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F:\MYCode\findalao\finddalao_sol\src\librarydata\dalao_tran_gmgnOrdex\"/>
    </mc:Choice>
  </mc:AlternateContent>
  <xr:revisionPtr revIDLastSave="0" documentId="13_ncr:1_{739E5839-481F-477E-84B2-BEAE19EA9E3A}" xr6:coauthVersionLast="47" xr6:coauthVersionMax="47" xr10:uidLastSave="{00000000-0000-0000-0000-000000000000}"/>
  <bookViews>
    <workbookView xWindow="3630" yWindow="2820" windowWidth="24150" windowHeight="1266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H114" i="1" l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<sst xmlns="http://schemas.openxmlformats.org/spreadsheetml/2006/main" count="240" uniqueCount="123">
  <si>
    <t>Maker</t>
  </si>
  <si>
    <t>beizhu</t>
  </si>
  <si>
    <t>Buy_sol</t>
  </si>
  <si>
    <t>Sell_sol</t>
  </si>
  <si>
    <t>Pnl_sol</t>
  </si>
  <si>
    <t>Pnl_per</t>
  </si>
  <si>
    <t>TokenAddress</t>
  </si>
  <si>
    <t>DefinedURL</t>
  </si>
  <si>
    <t>JD38n7ynKYcgPpF7k1BhXEeREu1KqptU93fVGy3S624k</t>
  </si>
  <si>
    <t>ETZDTrZp1tWSTPHf22cyUXiv5xGzXuBFEwJAsE8ypump</t>
  </si>
  <si>
    <t>HuX2BHnVNRAUH2SQhhy8AxxbLfT1HM2UUKxABwhhQNSy</t>
  </si>
  <si>
    <t>CPF3fdJwZ4WXML4pqBAgCrSKAZiMWa6Fpxmv88geBoZP</t>
  </si>
  <si>
    <t>2kpd5Mcu8i6GYJDR9Fqnmw16YCNgf1F19TgxkvoKiNzZ</t>
  </si>
  <si>
    <t>Ghq4SPg6iQbr3iUnFwmivqFfPkC68jQsvahhr94FM3PN</t>
  </si>
  <si>
    <t>B4PSJCv6JnUjXbFx5iZ2d9rE5vyuFHismMCBWbwd5Vyd</t>
  </si>
  <si>
    <t>6P4aHkv7oTbwMK6P57sVsejE52jNFeEvYhQMEBpNNN1U</t>
  </si>
  <si>
    <t>97JwcqkqKfPEkRk7WzRo9aDu4ut7FoXoobTPJuy95Ts4</t>
  </si>
  <si>
    <t>FxmGuTnPjGJKFov99cC2nmaBsiJ7FiKbEmBKwbMKRiY1</t>
  </si>
  <si>
    <t>GSZkN4UXMWFTeJSMTZHxdeEVdWcx2VG14f9vtp2hghEb</t>
  </si>
  <si>
    <t>54EiavhVatcFbcRHKm2swd6eB8reyib3kTkDGScoGjGK</t>
  </si>
  <si>
    <t>EYwTzeKoYW7dhBTDPkuh57HAp5zgNjgV7g7UatzpfTYB</t>
  </si>
  <si>
    <t>3Dp2NyiSx5Vc4b4jS6trW6Dh8RfDrmMiJ2KX2nP7pYKk</t>
  </si>
  <si>
    <t>ABUqmjGYiZd4mFxVa2ZV4zZUUbB7a7U7EvoPkw4YHvC6</t>
  </si>
  <si>
    <t>J12UkrKy9shrATQvMLsuCUMVcn8dj6qSHcSjpv23nb3L</t>
  </si>
  <si>
    <t>7RKhrv7hRHXa7Z7nY4BS6EJ2V3S1zqUAtowgJ52n8Rrt</t>
  </si>
  <si>
    <t>GuiU6MpLahPHSHYcsfSRjwLUm1AtZ9zP2eiLAkJMBjg</t>
  </si>
  <si>
    <t>DWTKWChgRw9Ri6keXWwfGkGVXqhRFB2mpyPts8nkXVxK</t>
  </si>
  <si>
    <t>8LLRaGJqZgSuDf9maW1ohb5G1SRqCuKbLX6vdUNWpFp2</t>
  </si>
  <si>
    <t>D6nUhQ7o3TQwk243mgVS5hsdkuJk71fxZib3KxY4Upyv</t>
  </si>
  <si>
    <t>9FmeS15VAZjtpY8VSvt2ThfLUFEzQYoGBD1ErHPYNsY4</t>
  </si>
  <si>
    <t>9MFYCwDxmiqXdsAqzy5j7xVCv1cWuhLD9ytYTNyJsy4H</t>
  </si>
  <si>
    <t>HM85FszTmGE3JHBWgLwocSrRReLSN9yxqL7oHgZT7B6k</t>
  </si>
  <si>
    <t>3y3iRuxdiHXBAh2crRJpPEruzC6r1PrrK2gnRtUoHqJv</t>
  </si>
  <si>
    <t>DmNfdx3TiAQyY1ovJ5pRaAHqvBTi2A8FkrY1ATuNyUhu</t>
  </si>
  <si>
    <t>65mY5Ha1uq1sRTrFVkyHMKEkhqTispdFvcNr9LfEvTDH</t>
  </si>
  <si>
    <t>CYBX2h2cFVUqDWnbemmo7UndkyfHKWM5e77eqyTN8ma6</t>
  </si>
  <si>
    <t>2QygD8bDsfK1XCAnFxFtpPddzbJbamhXvKqcLQ8cELzE</t>
  </si>
  <si>
    <t>eeiV5qC76edSmAfYpA3MFEswTZL4FJnrutanShFCmhC</t>
  </si>
  <si>
    <t>2TPnBYwEJztSMLUpfxd2tiiU62dc6NMJcenqfWejzmNH</t>
  </si>
  <si>
    <t>HdxkiXqeN6qpK2YbG51W23QSWj3Yygc1eEk2zwmKJExp</t>
  </si>
  <si>
    <t>3hEmVgueDVeF5kjZWyCikxRwP8akv8sypShxESHkbUe3</t>
  </si>
  <si>
    <t>Ftv6aSH1q1BdiRw216CL5325k7brKmT3vc1GMfCznkRx</t>
  </si>
  <si>
    <t>FjMDpS2yQ2aEuJjbZzuu6S8brnYMySp7EKdrDeMsPpR4</t>
  </si>
  <si>
    <t>C76PFf7f5M6tMPSaTW8ojFiZiY2tmXHifPYsRzo4KzKx</t>
  </si>
  <si>
    <t>3FNpgyw5LeNJV7DMQNS4CEJbo1Gu2g4TShkMJBwh2p3P</t>
  </si>
  <si>
    <t>9mkQDdUrcyPAmsBDEJquDLWCEnRK8Ryoxw6ncHCbjjXd</t>
  </si>
  <si>
    <t>2zUiWaf5GZDqFCP4yyZKv3v18hxTxfgvLfHXYzKWt8si</t>
  </si>
  <si>
    <t>2S3sq1jGSEmhxbTz9Kt6XSJwstpHkErK4Zip3g54V9jY</t>
  </si>
  <si>
    <t>6YHcrghddkYMf6zu9vs8WtZkBUMBTEQvvSPVUEqnDYXf</t>
  </si>
  <si>
    <t>4rZeAyb7BZv1G1nWisVDF5pUf3kgNnG6HH89BXSq7b1q</t>
  </si>
  <si>
    <t>ApMKK9gY5acUcrFQ54n9pxJVmogcRSDMFnYFtbJoWHz2</t>
  </si>
  <si>
    <t>AQ4BF3vkycfQXRqwSo5CsPuxGQLHVPyDaeCWNrsDHagb</t>
  </si>
  <si>
    <t>EsYaPNaxiArJD5CauwMNmNoU6F7xfD3AAaJHR7WpvK4o</t>
  </si>
  <si>
    <t>DdFQ1AHUMNEZBNpdaav5uxsu7gRqQMcEGQEHTpKiinEf</t>
  </si>
  <si>
    <t>FRT1fsCqDjCDAjtambYBSbjjcdxasDptgKTSWsyApZVt</t>
  </si>
  <si>
    <t>4Beb1WA1s5EEo2b2LuXTXPg7H7zNPLTxG9ruXCRsYLBf</t>
  </si>
  <si>
    <t>9SkVetBKeJYwxen42eozNY4eyafBU3Zm1LDEZSBXRNY8</t>
  </si>
  <si>
    <t>7prnYXsJt6nbJRnaVx9JradaDXjfDH7hNuMmMJaELpF9</t>
  </si>
  <si>
    <t>B4wBF3ccG7LG9Tb3veDr3zZvgovBiJ2uthkEeHCRfd6S</t>
  </si>
  <si>
    <t>9rkHWgqFUAcCENkeY1iHH3wopVgdss4fZFnigi8iPWvq</t>
  </si>
  <si>
    <t>EfbbhahGNuhqEraRZXrwETfsaKxScngEttdQixWAW4WE</t>
  </si>
  <si>
    <t>FMZaFX16Gc9kPcVi5w4y8Ywr2mUCsjKdQrNgLrSgaUfg</t>
  </si>
  <si>
    <t>EwwoZMUgA2HHm8m3EJ4MzfaeErrZ2LR6hkUqAGWZ2zdy</t>
  </si>
  <si>
    <t>AaavyHrRcm7WiQXeyCM2pTMtnpcLB5bN2WPMP4FyMjJW</t>
  </si>
  <si>
    <t>HhXRyFiwSkgSZe45k9tk4KgA1mw29ZiYK7jE3fNgS2iz</t>
  </si>
  <si>
    <t>EmaA4TRkxocKfS64v4KCBtFRSbXjbNovRjywC2jXscuu</t>
  </si>
  <si>
    <t>AgBe4DzK6iFkCABTgEKvtwvnr7h3UqpWeFiuPw9UR2tN</t>
  </si>
  <si>
    <t>CPqEsrxNabpvBVrTjSFvbTKWyko3md9ac21EhWWDxoXe</t>
  </si>
  <si>
    <t>HifJWuPGNahRu8jkx73mgnVHq3vaBryeE4kkrtfGPPFJ</t>
  </si>
  <si>
    <t>B2knF41mAK1JEBgWuNf9bUA9gBMuU2rm3WXHUrpuPNdu</t>
  </si>
  <si>
    <t>6YZfhiHMaX7vx3uGUfWCFKk1QyhpZC9sPsakBhZyp33Q</t>
  </si>
  <si>
    <t>81sxX2z5wNb2zwFTEDf9Fdt6PhbXk4Cy21LWVmcTVdwo</t>
  </si>
  <si>
    <t>3JxeQCZ1ze7xb728BezgEojLdfrUwX4ikLj1st9J6FWm</t>
  </si>
  <si>
    <t>29b7ech9iDueYkdogrE9Tqyyo9Nsug3Hbfv7U4xD6phW</t>
  </si>
  <si>
    <t>H5oWX5p85BK1k2vqNBzrTdi3TSX8ysmrCuEPb6d3bvxD</t>
  </si>
  <si>
    <t>J8eVjDSapLPtqpsLtmukhFLuDR6UBa6ANbPWw2rk1et4</t>
  </si>
  <si>
    <t>3aFLVMQqVTdHfkHMb83ihJWmSzswDQ91MmnFMkh8DNJ5</t>
  </si>
  <si>
    <t>5d8caBnhvXTGLDnmiFRUQySNMTXnMtygsSqurtSeMpPk</t>
  </si>
  <si>
    <t>2MbgWbgvXfDfAqCzHj4ur4eWJSZjcsfXC2Zg2BhKnMjR</t>
  </si>
  <si>
    <t>5JYz2tsZVhU4AZ5PxDNux6GV31unTVa4ohuvEjJ2K5TJ</t>
  </si>
  <si>
    <t>EEkJjmsUjUdRBGqg4pFNma9cunSYtCxF3S3Vfp2Di49j</t>
  </si>
  <si>
    <t>BWAPhpZN5sTorKtnd9p9huviz1Kq9QSBmQpFSunEENQG</t>
  </si>
  <si>
    <t>6YyUUEE6fN82uCKtVPx8TkHwKbDdswEu7EVv55edwxaC</t>
  </si>
  <si>
    <t>GpnyipeUy53ehn62V2SWuAyAU92WeUw15DUozKtR25xv</t>
  </si>
  <si>
    <t>AutanKZsLpydgGV3RgDdijyWYgcGgjy6jxFY7WCxtu28</t>
  </si>
  <si>
    <t>CAuSaNrQwn1owGKxAxdY4oGD11tucCWNWvZkiX13Z32m</t>
  </si>
  <si>
    <t>HFaudVEnAmLcvZRxMpXXCK1eEBHrR2gkhGSWvRt1hoJC</t>
  </si>
  <si>
    <t>AQcMhwZdwJ3hRwF5tYXZkCUjsrsBM1ot5GBZeKeNUMaY</t>
  </si>
  <si>
    <t>5ArBMY4h29CMbD7VbUJr5WKSDfMxprAFyqX7Jekf58dR</t>
  </si>
  <si>
    <t>5Yd2ZezSDxN49AmGz1PWfJk3YGcSLNrAHbmGEGrU89cJ</t>
  </si>
  <si>
    <t>FYcSFtgwwFudT4Uho4rAPAEhFxkEwp3o2ttAD5tjjAAD</t>
  </si>
  <si>
    <t>Hg6xLWjinafN9UWitaVVRoGDw5rQhpwiPfHwmAjQcpeJ</t>
  </si>
  <si>
    <t>4625pi6asX1CpKmw1apw3mnGxxntS7F95ALqhWLgVoCr</t>
  </si>
  <si>
    <t>4HbsoMK95w3uYjLp41em3iKtNqhQv4XJpboQPGf7DJUJ</t>
  </si>
  <si>
    <t>D643yNJx9odcBPYNS9s7F5XuqUrHsdi7VeyaMhs7cuWy</t>
  </si>
  <si>
    <t>FbD4DjmZ3jix4w1Ewabx8TNv9xFjkY5YpkTZLtJAzo8s</t>
  </si>
  <si>
    <t>6x89UcaCuygwSzT6mrvbZ1mqxV88EpvHEtdj76DUyuAJ</t>
  </si>
  <si>
    <t>CumoGrce3nkn4VHwGNrsCHuWL2xwKR9cisawbPkyAuwL</t>
  </si>
  <si>
    <t>Gduzcig9Tmu9p853WtZdTemdhgUja1t4PishqMkJZ3hC</t>
  </si>
  <si>
    <t>H1rt74SPuvRi6WGDUNgmuJSgE5UU6rWUDyPqtMBgCkNe</t>
  </si>
  <si>
    <t>9HQ2FDrnYjDgPdiRxdp3HsbrzgLgkwx13XZ3As2DcpJ5</t>
  </si>
  <si>
    <t>E88UW4TnBWZwHGxbLbZwKM7MzP8sFKUa2uymWDWWBvHU</t>
  </si>
  <si>
    <t>9d2HTebtsaur61A1cSjqjtwnYgjrd1JLz8TPpBan9YvQ</t>
  </si>
  <si>
    <t>C4jcMJdwve4rMnH8cSM798uPYy6eebQrXVRrCPnY4U4X</t>
  </si>
  <si>
    <t>FHEuWayjcqnDP2NJQxYA75vDL5MFaB4sFB5ZGNWYjFRf</t>
  </si>
  <si>
    <t>E5UPb9o9KwvVvHcPL4JefFX81ZBK4zeVcMyxrHDRu4dr</t>
  </si>
  <si>
    <t>7aHRuzc2dk4ikLXkFBgBrSj8qiZhU26GyCn9hcRqiqTC</t>
  </si>
  <si>
    <t>8Bz4pyrdYaeuJfEyFm2d7cYpaQeNVR1P2dPovoZjdwtV</t>
  </si>
  <si>
    <t>4s7VYGzC7UBAVptb8YSYrr8MdMt21WQiHEdg2PUjZaNh</t>
  </si>
  <si>
    <t>DpCeznq8NDgKTbGd2FYA7hUURrVdnCif4uddRb6rTDxV</t>
  </si>
  <si>
    <t>3i6jt3EcfWQMzBvbcnA5byiRq12Qbm2LDht9vG3FvuHw</t>
  </si>
  <si>
    <t>3oxKo6yxZT3n19fr8WKoDzJTRwXWBw6PpXME3SpKuRTt</t>
  </si>
  <si>
    <t>5Y4UFiZ2njsmqN6LdhvGWERv4bUaVtok3L2pq25sKgod</t>
  </si>
  <si>
    <t>5ZzRvjZZw4JiDbPQc7NuG9wp4wDjXoWiQo6JpSSYxQZe</t>
  </si>
  <si>
    <t>C4yAdjzNZjj1EjyA2tek2A7kNnqJVJp13BTXhLzfsYRs</t>
  </si>
  <si>
    <t>45Lt5Ho31gB6UFTTxXBEvNdpu12o1vt4joYHz7y3dbbD</t>
  </si>
  <si>
    <t>3BL9WU9z77xSR7EU4V1oRd15KibKUAjscHbw1Kp21BUD</t>
  </si>
  <si>
    <t>neimu</t>
  </si>
  <si>
    <t>AqF1VQcw1L2k5uNHH3itY7QMkVz19k6E3JKrR6BsRJ9Y</t>
  </si>
  <si>
    <t>7LABrmDb5oHWpQADkFpnejEEAcyCkxWSaUbgKNrsP4K</t>
  </si>
  <si>
    <t>CzmXEA9CtZiU93DuZ57QLpoTmQ9djgZeSZEMz72aCL3W</t>
  </si>
  <si>
    <t>PNLCQcVCD26aC7ZWgRyr5ptfaR7bBrWdTFgRWwu2tvF</t>
  </si>
  <si>
    <t>HYCFRLyXrUKLM8Mh8aMdEKuuBve9cJZJZW95D8fpdDUe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</si>
</sst>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4"/>
  <sheetViews>
    <sheetView tabSelected="1" workbookViewId="0">
      <selection activeCell="B4" sqref="B4"/>
    </sheetView>
  </sheetViews>
  <sheetFormatPr defaultRowHeight="13.5" x14ac:dyDescent="0.15"/>
  <cols>
    <col min="1" max="1" width="45.25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15">
      <c r="A2" t="s">
        <v>8</v>
      </c>
      <c r="C2">
        <v>22.966666666666669</v>
      </c>
      <c r="D2">
        <v>72.666666666666671</v>
      </c>
      <c r="E2">
        <v>49.7</v>
      </c>
      <c r="F2">
        <v>2.16</v>
      </c>
      <c r="G2" t="s">
        <v>9</v>
      </c>
      <c r="H2" t="str">
        <f>HYPERLINK("https://www.defined.fi/sol/ETZDTrZp1tWSTPHf22cyUXiv5xGzXuBFEwJAsE8ypump?maker=JD38n7ynKYcgPpF7k1BhXEeREu1KqptU93fVGy3S624k","https://www.defined.fi/sol/ETZDTrZp1tWSTPHf22cyUXiv5xGzXuBFEwJAsE8ypump?maker=JD38n7ynKYcgPpF7k1BhXEeREu1KqptU93fVGy3S624k")</f>
        <v>https://www.defined.fi/sol/ETZDTrZp1tWSTPHf22cyUXiv5xGzXuBFEwJAsE8ypump?maker=JD38n7ynKYcgPpF7k1BhXEeREu1KqptU93fVGy3S624k</v>
      </c>
    </row>
    <row r="3" spans="1:8" x14ac:dyDescent="0.15">
      <c r="A3" t="s">
        <v>10</v>
      </c>
      <c r="C3">
        <v>16.399999999999999</v>
      </c>
      <c r="D3">
        <v>52.506666666666668</v>
      </c>
      <c r="E3">
        <v>36.106666666666669</v>
      </c>
      <c r="F3">
        <v>2.2000000000000002</v>
      </c>
      <c r="G3" t="s">
        <v>9</v>
      </c>
      <c r="H3" t="str">
        <f>HYPERLINK("https://www.defined.fi/sol/ETZDTrZp1tWSTPHf22cyUXiv5xGzXuBFEwJAsE8ypump?maker=HuX2BHnVNRAUH2SQhhy8AxxbLfT1HM2UUKxABwhhQNSy","https://www.defined.fi/sol/ETZDTrZp1tWSTPHf22cyUXiv5xGzXuBFEwJAsE8ypump?maker=HuX2BHnVNRAUH2SQhhy8AxxbLfT1HM2UUKxABwhhQNSy")</f>
        <v>https://www.defined.fi/sol/ETZDTrZp1tWSTPHf22cyUXiv5xGzXuBFEwJAsE8ypump?maker=HuX2BHnVNRAUH2SQhhy8AxxbLfT1HM2UUKxABwhhQNSy</v>
      </c>
    </row>
    <row r="4" spans="1:8" x14ac:dyDescent="0.15">
      <c r="A4" t="s">
        <v>11</v>
      </c>
      <c r="C4">
        <v>51.186666666666667</v>
      </c>
      <c r="D4">
        <v>164.66666666666671</v>
      </c>
      <c r="E4">
        <v>113.48</v>
      </c>
      <c r="F4">
        <v>2.2200000000000002</v>
      </c>
      <c r="G4" t="s">
        <v>9</v>
      </c>
      <c r="H4" t="str">
        <f>HYPERLINK("https://www.defined.fi/sol/ETZDTrZp1tWSTPHf22cyUXiv5xGzXuBFEwJAsE8ypump?maker=CPF3fdJwZ4WXML4pqBAgCrSKAZiMWa6Fpxmv88geBoZP","https://www.defined.fi/sol/ETZDTrZp1tWSTPHf22cyUXiv5xGzXuBFEwJAsE8ypump?maker=CPF3fdJwZ4WXML4pqBAgCrSKAZiMWa6Fpxmv88geBoZP")</f>
        <v>https://www.defined.fi/sol/ETZDTrZp1tWSTPHf22cyUXiv5xGzXuBFEwJAsE8ypump?maker=CPF3fdJwZ4WXML4pqBAgCrSKAZiMWa6Fpxmv88geBoZP</v>
      </c>
    </row>
    <row r="5" spans="1:8" x14ac:dyDescent="0.15">
      <c r="A5" t="s">
        <v>12</v>
      </c>
      <c r="C5">
        <v>11.266666666666669</v>
      </c>
      <c r="D5">
        <v>36.226666666666667</v>
      </c>
      <c r="E5">
        <v>24.96</v>
      </c>
      <c r="F5">
        <v>2.2200000000000002</v>
      </c>
      <c r="G5" t="s">
        <v>9</v>
      </c>
      <c r="H5" t="str">
        <f>HYPERLINK("https://www.defined.fi/sol/ETZDTrZp1tWSTPHf22cyUXiv5xGzXuBFEwJAsE8ypump?maker=2kpd5Mcu8i6GYJDR9Fqnmw16YCNgf1F19TgxkvoKiNzZ","https://www.defined.fi/sol/ETZDTrZp1tWSTPHf22cyUXiv5xGzXuBFEwJAsE8ypump?maker=2kpd5Mcu8i6GYJDR9Fqnmw16YCNgf1F19TgxkvoKiNzZ")</f>
        <v>https://www.defined.fi/sol/ETZDTrZp1tWSTPHf22cyUXiv5xGzXuBFEwJAsE8ypump?maker=2kpd5Mcu8i6GYJDR9Fqnmw16YCNgf1F19TgxkvoKiNzZ</v>
      </c>
    </row>
    <row r="6" spans="1:8" x14ac:dyDescent="0.15">
      <c r="A6" t="s">
        <v>13</v>
      </c>
      <c r="C6">
        <v>11.25333333333333</v>
      </c>
      <c r="D6">
        <v>37.726666666666667</v>
      </c>
      <c r="E6">
        <v>26.473333333333329</v>
      </c>
      <c r="F6">
        <v>2.35</v>
      </c>
      <c r="G6" t="s">
        <v>9</v>
      </c>
      <c r="H6" t="str">
        <f>HYPERLINK("https://www.defined.fi/sol/ETZDTrZp1tWSTPHf22cyUXiv5xGzXuBFEwJAsE8ypump?maker=Ghq4SPg6iQbr3iUnFwmivqFfPkC68jQsvahhr94FM3PN","https://www.defined.fi/sol/ETZDTrZp1tWSTPHf22cyUXiv5xGzXuBFEwJAsE8ypump?maker=Ghq4SPg6iQbr3iUnFwmivqFfPkC68jQsvahhr94FM3PN")</f>
        <v>https://www.defined.fi/sol/ETZDTrZp1tWSTPHf22cyUXiv5xGzXuBFEwJAsE8ypump?maker=Ghq4SPg6iQbr3iUnFwmivqFfPkC68jQsvahhr94FM3PN</v>
      </c>
    </row>
    <row r="7" spans="1:8" x14ac:dyDescent="0.15">
      <c r="A7" t="s">
        <v>14</v>
      </c>
      <c r="C7">
        <v>12.54666666666667</v>
      </c>
      <c r="D7">
        <v>42.68</v>
      </c>
      <c r="E7">
        <v>30.133333333333329</v>
      </c>
      <c r="F7">
        <v>2.4</v>
      </c>
      <c r="G7" t="s">
        <v>9</v>
      </c>
      <c r="H7" t="str">
        <f>HYPERLINK("https://www.defined.fi/sol/ETZDTrZp1tWSTPHf22cyUXiv5xGzXuBFEwJAsE8ypump?maker=B4PSJCv6JnUjXbFx5iZ2d9rE5vyuFHismMCBWbwd5Vyd","https://www.defined.fi/sol/ETZDTrZp1tWSTPHf22cyUXiv5xGzXuBFEwJAsE8ypump?maker=B4PSJCv6JnUjXbFx5iZ2d9rE5vyuFHismMCBWbwd5Vyd")</f>
        <v>https://www.defined.fi/sol/ETZDTrZp1tWSTPHf22cyUXiv5xGzXuBFEwJAsE8ypump?maker=B4PSJCv6JnUjXbFx5iZ2d9rE5vyuFHismMCBWbwd5Vyd</v>
      </c>
    </row>
    <row r="8" spans="1:8" x14ac:dyDescent="0.15">
      <c r="A8" t="s">
        <v>15</v>
      </c>
      <c r="C8">
        <v>13.32666666666667</v>
      </c>
      <c r="D8">
        <v>46.986666666666657</v>
      </c>
      <c r="E8">
        <v>33.659999999999997</v>
      </c>
      <c r="F8">
        <v>2.5299999999999998</v>
      </c>
      <c r="G8" t="s">
        <v>9</v>
      </c>
      <c r="H8" t="str">
        <f>HYPERLINK("https://www.defined.fi/sol/ETZDTrZp1tWSTPHf22cyUXiv5xGzXuBFEwJAsE8ypump?maker=6P4aHkv7oTbwMK6P57sVsejE52jNFeEvYhQMEBpNNN1U","https://www.defined.fi/sol/ETZDTrZp1tWSTPHf22cyUXiv5xGzXuBFEwJAsE8ypump?maker=6P4aHkv7oTbwMK6P57sVsejE52jNFeEvYhQMEBpNNN1U")</f>
        <v>https://www.defined.fi/sol/ETZDTrZp1tWSTPHf22cyUXiv5xGzXuBFEwJAsE8ypump?maker=6P4aHkv7oTbwMK6P57sVsejE52jNFeEvYhQMEBpNNN1U</v>
      </c>
    </row>
    <row r="9" spans="1:8" x14ac:dyDescent="0.15">
      <c r="A9" t="s">
        <v>16</v>
      </c>
      <c r="C9">
        <v>8.1933333333333334</v>
      </c>
      <c r="D9">
        <v>29.43333333333333</v>
      </c>
      <c r="E9">
        <v>21.24</v>
      </c>
      <c r="F9">
        <v>2.59</v>
      </c>
      <c r="G9" t="s">
        <v>9</v>
      </c>
      <c r="H9" t="str">
        <f>HYPERLINK("https://www.defined.fi/sol/ETZDTrZp1tWSTPHf22cyUXiv5xGzXuBFEwJAsE8ypump?maker=97JwcqkqKfPEkRk7WzRo9aDu4ut7FoXoobTPJuy95Ts4","https://www.defined.fi/sol/ETZDTrZp1tWSTPHf22cyUXiv5xGzXuBFEwJAsE8ypump?maker=97JwcqkqKfPEkRk7WzRo9aDu4ut7FoXoobTPJuy95Ts4")</f>
        <v>https://www.defined.fi/sol/ETZDTrZp1tWSTPHf22cyUXiv5xGzXuBFEwJAsE8ypump?maker=97JwcqkqKfPEkRk7WzRo9aDu4ut7FoXoobTPJuy95Ts4</v>
      </c>
    </row>
    <row r="10" spans="1:8" x14ac:dyDescent="0.15">
      <c r="A10" t="s">
        <v>17</v>
      </c>
      <c r="C10">
        <v>10.22666666666667</v>
      </c>
      <c r="D10">
        <v>38.96</v>
      </c>
      <c r="E10">
        <v>28.733333333333331</v>
      </c>
      <c r="F10">
        <v>2.81</v>
      </c>
      <c r="G10" t="s">
        <v>9</v>
      </c>
      <c r="H10" t="str">
        <f>HYPERLINK("https://www.defined.fi/sol/ETZDTrZp1tWSTPHf22cyUXiv5xGzXuBFEwJAsE8ypump?maker=FxmGuTnPjGJKFov99cC2nmaBsiJ7FiKbEmBKwbMKRiY1","https://www.defined.fi/sol/ETZDTrZp1tWSTPHf22cyUXiv5xGzXuBFEwJAsE8ypump?maker=FxmGuTnPjGJKFov99cC2nmaBsiJ7FiKbEmBKwbMKRiY1")</f>
        <v>https://www.defined.fi/sol/ETZDTrZp1tWSTPHf22cyUXiv5xGzXuBFEwJAsE8ypump?maker=FxmGuTnPjGJKFov99cC2nmaBsiJ7FiKbEmBKwbMKRiY1</v>
      </c>
    </row>
    <row r="11" spans="1:8" x14ac:dyDescent="0.15">
      <c r="A11" t="s">
        <v>18</v>
      </c>
      <c r="C11">
        <v>12.38666666666667</v>
      </c>
      <c r="D11">
        <v>48.64</v>
      </c>
      <c r="E11">
        <v>36.25333333333333</v>
      </c>
      <c r="F11">
        <v>2.93</v>
      </c>
      <c r="G11" t="s">
        <v>9</v>
      </c>
      <c r="H11" t="str">
        <f>HYPERLINK("https://www.defined.fi/sol/ETZDTrZp1tWSTPHf22cyUXiv5xGzXuBFEwJAsE8ypump?maker=GSZkN4UXMWFTeJSMTZHxdeEVdWcx2VG14f9vtp2hghEb","https://www.defined.fi/sol/ETZDTrZp1tWSTPHf22cyUXiv5xGzXuBFEwJAsE8ypump?maker=GSZkN4UXMWFTeJSMTZHxdeEVdWcx2VG14f9vtp2hghEb")</f>
        <v>https://www.defined.fi/sol/ETZDTrZp1tWSTPHf22cyUXiv5xGzXuBFEwJAsE8ypump?maker=GSZkN4UXMWFTeJSMTZHxdeEVdWcx2VG14f9vtp2hghEb</v>
      </c>
    </row>
    <row r="12" spans="1:8" x14ac:dyDescent="0.15">
      <c r="A12" t="s">
        <v>19</v>
      </c>
      <c r="C12">
        <v>488.73</v>
      </c>
      <c r="D12">
        <v>504.4</v>
      </c>
      <c r="E12">
        <v>15.67</v>
      </c>
      <c r="F12">
        <v>3.21</v>
      </c>
      <c r="G12" t="s">
        <v>9</v>
      </c>
      <c r="H12" t="str">
        <f>HYPERLINK("https://www.defined.fi/sol/ETZDTrZp1tWSTPHf22cyUXiv5xGzXuBFEwJAsE8ypump?maker=54EiavhVatcFbcRHKm2swd6eB8reyib3kTkDGScoGjGK","https://www.defined.fi/sol/ETZDTrZp1tWSTPHf22cyUXiv5xGzXuBFEwJAsE8ypump?maker=54EiavhVatcFbcRHKm2swd6eB8reyib3kTkDGScoGjGK")</f>
        <v>https://www.defined.fi/sol/ETZDTrZp1tWSTPHf22cyUXiv5xGzXuBFEwJAsE8ypump?maker=54EiavhVatcFbcRHKm2swd6eB8reyib3kTkDGScoGjGK</v>
      </c>
    </row>
    <row r="13" spans="1:8" x14ac:dyDescent="0.15">
      <c r="A13" t="s">
        <v>20</v>
      </c>
      <c r="C13">
        <v>47.06666666666667</v>
      </c>
      <c r="D13">
        <v>208</v>
      </c>
      <c r="E13">
        <v>160.93333333333331</v>
      </c>
      <c r="F13">
        <v>3.42</v>
      </c>
      <c r="G13" t="s">
        <v>9</v>
      </c>
      <c r="H13" t="str">
        <f>HYPERLINK("https://www.defined.fi/sol/ETZDTrZp1tWSTPHf22cyUXiv5xGzXuBFEwJAsE8ypump?maker=EYwTzeKoYW7dhBTDPkuh57HAp5zgNjgV7g7UatzpfTYB","https://www.defined.fi/sol/ETZDTrZp1tWSTPHf22cyUXiv5xGzXuBFEwJAsE8ypump?maker=EYwTzeKoYW7dhBTDPkuh57HAp5zgNjgV7g7UatzpfTYB")</f>
        <v>https://www.defined.fi/sol/ETZDTrZp1tWSTPHf22cyUXiv5xGzXuBFEwJAsE8ypump?maker=EYwTzeKoYW7dhBTDPkuh57HAp5zgNjgV7g7UatzpfTYB</v>
      </c>
    </row>
    <row r="14" spans="1:8" x14ac:dyDescent="0.15">
      <c r="A14" t="s">
        <v>21</v>
      </c>
      <c r="C14">
        <v>13.286666666666671</v>
      </c>
      <c r="D14">
        <v>59.166666666666657</v>
      </c>
      <c r="E14">
        <v>45.88</v>
      </c>
      <c r="F14">
        <v>3.45</v>
      </c>
      <c r="G14" t="s">
        <v>9</v>
      </c>
      <c r="H14" t="str">
        <f>HYPERLINK("https://www.defined.fi/sol/ETZDTrZp1tWSTPHf22cyUXiv5xGzXuBFEwJAsE8ypump?maker=3Dp2NyiSx5Vc4b4jS6trW6Dh8RfDrmMiJ2KX2nP7pYKk","https://www.defined.fi/sol/ETZDTrZp1tWSTPHf22cyUXiv5xGzXuBFEwJAsE8ypump?maker=3Dp2NyiSx5Vc4b4jS6trW6Dh8RfDrmMiJ2KX2nP7pYKk")</f>
        <v>https://www.defined.fi/sol/ETZDTrZp1tWSTPHf22cyUXiv5xGzXuBFEwJAsE8ypump?maker=3Dp2NyiSx5Vc4b4jS6trW6Dh8RfDrmMiJ2KX2nP7pYKk</v>
      </c>
    </row>
    <row r="15" spans="1:8" x14ac:dyDescent="0.15">
      <c r="A15" t="s">
        <v>22</v>
      </c>
      <c r="C15">
        <v>10.266666666666669</v>
      </c>
      <c r="D15">
        <v>46.02</v>
      </c>
      <c r="E15">
        <v>35.75333333333333</v>
      </c>
      <c r="F15">
        <v>3.48</v>
      </c>
      <c r="G15" t="s">
        <v>9</v>
      </c>
      <c r="H15" t="str">
        <f>HYPERLINK("https://www.defined.fi/sol/ETZDTrZp1tWSTPHf22cyUXiv5xGzXuBFEwJAsE8ypump?maker=ABUqmjGYiZd4mFxVa2ZV4zZUUbB7a7U7EvoPkw4YHvC6","https://www.defined.fi/sol/ETZDTrZp1tWSTPHf22cyUXiv5xGzXuBFEwJAsE8ypump?maker=ABUqmjGYiZd4mFxVa2ZV4zZUUbB7a7U7EvoPkw4YHvC6")</f>
        <v>https://www.defined.fi/sol/ETZDTrZp1tWSTPHf22cyUXiv5xGzXuBFEwJAsE8ypump?maker=ABUqmjGYiZd4mFxVa2ZV4zZUUbB7a7U7EvoPkw4YHvC6</v>
      </c>
    </row>
    <row r="16" spans="1:8" x14ac:dyDescent="0.15">
      <c r="A16" t="s">
        <v>23</v>
      </c>
      <c r="C16">
        <v>13.286666666666671</v>
      </c>
      <c r="D16">
        <v>62.946666666666673</v>
      </c>
      <c r="E16">
        <v>49.66</v>
      </c>
      <c r="F16">
        <v>3.74</v>
      </c>
      <c r="G16" t="s">
        <v>9</v>
      </c>
      <c r="H16" t="str">
        <f>HYPERLINK("https://www.defined.fi/sol/ETZDTrZp1tWSTPHf22cyUXiv5xGzXuBFEwJAsE8ypump?maker=J12UkrKy9shrATQvMLsuCUMVcn8dj6qSHcSjpv23nb3L","https://www.defined.fi/sol/ETZDTrZp1tWSTPHf22cyUXiv5xGzXuBFEwJAsE8ypump?maker=J12UkrKy9shrATQvMLsuCUMVcn8dj6qSHcSjpv23nb3L")</f>
        <v>https://www.defined.fi/sol/ETZDTrZp1tWSTPHf22cyUXiv5xGzXuBFEwJAsE8ypump?maker=J12UkrKy9shrATQvMLsuCUMVcn8dj6qSHcSjpv23nb3L</v>
      </c>
    </row>
    <row r="17" spans="1:8" x14ac:dyDescent="0.15">
      <c r="A17" t="s">
        <v>24</v>
      </c>
      <c r="C17">
        <v>5.12</v>
      </c>
      <c r="D17">
        <v>24.866666666666671</v>
      </c>
      <c r="E17">
        <v>19.74666666666667</v>
      </c>
      <c r="F17">
        <v>3.86</v>
      </c>
      <c r="G17" t="s">
        <v>9</v>
      </c>
      <c r="H17" t="str">
        <f>HYPERLINK("https://www.defined.fi/sol/ETZDTrZp1tWSTPHf22cyUXiv5xGzXuBFEwJAsE8ypump?maker=7RKhrv7hRHXa7Z7nY4BS6EJ2V3S1zqUAtowgJ52n8Rrt","https://www.defined.fi/sol/ETZDTrZp1tWSTPHf22cyUXiv5xGzXuBFEwJAsE8ypump?maker=7RKhrv7hRHXa7Z7nY4BS6EJ2V3S1zqUAtowgJ52n8Rrt")</f>
        <v>https://www.defined.fi/sol/ETZDTrZp1tWSTPHf22cyUXiv5xGzXuBFEwJAsE8ypump?maker=7RKhrv7hRHXa7Z7nY4BS6EJ2V3S1zqUAtowgJ52n8Rrt</v>
      </c>
    </row>
    <row r="18" spans="1:8" x14ac:dyDescent="0.15">
      <c r="A18" t="s">
        <v>25</v>
      </c>
      <c r="C18">
        <v>474.54</v>
      </c>
      <c r="D18">
        <v>492.84</v>
      </c>
      <c r="E18">
        <v>18.3</v>
      </c>
      <c r="F18">
        <v>3.86</v>
      </c>
      <c r="G18" t="s">
        <v>9</v>
      </c>
      <c r="H18" t="str">
        <f>HYPERLINK("https://www.defined.fi/sol/ETZDTrZp1tWSTPHf22cyUXiv5xGzXuBFEwJAsE8ypump?maker=GuiU6MpLahPHSHYcsfSRjwLUm1AtZ9zP2eiLAkJMBjg","https://www.defined.fi/sol/ETZDTrZp1tWSTPHf22cyUXiv5xGzXuBFEwJAsE8ypump?maker=GuiU6MpLahPHSHYcsfSRjwLUm1AtZ9zP2eiLAkJMBjg")</f>
        <v>https://www.defined.fi/sol/ETZDTrZp1tWSTPHf22cyUXiv5xGzXuBFEwJAsE8ypump?maker=GuiU6MpLahPHSHYcsfSRjwLUm1AtZ9zP2eiLAkJMBjg</v>
      </c>
    </row>
    <row r="19" spans="1:8" x14ac:dyDescent="0.15">
      <c r="A19" t="s">
        <v>26</v>
      </c>
      <c r="C19">
        <v>5.0733333333333333</v>
      </c>
      <c r="D19">
        <v>24.793333333333329</v>
      </c>
      <c r="E19">
        <v>19.72</v>
      </c>
      <c r="F19">
        <v>3.89</v>
      </c>
      <c r="G19" t="s">
        <v>9</v>
      </c>
      <c r="H19" t="str">
        <f>HYPERLINK("https://www.defined.fi/sol/ETZDTrZp1tWSTPHf22cyUXiv5xGzXuBFEwJAsE8ypump?maker=DWTKWChgRw9Ri6keXWwfGkGVXqhRFB2mpyPts8nkXVxK","https://www.defined.fi/sol/ETZDTrZp1tWSTPHf22cyUXiv5xGzXuBFEwJAsE8ypump?maker=DWTKWChgRw9Ri6keXWwfGkGVXqhRFB2mpyPts8nkXVxK")</f>
        <v>https://www.defined.fi/sol/ETZDTrZp1tWSTPHf22cyUXiv5xGzXuBFEwJAsE8ypump?maker=DWTKWChgRw9Ri6keXWwfGkGVXqhRFB2mpyPts8nkXVxK</v>
      </c>
    </row>
    <row r="20" spans="1:8" x14ac:dyDescent="0.15">
      <c r="A20" t="s">
        <v>27</v>
      </c>
      <c r="C20">
        <v>13.286666666666671</v>
      </c>
      <c r="D20">
        <v>67.333333333333329</v>
      </c>
      <c r="E20">
        <v>54.046666666666667</v>
      </c>
      <c r="F20">
        <v>4.07</v>
      </c>
      <c r="G20" t="s">
        <v>9</v>
      </c>
      <c r="H20" t="str">
        <f>HYPERLINK("https://www.defined.fi/sol/ETZDTrZp1tWSTPHf22cyUXiv5xGzXuBFEwJAsE8ypump?maker=8LLRaGJqZgSuDf9maW1ohb5G1SRqCuKbLX6vdUNWpFp2","https://www.defined.fi/sol/ETZDTrZp1tWSTPHf22cyUXiv5xGzXuBFEwJAsE8ypump?maker=8LLRaGJqZgSuDf9maW1ohb5G1SRqCuKbLX6vdUNWpFp2")</f>
        <v>https://www.defined.fi/sol/ETZDTrZp1tWSTPHf22cyUXiv5xGzXuBFEwJAsE8ypump?maker=8LLRaGJqZgSuDf9maW1ohb5G1SRqCuKbLX6vdUNWpFp2</v>
      </c>
    </row>
    <row r="21" spans="1:8" x14ac:dyDescent="0.15">
      <c r="A21" t="s">
        <v>28</v>
      </c>
      <c r="C21">
        <v>10.26</v>
      </c>
      <c r="D21">
        <v>52.946666666666673</v>
      </c>
      <c r="E21">
        <v>42.686666666666667</v>
      </c>
      <c r="F21">
        <v>4.16</v>
      </c>
      <c r="G21" t="s">
        <v>9</v>
      </c>
      <c r="H21" t="str">
        <f>HYPERLINK("https://www.defined.fi/sol/ETZDTrZp1tWSTPHf22cyUXiv5xGzXuBFEwJAsE8ypump?maker=D6nUhQ7o3TQwk243mgVS5hsdkuJk71fxZib3KxY4Upyv","https://www.defined.fi/sol/ETZDTrZp1tWSTPHf22cyUXiv5xGzXuBFEwJAsE8ypump?maker=D6nUhQ7o3TQwk243mgVS5hsdkuJk71fxZib3KxY4Upyv")</f>
        <v>https://www.defined.fi/sol/ETZDTrZp1tWSTPHf22cyUXiv5xGzXuBFEwJAsE8ypump?maker=D6nUhQ7o3TQwk243mgVS5hsdkuJk71fxZib3KxY4Upyv</v>
      </c>
    </row>
    <row r="22" spans="1:8" x14ac:dyDescent="0.15">
      <c r="A22" t="s">
        <v>29</v>
      </c>
      <c r="C22">
        <v>15.38666666666667</v>
      </c>
      <c r="D22">
        <v>88</v>
      </c>
      <c r="E22">
        <v>72.61333333333333</v>
      </c>
      <c r="F22">
        <v>4.72</v>
      </c>
      <c r="G22" t="s">
        <v>9</v>
      </c>
      <c r="H22" t="str">
        <f>HYPERLINK("https://www.defined.fi/sol/ETZDTrZp1tWSTPHf22cyUXiv5xGzXuBFEwJAsE8ypump?maker=9FmeS15VAZjtpY8VSvt2ThfLUFEzQYoGBD1ErHPYNsY4","https://www.defined.fi/sol/ETZDTrZp1tWSTPHf22cyUXiv5xGzXuBFEwJAsE8ypump?maker=9FmeS15VAZjtpY8VSvt2ThfLUFEzQYoGBD1ErHPYNsY4")</f>
        <v>https://www.defined.fi/sol/ETZDTrZp1tWSTPHf22cyUXiv5xGzXuBFEwJAsE8ypump?maker=9FmeS15VAZjtpY8VSvt2ThfLUFEzQYoGBD1ErHPYNsY4</v>
      </c>
    </row>
    <row r="23" spans="1:8" x14ac:dyDescent="0.15">
      <c r="A23" t="s">
        <v>30</v>
      </c>
      <c r="C23">
        <v>28.793333333333329</v>
      </c>
      <c r="D23">
        <v>166</v>
      </c>
      <c r="E23">
        <v>137.20666666666671</v>
      </c>
      <c r="F23">
        <v>4.7699999999999996</v>
      </c>
      <c r="G23" t="s">
        <v>9</v>
      </c>
      <c r="H23" t="str">
        <f>HYPERLINK("https://www.defined.fi/sol/ETZDTrZp1tWSTPHf22cyUXiv5xGzXuBFEwJAsE8ypump?maker=9MFYCwDxmiqXdsAqzy5j7xVCv1cWuhLD9ytYTNyJsy4H","https://www.defined.fi/sol/ETZDTrZp1tWSTPHf22cyUXiv5xGzXuBFEwJAsE8ypump?maker=9MFYCwDxmiqXdsAqzy5j7xVCv1cWuhLD9ytYTNyJsy4H")</f>
        <v>https://www.defined.fi/sol/ETZDTrZp1tWSTPHf22cyUXiv5xGzXuBFEwJAsE8ypump?maker=9MFYCwDxmiqXdsAqzy5j7xVCv1cWuhLD9ytYTNyJsy4H</v>
      </c>
    </row>
    <row r="24" spans="1:8" x14ac:dyDescent="0.15">
      <c r="A24" t="s">
        <v>31</v>
      </c>
      <c r="C24">
        <v>7.1733333333333329</v>
      </c>
      <c r="D24">
        <v>42.25333333333333</v>
      </c>
      <c r="E24">
        <v>35.08</v>
      </c>
      <c r="F24">
        <v>4.8899999999999997</v>
      </c>
      <c r="G24" t="s">
        <v>9</v>
      </c>
      <c r="H24" t="str">
        <f>HYPERLINK("https://www.defined.fi/sol/ETZDTrZp1tWSTPHf22cyUXiv5xGzXuBFEwJAsE8ypump?maker=HM85FszTmGE3JHBWgLwocSrRReLSN9yxqL7oHgZT7B6k","https://www.defined.fi/sol/ETZDTrZp1tWSTPHf22cyUXiv5xGzXuBFEwJAsE8ypump?maker=HM85FszTmGE3JHBWgLwocSrRReLSN9yxqL7oHgZT7B6k")</f>
        <v>https://www.defined.fi/sol/ETZDTrZp1tWSTPHf22cyUXiv5xGzXuBFEwJAsE8ypump?maker=HM85FszTmGE3JHBWgLwocSrRReLSN9yxqL7oHgZT7B6k</v>
      </c>
    </row>
    <row r="25" spans="1:8" x14ac:dyDescent="0.15">
      <c r="A25" t="s">
        <v>32</v>
      </c>
      <c r="C25">
        <v>3.8866666666666672</v>
      </c>
      <c r="D25">
        <v>23.806666666666668</v>
      </c>
      <c r="E25">
        <v>19.920000000000002</v>
      </c>
      <c r="F25">
        <v>5.13</v>
      </c>
      <c r="G25" t="s">
        <v>9</v>
      </c>
      <c r="H25" t="str">
        <f>HYPERLINK("https://www.defined.fi/sol/ETZDTrZp1tWSTPHf22cyUXiv5xGzXuBFEwJAsE8ypump?maker=3y3iRuxdiHXBAh2crRJpPEruzC6r1PrrK2gnRtUoHqJv","https://www.defined.fi/sol/ETZDTrZp1tWSTPHf22cyUXiv5xGzXuBFEwJAsE8ypump?maker=3y3iRuxdiHXBAh2crRJpPEruzC6r1PrrK2gnRtUoHqJv")</f>
        <v>https://www.defined.fi/sol/ETZDTrZp1tWSTPHf22cyUXiv5xGzXuBFEwJAsE8ypump?maker=3y3iRuxdiHXBAh2crRJpPEruzC6r1PrrK2gnRtUoHqJv</v>
      </c>
    </row>
    <row r="26" spans="1:8" x14ac:dyDescent="0.15">
      <c r="A26" t="s">
        <v>33</v>
      </c>
      <c r="C26">
        <v>11.293333333333329</v>
      </c>
      <c r="D26">
        <v>72.666666666666671</v>
      </c>
      <c r="E26">
        <v>61.373333333333328</v>
      </c>
      <c r="F26">
        <v>5.43</v>
      </c>
      <c r="G26" t="s">
        <v>9</v>
      </c>
      <c r="H26" t="str">
        <f>HYPERLINK("https://www.defined.fi/sol/ETZDTrZp1tWSTPHf22cyUXiv5xGzXuBFEwJAsE8ypump?maker=DmNfdx3TiAQyY1ovJ5pRaAHqvBTi2A8FkrY1ATuNyUhu","https://www.defined.fi/sol/ETZDTrZp1tWSTPHf22cyUXiv5xGzXuBFEwJAsE8ypump?maker=DmNfdx3TiAQyY1ovJ5pRaAHqvBTi2A8FkrY1ATuNyUhu")</f>
        <v>https://www.defined.fi/sol/ETZDTrZp1tWSTPHf22cyUXiv5xGzXuBFEwJAsE8ypump?maker=DmNfdx3TiAQyY1ovJ5pRaAHqvBTi2A8FkrY1ATuNyUhu</v>
      </c>
    </row>
    <row r="27" spans="1:8" x14ac:dyDescent="0.15">
      <c r="A27" t="s">
        <v>34</v>
      </c>
      <c r="C27">
        <v>4.4066666666666663</v>
      </c>
      <c r="D27">
        <v>28.553333333333331</v>
      </c>
      <c r="E27">
        <v>24.146666666666668</v>
      </c>
      <c r="F27">
        <v>5.48</v>
      </c>
      <c r="G27" t="s">
        <v>9</v>
      </c>
      <c r="H27" t="str">
        <f>HYPERLINK("https://www.defined.fi/sol/ETZDTrZp1tWSTPHf22cyUXiv5xGzXuBFEwJAsE8ypump?maker=65mY5Ha1uq1sRTrFVkyHMKEkhqTispdFvcNr9LfEvTDH","https://www.defined.fi/sol/ETZDTrZp1tWSTPHf22cyUXiv5xGzXuBFEwJAsE8ypump?maker=65mY5Ha1uq1sRTrFVkyHMKEkhqTispdFvcNr9LfEvTDH")</f>
        <v>https://www.defined.fi/sol/ETZDTrZp1tWSTPHf22cyUXiv5xGzXuBFEwJAsE8ypump?maker=65mY5Ha1uq1sRTrFVkyHMKEkhqTispdFvcNr9LfEvTDH</v>
      </c>
    </row>
    <row r="28" spans="1:8" x14ac:dyDescent="0.15">
      <c r="A28" t="s">
        <v>35</v>
      </c>
      <c r="C28">
        <v>7.5533333333333337</v>
      </c>
      <c r="D28">
        <v>52.873333333333328</v>
      </c>
      <c r="E28">
        <v>45.32</v>
      </c>
      <c r="F28">
        <v>6</v>
      </c>
      <c r="G28" t="s">
        <v>9</v>
      </c>
      <c r="H28" t="str">
        <f>HYPERLINK("https://www.defined.fi/sol/ETZDTrZp1tWSTPHf22cyUXiv5xGzXuBFEwJAsE8ypump?maker=CYBX2h2cFVUqDWnbemmo7UndkyfHKWM5e77eqyTN8ma6","https://www.defined.fi/sol/ETZDTrZp1tWSTPHf22cyUXiv5xGzXuBFEwJAsE8ypump?maker=CYBX2h2cFVUqDWnbemmo7UndkyfHKWM5e77eqyTN8ma6")</f>
        <v>https://www.defined.fi/sol/ETZDTrZp1tWSTPHf22cyUXiv5xGzXuBFEwJAsE8ypump?maker=CYBX2h2cFVUqDWnbemmo7UndkyfHKWM5e77eqyTN8ma6</v>
      </c>
    </row>
    <row r="29" spans="1:8" x14ac:dyDescent="0.15">
      <c r="A29" t="s">
        <v>36</v>
      </c>
      <c r="C29">
        <v>12.17333333333333</v>
      </c>
      <c r="D29">
        <v>94.666666666666671</v>
      </c>
      <c r="E29">
        <v>82.493333333333339</v>
      </c>
      <c r="F29">
        <v>6.78</v>
      </c>
      <c r="G29" t="s">
        <v>9</v>
      </c>
      <c r="H29" t="str">
        <f>HYPERLINK("https://www.defined.fi/sol/ETZDTrZp1tWSTPHf22cyUXiv5xGzXuBFEwJAsE8ypump?maker=2QygD8bDsfK1XCAnFxFtpPddzbJbamhXvKqcLQ8cELzE","https://www.defined.fi/sol/ETZDTrZp1tWSTPHf22cyUXiv5xGzXuBFEwJAsE8ypump?maker=2QygD8bDsfK1XCAnFxFtpPddzbJbamhXvKqcLQ8cELzE")</f>
        <v>https://www.defined.fi/sol/ETZDTrZp1tWSTPHf22cyUXiv5xGzXuBFEwJAsE8ypump?maker=2QygD8bDsfK1XCAnFxFtpPddzbJbamhXvKqcLQ8cELzE</v>
      </c>
    </row>
    <row r="30" spans="1:8" x14ac:dyDescent="0.15">
      <c r="A30" t="s">
        <v>37</v>
      </c>
      <c r="C30">
        <v>4.24</v>
      </c>
      <c r="D30">
        <v>34.213333333333331</v>
      </c>
      <c r="E30">
        <v>29.973333333333329</v>
      </c>
      <c r="F30">
        <v>7.07</v>
      </c>
      <c r="G30" t="s">
        <v>9</v>
      </c>
      <c r="H30" t="str">
        <f>HYPERLINK("https://www.defined.fi/sol/ETZDTrZp1tWSTPHf22cyUXiv5xGzXuBFEwJAsE8ypump?maker=eeiV5qC76edSmAfYpA3MFEswTZL4FJnrutanShFCmhC","https://www.defined.fi/sol/ETZDTrZp1tWSTPHf22cyUXiv5xGzXuBFEwJAsE8ypump?maker=eeiV5qC76edSmAfYpA3MFEswTZL4FJnrutanShFCmhC")</f>
        <v>https://www.defined.fi/sol/ETZDTrZp1tWSTPHf22cyUXiv5xGzXuBFEwJAsE8ypump?maker=eeiV5qC76edSmAfYpA3MFEswTZL4FJnrutanShFCmhC</v>
      </c>
    </row>
    <row r="31" spans="1:8" x14ac:dyDescent="0.15">
      <c r="A31" t="s">
        <v>38</v>
      </c>
      <c r="C31">
        <v>3.913333333333334</v>
      </c>
      <c r="D31">
        <v>32.946666666666673</v>
      </c>
      <c r="E31">
        <v>29.033333333333331</v>
      </c>
      <c r="F31">
        <v>7.42</v>
      </c>
      <c r="G31" t="s">
        <v>9</v>
      </c>
      <c r="H31" t="str">
        <f>HYPERLINK("https://www.defined.fi/sol/ETZDTrZp1tWSTPHf22cyUXiv5xGzXuBFEwJAsE8ypump?maker=2TPnBYwEJztSMLUpfxd2tiiU62dc6NMJcenqfWejzmNH","https://www.defined.fi/sol/ETZDTrZp1tWSTPHf22cyUXiv5xGzXuBFEwJAsE8ypump?maker=2TPnBYwEJztSMLUpfxd2tiiU62dc6NMJcenqfWejzmNH")</f>
        <v>https://www.defined.fi/sol/ETZDTrZp1tWSTPHf22cyUXiv5xGzXuBFEwJAsE8ypump?maker=2TPnBYwEJztSMLUpfxd2tiiU62dc6NMJcenqfWejzmNH</v>
      </c>
    </row>
    <row r="32" spans="1:8" x14ac:dyDescent="0.15">
      <c r="A32" t="s">
        <v>39</v>
      </c>
      <c r="C32">
        <v>10.25333333333333</v>
      </c>
      <c r="D32">
        <v>88</v>
      </c>
      <c r="E32">
        <v>77.74666666666667</v>
      </c>
      <c r="F32">
        <v>7.58</v>
      </c>
      <c r="G32" t="s">
        <v>9</v>
      </c>
      <c r="H32" t="str">
        <f>HYPERLINK("https://www.defined.fi/sol/ETZDTrZp1tWSTPHf22cyUXiv5xGzXuBFEwJAsE8ypump?maker=HdxkiXqeN6qpK2YbG51W23QSWj3Yygc1eEk2zwmKJExp","https://www.defined.fi/sol/ETZDTrZp1tWSTPHf22cyUXiv5xGzXuBFEwJAsE8ypump?maker=HdxkiXqeN6qpK2YbG51W23QSWj3Yygc1eEk2zwmKJExp")</f>
        <v>https://www.defined.fi/sol/ETZDTrZp1tWSTPHf22cyUXiv5xGzXuBFEwJAsE8ypump?maker=HdxkiXqeN6qpK2YbG51W23QSWj3Yygc1eEk2zwmKJExp</v>
      </c>
    </row>
    <row r="33" spans="1:8" x14ac:dyDescent="0.15">
      <c r="A33" t="s">
        <v>40</v>
      </c>
      <c r="C33">
        <v>2.5666666666666669</v>
      </c>
      <c r="D33">
        <v>22.34</v>
      </c>
      <c r="E33">
        <v>19.77333333333333</v>
      </c>
      <c r="F33">
        <v>7.7</v>
      </c>
      <c r="G33" t="s">
        <v>9</v>
      </c>
      <c r="H33" t="str">
        <f>HYPERLINK("https://www.defined.fi/sol/ETZDTrZp1tWSTPHf22cyUXiv5xGzXuBFEwJAsE8ypump?maker=3hEmVgueDVeF5kjZWyCikxRwP8akv8sypShxESHkbUe3","https://www.defined.fi/sol/ETZDTrZp1tWSTPHf22cyUXiv5xGzXuBFEwJAsE8ypump?maker=3hEmVgueDVeF5kjZWyCikxRwP8akv8sypShxESHkbUe3")</f>
        <v>https://www.defined.fi/sol/ETZDTrZp1tWSTPHf22cyUXiv5xGzXuBFEwJAsE8ypump?maker=3hEmVgueDVeF5kjZWyCikxRwP8akv8sypShxESHkbUe3</v>
      </c>
    </row>
    <row r="34" spans="1:8" x14ac:dyDescent="0.15">
      <c r="A34" t="s">
        <v>41</v>
      </c>
      <c r="C34">
        <v>5.12</v>
      </c>
      <c r="D34">
        <v>45.293333333333337</v>
      </c>
      <c r="E34">
        <v>40.173333333333332</v>
      </c>
      <c r="F34">
        <v>7.85</v>
      </c>
      <c r="G34" t="s">
        <v>9</v>
      </c>
      <c r="H34" t="str">
        <f>HYPERLINK("https://www.defined.fi/sol/ETZDTrZp1tWSTPHf22cyUXiv5xGzXuBFEwJAsE8ypump?maker=Ftv6aSH1q1BdiRw216CL5325k7brKmT3vc1GMfCznkRx","https://www.defined.fi/sol/ETZDTrZp1tWSTPHf22cyUXiv5xGzXuBFEwJAsE8ypump?maker=Ftv6aSH1q1BdiRw216CL5325k7brKmT3vc1GMfCznkRx")</f>
        <v>https://www.defined.fi/sol/ETZDTrZp1tWSTPHf22cyUXiv5xGzXuBFEwJAsE8ypump?maker=Ftv6aSH1q1BdiRw216CL5325k7brKmT3vc1GMfCznkRx</v>
      </c>
    </row>
    <row r="35" spans="1:8" x14ac:dyDescent="0.15">
      <c r="A35" t="s">
        <v>42</v>
      </c>
      <c r="C35">
        <v>2.56</v>
      </c>
      <c r="D35">
        <v>22.76</v>
      </c>
      <c r="E35">
        <v>20.2</v>
      </c>
      <c r="F35">
        <v>7.89</v>
      </c>
      <c r="G35" t="s">
        <v>9</v>
      </c>
      <c r="H35" t="str">
        <f>HYPERLINK("https://www.defined.fi/sol/ETZDTrZp1tWSTPHf22cyUXiv5xGzXuBFEwJAsE8ypump?maker=FjMDpS2yQ2aEuJjbZzuu6S8brnYMySp7EKdrDeMsPpR4","https://www.defined.fi/sol/ETZDTrZp1tWSTPHf22cyUXiv5xGzXuBFEwJAsE8ypump?maker=FjMDpS2yQ2aEuJjbZzuu6S8brnYMySp7EKdrDeMsPpR4")</f>
        <v>https://www.defined.fi/sol/ETZDTrZp1tWSTPHf22cyUXiv5xGzXuBFEwJAsE8ypump?maker=FjMDpS2yQ2aEuJjbZzuu6S8brnYMySp7EKdrDeMsPpR4</v>
      </c>
    </row>
    <row r="36" spans="1:8" x14ac:dyDescent="0.15">
      <c r="A36" t="s">
        <v>43</v>
      </c>
      <c r="C36">
        <v>7.78</v>
      </c>
      <c r="D36">
        <v>76.666666666666671</v>
      </c>
      <c r="E36">
        <v>68.88666666666667</v>
      </c>
      <c r="F36">
        <v>8.85</v>
      </c>
      <c r="G36" t="s">
        <v>9</v>
      </c>
      <c r="H36" t="str">
        <f>HYPERLINK("https://www.defined.fi/sol/ETZDTrZp1tWSTPHf22cyUXiv5xGzXuBFEwJAsE8ypump?maker=C76PFf7f5M6tMPSaTW8ojFiZiY2tmXHifPYsRzo4KzKx","https://www.defined.fi/sol/ETZDTrZp1tWSTPHf22cyUXiv5xGzXuBFEwJAsE8ypump?maker=C76PFf7f5M6tMPSaTW8ojFiZiY2tmXHifPYsRzo4KzKx")</f>
        <v>https://www.defined.fi/sol/ETZDTrZp1tWSTPHf22cyUXiv5xGzXuBFEwJAsE8ypump?maker=C76PFf7f5M6tMPSaTW8ojFiZiY2tmXHifPYsRzo4KzKx</v>
      </c>
    </row>
    <row r="37" spans="1:8" x14ac:dyDescent="0.15">
      <c r="A37" t="s">
        <v>44</v>
      </c>
      <c r="C37">
        <v>3.0733333333333328</v>
      </c>
      <c r="D37">
        <v>30.56666666666667</v>
      </c>
      <c r="E37">
        <v>27.493333333333329</v>
      </c>
      <c r="F37">
        <v>8.9499999999999993</v>
      </c>
      <c r="G37" t="s">
        <v>9</v>
      </c>
      <c r="H37" t="str">
        <f>HYPERLINK("https://www.defined.fi/sol/ETZDTrZp1tWSTPHf22cyUXiv5xGzXuBFEwJAsE8ypump?maker=3FNpgyw5LeNJV7DMQNS4CEJbo1Gu2g4TShkMJBwh2p3P","https://www.defined.fi/sol/ETZDTrZp1tWSTPHf22cyUXiv5xGzXuBFEwJAsE8ypump?maker=3FNpgyw5LeNJV7DMQNS4CEJbo1Gu2g4TShkMJBwh2p3P")</f>
        <v>https://www.defined.fi/sol/ETZDTrZp1tWSTPHf22cyUXiv5xGzXuBFEwJAsE8ypump?maker=3FNpgyw5LeNJV7DMQNS4CEJbo1Gu2g4TShkMJBwh2p3P</v>
      </c>
    </row>
    <row r="38" spans="1:8" x14ac:dyDescent="0.15">
      <c r="A38" t="s">
        <v>45</v>
      </c>
      <c r="C38">
        <v>5.1333333333333337</v>
      </c>
      <c r="D38">
        <v>52.966666666666669</v>
      </c>
      <c r="E38">
        <v>47.833333333333343</v>
      </c>
      <c r="F38">
        <v>9.32</v>
      </c>
      <c r="G38" t="s">
        <v>9</v>
      </c>
      <c r="H38" t="str">
        <f>HYPERLINK("https://www.defined.fi/sol/ETZDTrZp1tWSTPHf22cyUXiv5xGzXuBFEwJAsE8ypump?maker=9mkQDdUrcyPAmsBDEJquDLWCEnRK8Ryoxw6ncHCbjjXd","https://www.defined.fi/sol/ETZDTrZp1tWSTPHf22cyUXiv5xGzXuBFEwJAsE8ypump?maker=9mkQDdUrcyPAmsBDEJquDLWCEnRK8Ryoxw6ncHCbjjXd")</f>
        <v>https://www.defined.fi/sol/ETZDTrZp1tWSTPHf22cyUXiv5xGzXuBFEwJAsE8ypump?maker=9mkQDdUrcyPAmsBDEJquDLWCEnRK8Ryoxw6ncHCbjjXd</v>
      </c>
    </row>
    <row r="39" spans="1:8" x14ac:dyDescent="0.15">
      <c r="A39" t="s">
        <v>46</v>
      </c>
      <c r="C39">
        <v>8.1266666666666669</v>
      </c>
      <c r="D39">
        <v>85.333333333333329</v>
      </c>
      <c r="E39">
        <v>77.206666666666663</v>
      </c>
      <c r="F39">
        <v>9.5</v>
      </c>
      <c r="G39" t="s">
        <v>9</v>
      </c>
      <c r="H39" t="str">
        <f>HYPERLINK("https://www.defined.fi/sol/ETZDTrZp1tWSTPHf22cyUXiv5xGzXuBFEwJAsE8ypump?maker=2zUiWaf5GZDqFCP4yyZKv3v18hxTxfgvLfHXYzKWt8si","https://www.defined.fi/sol/ETZDTrZp1tWSTPHf22cyUXiv5xGzXuBFEwJAsE8ypump?maker=2zUiWaf5GZDqFCP4yyZKv3v18hxTxfgvLfHXYzKWt8si")</f>
        <v>https://www.defined.fi/sol/ETZDTrZp1tWSTPHf22cyUXiv5xGzXuBFEwJAsE8ypump?maker=2zUiWaf5GZDqFCP4yyZKv3v18hxTxfgvLfHXYzKWt8si</v>
      </c>
    </row>
    <row r="40" spans="1:8" x14ac:dyDescent="0.15">
      <c r="A40" t="s">
        <v>47</v>
      </c>
      <c r="C40">
        <v>3.0733333333333328</v>
      </c>
      <c r="D40">
        <v>33.866666666666667</v>
      </c>
      <c r="E40">
        <v>30.793333333333329</v>
      </c>
      <c r="F40">
        <v>10.02</v>
      </c>
      <c r="G40" t="s">
        <v>9</v>
      </c>
      <c r="H40" t="str">
        <f>HYPERLINK("https://www.defined.fi/sol/ETZDTrZp1tWSTPHf22cyUXiv5xGzXuBFEwJAsE8ypump?maker=2S3sq1jGSEmhxbTz9Kt6XSJwstpHkErK4Zip3g54V9jY","https://www.defined.fi/sol/ETZDTrZp1tWSTPHf22cyUXiv5xGzXuBFEwJAsE8ypump?maker=2S3sq1jGSEmhxbTz9Kt6XSJwstpHkErK4Zip3g54V9jY")</f>
        <v>https://www.defined.fi/sol/ETZDTrZp1tWSTPHf22cyUXiv5xGzXuBFEwJAsE8ypump?maker=2S3sq1jGSEmhxbTz9Kt6XSJwstpHkErK4Zip3g54V9jY</v>
      </c>
    </row>
    <row r="41" spans="1:8" x14ac:dyDescent="0.15">
      <c r="A41" t="s">
        <v>48</v>
      </c>
      <c r="C41">
        <v>5.1133333333333333</v>
      </c>
      <c r="D41">
        <v>63.76</v>
      </c>
      <c r="E41">
        <v>58.646666666666668</v>
      </c>
      <c r="F41">
        <v>11.47</v>
      </c>
      <c r="G41" t="s">
        <v>9</v>
      </c>
      <c r="H41" t="str">
        <f>HYPERLINK("https://www.defined.fi/sol/ETZDTrZp1tWSTPHf22cyUXiv5xGzXuBFEwJAsE8ypump?maker=6YHcrghddkYMf6zu9vs8WtZkBUMBTEQvvSPVUEqnDYXf","https://www.defined.fi/sol/ETZDTrZp1tWSTPHf22cyUXiv5xGzXuBFEwJAsE8ypump?maker=6YHcrghddkYMf6zu9vs8WtZkBUMBTEQvvSPVUEqnDYXf")</f>
        <v>https://www.defined.fi/sol/ETZDTrZp1tWSTPHf22cyUXiv5xGzXuBFEwJAsE8ypump?maker=6YHcrghddkYMf6zu9vs8WtZkBUMBTEQvvSPVUEqnDYXf</v>
      </c>
    </row>
    <row r="42" spans="1:8" x14ac:dyDescent="0.15">
      <c r="A42" t="s">
        <v>49</v>
      </c>
      <c r="C42">
        <v>2.0333333333333332</v>
      </c>
      <c r="D42">
        <v>25.68</v>
      </c>
      <c r="E42">
        <v>23.646666666666668</v>
      </c>
      <c r="F42">
        <v>11.63</v>
      </c>
      <c r="G42" t="s">
        <v>9</v>
      </c>
      <c r="H42" t="str">
        <f>HYPERLINK("https://www.defined.fi/sol/ETZDTrZp1tWSTPHf22cyUXiv5xGzXuBFEwJAsE8ypump?maker=4rZeAyb7BZv1G1nWisVDF5pUf3kgNnG6HH89BXSq7b1q","https://www.defined.fi/sol/ETZDTrZp1tWSTPHf22cyUXiv5xGzXuBFEwJAsE8ypump?maker=4rZeAyb7BZv1G1nWisVDF5pUf3kgNnG6HH89BXSq7b1q")</f>
        <v>https://www.defined.fi/sol/ETZDTrZp1tWSTPHf22cyUXiv5xGzXuBFEwJAsE8ypump?maker=4rZeAyb7BZv1G1nWisVDF5pUf3kgNnG6HH89BXSq7b1q</v>
      </c>
    </row>
    <row r="43" spans="1:8" x14ac:dyDescent="0.15">
      <c r="A43" t="s">
        <v>50</v>
      </c>
      <c r="C43">
        <v>2.0466666666666669</v>
      </c>
      <c r="D43">
        <v>27.026666666666671</v>
      </c>
      <c r="E43">
        <v>24.98</v>
      </c>
      <c r="F43">
        <v>12.21</v>
      </c>
      <c r="G43" t="s">
        <v>9</v>
      </c>
      <c r="H43" t="str">
        <f>HYPERLINK("https://www.defined.fi/sol/ETZDTrZp1tWSTPHf22cyUXiv5xGzXuBFEwJAsE8ypump?maker=ApMKK9gY5acUcrFQ54n9pxJVmogcRSDMFnYFtbJoWHz2","https://www.defined.fi/sol/ETZDTrZp1tWSTPHf22cyUXiv5xGzXuBFEwJAsE8ypump?maker=ApMKK9gY5acUcrFQ54n9pxJVmogcRSDMFnYFtbJoWHz2")</f>
        <v>https://www.defined.fi/sol/ETZDTrZp1tWSTPHf22cyUXiv5xGzXuBFEwJAsE8ypump?maker=ApMKK9gY5acUcrFQ54n9pxJVmogcRSDMFnYFtbJoWHz2</v>
      </c>
    </row>
    <row r="44" spans="1:8" x14ac:dyDescent="0.15">
      <c r="A44" t="s">
        <v>51</v>
      </c>
      <c r="C44">
        <v>10.24</v>
      </c>
      <c r="D44">
        <v>136.66666666666671</v>
      </c>
      <c r="E44">
        <v>126.4266666666667</v>
      </c>
      <c r="F44">
        <v>12.35</v>
      </c>
      <c r="G44" t="s">
        <v>9</v>
      </c>
      <c r="H44" t="str">
        <f>HYPERLINK("https://www.defined.fi/sol/ETZDTrZp1tWSTPHf22cyUXiv5xGzXuBFEwJAsE8ypump?maker=AQ4BF3vkycfQXRqwSo5CsPuxGQLHVPyDaeCWNrsDHagb","https://www.defined.fi/sol/ETZDTrZp1tWSTPHf22cyUXiv5xGzXuBFEwJAsE8ypump?maker=AQ4BF3vkycfQXRqwSo5CsPuxGQLHVPyDaeCWNrsDHagb")</f>
        <v>https://www.defined.fi/sol/ETZDTrZp1tWSTPHf22cyUXiv5xGzXuBFEwJAsE8ypump?maker=AQ4BF3vkycfQXRqwSo5CsPuxGQLHVPyDaeCWNrsDHagb</v>
      </c>
    </row>
    <row r="45" spans="1:8" x14ac:dyDescent="0.15">
      <c r="A45" t="s">
        <v>52</v>
      </c>
      <c r="C45">
        <v>3.706666666666667</v>
      </c>
      <c r="D45">
        <v>51.006666666666668</v>
      </c>
      <c r="E45">
        <v>47.3</v>
      </c>
      <c r="F45">
        <v>12.76</v>
      </c>
      <c r="G45" t="s">
        <v>9</v>
      </c>
      <c r="H45" t="str">
        <f>HYPERLINK("https://www.defined.fi/sol/ETZDTrZp1tWSTPHf22cyUXiv5xGzXuBFEwJAsE8ypump?maker=EsYaPNaxiArJD5CauwMNmNoU6F7xfD3AAaJHR7WpvK4o","https://www.defined.fi/sol/ETZDTrZp1tWSTPHf22cyUXiv5xGzXuBFEwJAsE8ypump?maker=EsYaPNaxiArJD5CauwMNmNoU6F7xfD3AAaJHR7WpvK4o")</f>
        <v>https://www.defined.fi/sol/ETZDTrZp1tWSTPHf22cyUXiv5xGzXuBFEwJAsE8ypump?maker=EsYaPNaxiArJD5CauwMNmNoU6F7xfD3AAaJHR7WpvK4o</v>
      </c>
    </row>
    <row r="46" spans="1:8" x14ac:dyDescent="0.15">
      <c r="A46" t="s">
        <v>53</v>
      </c>
      <c r="C46">
        <v>5.12</v>
      </c>
      <c r="D46">
        <v>74.666666666666671</v>
      </c>
      <c r="E46">
        <v>69.546666666666667</v>
      </c>
      <c r="F46">
        <v>13.58</v>
      </c>
      <c r="G46" t="s">
        <v>9</v>
      </c>
      <c r="H46" t="str">
        <f>HYPERLINK("https://www.defined.fi/sol/ETZDTrZp1tWSTPHf22cyUXiv5xGzXuBFEwJAsE8ypump?maker=DdFQ1AHUMNEZBNpdaav5uxsu7gRqQMcEGQEHTpKiinEf","https://www.defined.fi/sol/ETZDTrZp1tWSTPHf22cyUXiv5xGzXuBFEwJAsE8ypump?maker=DdFQ1AHUMNEZBNpdaav5uxsu7gRqQMcEGQEHTpKiinEf")</f>
        <v>https://www.defined.fi/sol/ETZDTrZp1tWSTPHf22cyUXiv5xGzXuBFEwJAsE8ypump?maker=DdFQ1AHUMNEZBNpdaav5uxsu7gRqQMcEGQEHTpKiinEf</v>
      </c>
    </row>
    <row r="47" spans="1:8" x14ac:dyDescent="0.15">
      <c r="A47" t="s">
        <v>54</v>
      </c>
      <c r="C47">
        <v>94.49</v>
      </c>
      <c r="D47">
        <v>107.46</v>
      </c>
      <c r="E47">
        <v>12.97</v>
      </c>
      <c r="F47">
        <v>13.72</v>
      </c>
      <c r="G47" t="s">
        <v>9</v>
      </c>
      <c r="H47" t="str">
        <f>HYPERLINK("https://www.defined.fi/sol/ETZDTrZp1tWSTPHf22cyUXiv5xGzXuBFEwJAsE8ypump?maker=FRT1fsCqDjCDAjtambYBSbjjcdxasDptgKTSWsyApZVt","https://www.defined.fi/sol/ETZDTrZp1tWSTPHf22cyUXiv5xGzXuBFEwJAsE8ypump?maker=FRT1fsCqDjCDAjtambYBSbjjcdxasDptgKTSWsyApZVt")</f>
        <v>https://www.defined.fi/sol/ETZDTrZp1tWSTPHf22cyUXiv5xGzXuBFEwJAsE8ypump?maker=FRT1fsCqDjCDAjtambYBSbjjcdxasDptgKTSWsyApZVt</v>
      </c>
    </row>
    <row r="48" spans="1:8" x14ac:dyDescent="0.15">
      <c r="A48" t="s">
        <v>55</v>
      </c>
      <c r="C48">
        <v>2.5533333333333328</v>
      </c>
      <c r="D48">
        <v>38.020000000000003</v>
      </c>
      <c r="E48">
        <v>35.466666666666669</v>
      </c>
      <c r="F48">
        <v>13.89</v>
      </c>
      <c r="G48" t="s">
        <v>9</v>
      </c>
      <c r="H48" t="str">
        <f>HYPERLINK("https://www.defined.fi/sol/ETZDTrZp1tWSTPHf22cyUXiv5xGzXuBFEwJAsE8ypump?maker=4Beb1WA1s5EEo2b2LuXTXPg7H7zNPLTxG9ruXCRsYLBf","https://www.defined.fi/sol/ETZDTrZp1tWSTPHf22cyUXiv5xGzXuBFEwJAsE8ypump?maker=4Beb1WA1s5EEo2b2LuXTXPg7H7zNPLTxG9ruXCRsYLBf")</f>
        <v>https://www.defined.fi/sol/ETZDTrZp1tWSTPHf22cyUXiv5xGzXuBFEwJAsE8ypump?maker=4Beb1WA1s5EEo2b2LuXTXPg7H7zNPLTxG9ruXCRsYLBf</v>
      </c>
    </row>
    <row r="49" spans="1:8" x14ac:dyDescent="0.15">
      <c r="A49" t="s">
        <v>56</v>
      </c>
      <c r="C49">
        <v>2.86</v>
      </c>
      <c r="D49">
        <v>44.24</v>
      </c>
      <c r="E49">
        <v>41.38</v>
      </c>
      <c r="F49">
        <v>14.47</v>
      </c>
      <c r="G49" t="s">
        <v>9</v>
      </c>
      <c r="H49" t="str">
        <f>HYPERLINK("https://www.defined.fi/sol/ETZDTrZp1tWSTPHf22cyUXiv5xGzXuBFEwJAsE8ypump?maker=9SkVetBKeJYwxen42eozNY4eyafBU3Zm1LDEZSBXRNY8","https://www.defined.fi/sol/ETZDTrZp1tWSTPHf22cyUXiv5xGzXuBFEwJAsE8ypump?maker=9SkVetBKeJYwxen42eozNY4eyafBU3Zm1LDEZSBXRNY8")</f>
        <v>https://www.defined.fi/sol/ETZDTrZp1tWSTPHf22cyUXiv5xGzXuBFEwJAsE8ypump?maker=9SkVetBKeJYwxen42eozNY4eyafBU3Zm1LDEZSBXRNY8</v>
      </c>
    </row>
    <row r="50" spans="1:8" x14ac:dyDescent="0.15">
      <c r="A50" t="s">
        <v>57</v>
      </c>
      <c r="C50">
        <v>4.1066666666666656</v>
      </c>
      <c r="D50">
        <v>79.333333333333329</v>
      </c>
      <c r="E50">
        <v>75.226666666666674</v>
      </c>
      <c r="F50">
        <v>18.32</v>
      </c>
      <c r="G50" t="s">
        <v>9</v>
      </c>
      <c r="H50" t="str">
        <f>HYPERLINK("https://www.defined.fi/sol/ETZDTrZp1tWSTPHf22cyUXiv5xGzXuBFEwJAsE8ypump?maker=7prnYXsJt6nbJRnaVx9JradaDXjfDH7hNuMmMJaELpF9","https://www.defined.fi/sol/ETZDTrZp1tWSTPHf22cyUXiv5xGzXuBFEwJAsE8ypump?maker=7prnYXsJt6nbJRnaVx9JradaDXjfDH7hNuMmMJaELpF9")</f>
        <v>https://www.defined.fi/sol/ETZDTrZp1tWSTPHf22cyUXiv5xGzXuBFEwJAsE8ypump?maker=7prnYXsJt6nbJRnaVx9JradaDXjfDH7hNuMmMJaELpF9</v>
      </c>
    </row>
    <row r="51" spans="1:8" x14ac:dyDescent="0.15">
      <c r="A51" t="s">
        <v>58</v>
      </c>
      <c r="C51">
        <v>1.74</v>
      </c>
      <c r="D51">
        <v>41.2</v>
      </c>
      <c r="E51">
        <v>39.46</v>
      </c>
      <c r="F51">
        <v>22.68</v>
      </c>
      <c r="G51" t="s">
        <v>9</v>
      </c>
      <c r="H51" t="str">
        <f>HYPERLINK("https://www.defined.fi/sol/ETZDTrZp1tWSTPHf22cyUXiv5xGzXuBFEwJAsE8ypump?maker=B4wBF3ccG7LG9Tb3veDr3zZvgovBiJ2uthkEeHCRfd6S","https://www.defined.fi/sol/ETZDTrZp1tWSTPHf22cyUXiv5xGzXuBFEwJAsE8ypump?maker=B4wBF3ccG7LG9Tb3veDr3zZvgovBiJ2uthkEeHCRfd6S")</f>
        <v>https://www.defined.fi/sol/ETZDTrZp1tWSTPHf22cyUXiv5xGzXuBFEwJAsE8ypump?maker=B4wBF3ccG7LG9Tb3veDr3zZvgovBiJ2uthkEeHCRfd6S</v>
      </c>
    </row>
    <row r="52" spans="1:8" x14ac:dyDescent="0.15">
      <c r="A52" t="s">
        <v>59</v>
      </c>
      <c r="C52">
        <v>52.97</v>
      </c>
      <c r="D52">
        <v>67.09</v>
      </c>
      <c r="E52">
        <v>14.12</v>
      </c>
      <c r="F52">
        <v>26.66</v>
      </c>
      <c r="G52" t="s">
        <v>9</v>
      </c>
      <c r="H52" t="str">
        <f>HYPERLINK("https://www.defined.fi/sol/ETZDTrZp1tWSTPHf22cyUXiv5xGzXuBFEwJAsE8ypump?maker=9rkHWgqFUAcCENkeY1iHH3wopVgdss4fZFnigi8iPWvq","https://www.defined.fi/sol/ETZDTrZp1tWSTPHf22cyUXiv5xGzXuBFEwJAsE8ypump?maker=9rkHWgqFUAcCENkeY1iHH3wopVgdss4fZFnigi8iPWvq")</f>
        <v>https://www.defined.fi/sol/ETZDTrZp1tWSTPHf22cyUXiv5xGzXuBFEwJAsE8ypump?maker=9rkHWgqFUAcCENkeY1iHH3wopVgdss4fZFnigi8iPWvq</v>
      </c>
    </row>
    <row r="53" spans="1:8" x14ac:dyDescent="0.15">
      <c r="A53" t="s">
        <v>60</v>
      </c>
      <c r="C53">
        <v>47.53</v>
      </c>
      <c r="D53">
        <v>60.78</v>
      </c>
      <c r="E53">
        <v>13.25</v>
      </c>
      <c r="F53">
        <v>27.89</v>
      </c>
      <c r="G53" t="s">
        <v>9</v>
      </c>
      <c r="H53" t="str">
        <f>HYPERLINK("https://www.defined.fi/sol/ETZDTrZp1tWSTPHf22cyUXiv5xGzXuBFEwJAsE8ypump?maker=EfbbhahGNuhqEraRZXrwETfsaKxScngEttdQixWAW4WE","https://www.defined.fi/sol/ETZDTrZp1tWSTPHf22cyUXiv5xGzXuBFEwJAsE8ypump?maker=EfbbhahGNuhqEraRZXrwETfsaKxScngEttdQixWAW4WE")</f>
        <v>https://www.defined.fi/sol/ETZDTrZp1tWSTPHf22cyUXiv5xGzXuBFEwJAsE8ypump?maker=EfbbhahGNuhqEraRZXrwETfsaKxScngEttdQixWAW4WE</v>
      </c>
    </row>
    <row r="54" spans="1:8" x14ac:dyDescent="0.15">
      <c r="A54" t="s">
        <v>61</v>
      </c>
      <c r="C54">
        <v>222.88</v>
      </c>
      <c r="D54">
        <v>290.2</v>
      </c>
      <c r="E54">
        <v>67.33</v>
      </c>
      <c r="F54">
        <v>30.21</v>
      </c>
      <c r="G54" t="s">
        <v>9</v>
      </c>
      <c r="H54" t="str">
        <f>HYPERLINK("https://www.defined.fi/sol/ETZDTrZp1tWSTPHf22cyUXiv5xGzXuBFEwJAsE8ypump?maker=FMZaFX16Gc9kPcVi5w4y8Ywr2mUCsjKdQrNgLrSgaUfg","https://www.defined.fi/sol/ETZDTrZp1tWSTPHf22cyUXiv5xGzXuBFEwJAsE8ypump?maker=FMZaFX16Gc9kPcVi5w4y8Ywr2mUCsjKdQrNgLrSgaUfg")</f>
        <v>https://www.defined.fi/sol/ETZDTrZp1tWSTPHf22cyUXiv5xGzXuBFEwJAsE8ypump?maker=FMZaFX16Gc9kPcVi5w4y8Ywr2mUCsjKdQrNgLrSgaUfg</v>
      </c>
    </row>
    <row r="55" spans="1:8" x14ac:dyDescent="0.15">
      <c r="A55" t="s">
        <v>62</v>
      </c>
      <c r="C55">
        <v>109.02</v>
      </c>
      <c r="D55">
        <v>143.49</v>
      </c>
      <c r="E55">
        <v>35.03</v>
      </c>
      <c r="F55">
        <v>32.29</v>
      </c>
      <c r="G55" t="s">
        <v>9</v>
      </c>
      <c r="H55" t="str">
        <f>HYPERLINK("https://www.defined.fi/sol/ETZDTrZp1tWSTPHf22cyUXiv5xGzXuBFEwJAsE8ypump?maker=EwwoZMUgA2HHm8m3EJ4MzfaeErrZ2LR6hkUqAGWZ2zdy","https://www.defined.fi/sol/ETZDTrZp1tWSTPHf22cyUXiv5xGzXuBFEwJAsE8ypump?maker=EwwoZMUgA2HHm8m3EJ4MzfaeErrZ2LR6hkUqAGWZ2zdy")</f>
        <v>https://www.defined.fi/sol/ETZDTrZp1tWSTPHf22cyUXiv5xGzXuBFEwJAsE8ypump?maker=EwwoZMUgA2HHm8m3EJ4MzfaeErrZ2LR6hkUqAGWZ2zdy</v>
      </c>
    </row>
    <row r="56" spans="1:8" x14ac:dyDescent="0.15">
      <c r="A56" t="s">
        <v>63</v>
      </c>
      <c r="C56">
        <v>52.6</v>
      </c>
      <c r="D56">
        <v>71.19</v>
      </c>
      <c r="E56">
        <v>18.59</v>
      </c>
      <c r="F56">
        <v>35.340000000000003</v>
      </c>
      <c r="G56" t="s">
        <v>9</v>
      </c>
      <c r="H56" t="str">
        <f>HYPERLINK("https://www.defined.fi/sol/ETZDTrZp1tWSTPHf22cyUXiv5xGzXuBFEwJAsE8ypump?maker=AaavyHrRcm7WiQXeyCM2pTMtnpcLB5bN2WPMP4FyMjJW","https://www.defined.fi/sol/ETZDTrZp1tWSTPHf22cyUXiv5xGzXuBFEwJAsE8ypump?maker=AaavyHrRcm7WiQXeyCM2pTMtnpcLB5bN2WPMP4FyMjJW")</f>
        <v>https://www.defined.fi/sol/ETZDTrZp1tWSTPHf22cyUXiv5xGzXuBFEwJAsE8ypump?maker=AaavyHrRcm7WiQXeyCM2pTMtnpcLB5bN2WPMP4FyMjJW</v>
      </c>
    </row>
    <row r="57" spans="1:8" x14ac:dyDescent="0.15">
      <c r="A57" t="s">
        <v>64</v>
      </c>
      <c r="C57">
        <v>2.0466666666666669</v>
      </c>
      <c r="D57">
        <v>80</v>
      </c>
      <c r="E57">
        <v>77.953333333333333</v>
      </c>
      <c r="F57">
        <v>38.090000000000003</v>
      </c>
      <c r="G57" t="s">
        <v>9</v>
      </c>
      <c r="H57" t="str">
        <f>HYPERLINK("https://www.defined.fi/sol/ETZDTrZp1tWSTPHf22cyUXiv5xGzXuBFEwJAsE8ypump?maker=HhXRyFiwSkgSZe45k9tk4KgA1mw29ZiYK7jE3fNgS2iz","https://www.defined.fi/sol/ETZDTrZp1tWSTPHf22cyUXiv5xGzXuBFEwJAsE8ypump?maker=HhXRyFiwSkgSZe45k9tk4KgA1mw29ZiYK7jE3fNgS2iz")</f>
        <v>https://www.defined.fi/sol/ETZDTrZp1tWSTPHf22cyUXiv5xGzXuBFEwJAsE8ypump?maker=HhXRyFiwSkgSZe45k9tk4KgA1mw29ZiYK7jE3fNgS2iz</v>
      </c>
    </row>
    <row r="58" spans="1:8" x14ac:dyDescent="0.15">
      <c r="A58" t="s">
        <v>65</v>
      </c>
      <c r="C58">
        <v>1.02</v>
      </c>
      <c r="D58">
        <v>42.52</v>
      </c>
      <c r="E58">
        <v>41.5</v>
      </c>
      <c r="F58">
        <v>40.69</v>
      </c>
      <c r="G58" t="s">
        <v>9</v>
      </c>
      <c r="H58" t="str">
        <f>HYPERLINK("https://www.defined.fi/sol/ETZDTrZp1tWSTPHf22cyUXiv5xGzXuBFEwJAsE8ypump?maker=EmaA4TRkxocKfS64v4KCBtFRSbXjbNovRjywC2jXscuu","https://www.defined.fi/sol/ETZDTrZp1tWSTPHf22cyUXiv5xGzXuBFEwJAsE8ypump?maker=EmaA4TRkxocKfS64v4KCBtFRSbXjbNovRjywC2jXscuu")</f>
        <v>https://www.defined.fi/sol/ETZDTrZp1tWSTPHf22cyUXiv5xGzXuBFEwJAsE8ypump?maker=EmaA4TRkxocKfS64v4KCBtFRSbXjbNovRjywC2jXscuu</v>
      </c>
    </row>
    <row r="59" spans="1:8" x14ac:dyDescent="0.15">
      <c r="A59" t="s">
        <v>66</v>
      </c>
      <c r="C59">
        <v>50.52</v>
      </c>
      <c r="D59">
        <v>73.930000000000007</v>
      </c>
      <c r="E59">
        <v>23.41</v>
      </c>
      <c r="F59">
        <v>46.34</v>
      </c>
      <c r="G59" t="s">
        <v>9</v>
      </c>
      <c r="H59" t="str">
        <f>HYPERLINK("https://www.defined.fi/sol/ETZDTrZp1tWSTPHf22cyUXiv5xGzXuBFEwJAsE8ypump?maker=AgBe4DzK6iFkCABTgEKvtwvnr7h3UqpWeFiuPw9UR2tN","https://www.defined.fi/sol/ETZDTrZp1tWSTPHf22cyUXiv5xGzXuBFEwJAsE8ypump?maker=AgBe4DzK6iFkCABTgEKvtwvnr7h3UqpWeFiuPw9UR2tN")</f>
        <v>https://www.defined.fi/sol/ETZDTrZp1tWSTPHf22cyUXiv5xGzXuBFEwJAsE8ypump?maker=AgBe4DzK6iFkCABTgEKvtwvnr7h3UqpWeFiuPw9UR2tN</v>
      </c>
    </row>
    <row r="60" spans="1:8" x14ac:dyDescent="0.15">
      <c r="A60" t="s">
        <v>67</v>
      </c>
      <c r="C60">
        <v>0.50666666666666671</v>
      </c>
      <c r="D60">
        <v>24.82</v>
      </c>
      <c r="E60">
        <v>24.313333333333329</v>
      </c>
      <c r="F60">
        <v>47.99</v>
      </c>
      <c r="G60" t="s">
        <v>9</v>
      </c>
      <c r="H60" t="str">
        <f>HYPERLINK("https://www.defined.fi/sol/ETZDTrZp1tWSTPHf22cyUXiv5xGzXuBFEwJAsE8ypump?maker=CPqEsrxNabpvBVrTjSFvbTKWyko3md9ac21EhWWDxoXe","https://www.defined.fi/sol/ETZDTrZp1tWSTPHf22cyUXiv5xGzXuBFEwJAsE8ypump?maker=CPqEsrxNabpvBVrTjSFvbTKWyko3md9ac21EhWWDxoXe")</f>
        <v>https://www.defined.fi/sol/ETZDTrZp1tWSTPHf22cyUXiv5xGzXuBFEwJAsE8ypump?maker=CPqEsrxNabpvBVrTjSFvbTKWyko3md9ac21EhWWDxoXe</v>
      </c>
    </row>
    <row r="61" spans="1:8" x14ac:dyDescent="0.15">
      <c r="A61" t="s">
        <v>68</v>
      </c>
      <c r="C61">
        <v>44</v>
      </c>
      <c r="D61">
        <v>68.150000000000006</v>
      </c>
      <c r="E61">
        <v>24.15</v>
      </c>
      <c r="F61">
        <v>54.88</v>
      </c>
      <c r="G61" t="s">
        <v>9</v>
      </c>
      <c r="H61" t="str">
        <f>HYPERLINK("https://www.defined.fi/sol/ETZDTrZp1tWSTPHf22cyUXiv5xGzXuBFEwJAsE8ypump?maker=HifJWuPGNahRu8jkx73mgnVHq3vaBryeE4kkrtfGPPFJ","https://www.defined.fi/sol/ETZDTrZp1tWSTPHf22cyUXiv5xGzXuBFEwJAsE8ypump?maker=HifJWuPGNahRu8jkx73mgnVHq3vaBryeE4kkrtfGPPFJ")</f>
        <v>https://www.defined.fi/sol/ETZDTrZp1tWSTPHf22cyUXiv5xGzXuBFEwJAsE8ypump?maker=HifJWuPGNahRu8jkx73mgnVHq3vaBryeE4kkrtfGPPFJ</v>
      </c>
    </row>
    <row r="62" spans="1:8" x14ac:dyDescent="0.15">
      <c r="A62" t="s">
        <v>69</v>
      </c>
      <c r="C62">
        <v>60.39</v>
      </c>
      <c r="D62">
        <v>94.98</v>
      </c>
      <c r="E62">
        <v>35.74</v>
      </c>
      <c r="F62">
        <v>60.31</v>
      </c>
      <c r="G62" t="s">
        <v>9</v>
      </c>
      <c r="H62" t="str">
        <f>HYPERLINK("https://www.defined.fi/sol/ETZDTrZp1tWSTPHf22cyUXiv5xGzXuBFEwJAsE8ypump?maker=B2knF41mAK1JEBgWuNf9bUA9gBMuU2rm3WXHUrpuPNdu","https://www.defined.fi/sol/ETZDTrZp1tWSTPHf22cyUXiv5xGzXuBFEwJAsE8ypump?maker=B2knF41mAK1JEBgWuNf9bUA9gBMuU2rm3WXHUrpuPNdu")</f>
        <v>https://www.defined.fi/sol/ETZDTrZp1tWSTPHf22cyUXiv5xGzXuBFEwJAsE8ypump?maker=B2knF41mAK1JEBgWuNf9bUA9gBMuU2rm3WXHUrpuPNdu</v>
      </c>
    </row>
    <row r="63" spans="1:8" x14ac:dyDescent="0.15">
      <c r="A63" t="s">
        <v>70</v>
      </c>
      <c r="C63">
        <v>48.34</v>
      </c>
      <c r="D63">
        <v>78.540000000000006</v>
      </c>
      <c r="E63">
        <v>30.19</v>
      </c>
      <c r="F63">
        <v>62.46</v>
      </c>
      <c r="G63" t="s">
        <v>9</v>
      </c>
      <c r="H63" t="str">
        <f>HYPERLINK("https://www.defined.fi/sol/ETZDTrZp1tWSTPHf22cyUXiv5xGzXuBFEwJAsE8ypump?maker=6YZfhiHMaX7vx3uGUfWCFKk1QyhpZC9sPsakBhZyp33Q","https://www.defined.fi/sol/ETZDTrZp1tWSTPHf22cyUXiv5xGzXuBFEwJAsE8ypump?maker=6YZfhiHMaX7vx3uGUfWCFKk1QyhpZC9sPsakBhZyp33Q")</f>
        <v>https://www.defined.fi/sol/ETZDTrZp1tWSTPHf22cyUXiv5xGzXuBFEwJAsE8ypump?maker=6YZfhiHMaX7vx3uGUfWCFKk1QyhpZC9sPsakBhZyp33Q</v>
      </c>
    </row>
    <row r="64" spans="1:8" x14ac:dyDescent="0.15">
      <c r="A64" t="s">
        <v>71</v>
      </c>
      <c r="C64">
        <v>44.38</v>
      </c>
      <c r="D64">
        <v>74.08</v>
      </c>
      <c r="E64">
        <v>29.7</v>
      </c>
      <c r="F64">
        <v>66.91</v>
      </c>
      <c r="G64" t="s">
        <v>9</v>
      </c>
      <c r="H64" t="str">
        <f>HYPERLINK("https://www.defined.fi/sol/ETZDTrZp1tWSTPHf22cyUXiv5xGzXuBFEwJAsE8ypump?maker=81sxX2z5wNb2zwFTEDf9Fdt6PhbXk4Cy21LWVmcTVdwo","https://www.defined.fi/sol/ETZDTrZp1tWSTPHf22cyUXiv5xGzXuBFEwJAsE8ypump?maker=81sxX2z5wNb2zwFTEDf9Fdt6PhbXk4Cy21LWVmcTVdwo")</f>
        <v>https://www.defined.fi/sol/ETZDTrZp1tWSTPHf22cyUXiv5xGzXuBFEwJAsE8ypump?maker=81sxX2z5wNb2zwFTEDf9Fdt6PhbXk4Cy21LWVmcTVdwo</v>
      </c>
    </row>
    <row r="65" spans="1:8" x14ac:dyDescent="0.15">
      <c r="A65" t="s">
        <v>72</v>
      </c>
      <c r="C65">
        <v>32.159999999999997</v>
      </c>
      <c r="D65">
        <v>53.77</v>
      </c>
      <c r="E65">
        <v>21.61</v>
      </c>
      <c r="F65">
        <v>67.2</v>
      </c>
      <c r="G65" t="s">
        <v>9</v>
      </c>
      <c r="H65" t="str">
        <f>HYPERLINK("https://www.defined.fi/sol/ETZDTrZp1tWSTPHf22cyUXiv5xGzXuBFEwJAsE8ypump?maker=3JxeQCZ1ze7xb728BezgEojLdfrUwX4ikLj1st9J6FWm","https://www.defined.fi/sol/ETZDTrZp1tWSTPHf22cyUXiv5xGzXuBFEwJAsE8ypump?maker=3JxeQCZ1ze7xb728BezgEojLdfrUwX4ikLj1st9J6FWm")</f>
        <v>https://www.defined.fi/sol/ETZDTrZp1tWSTPHf22cyUXiv5xGzXuBFEwJAsE8ypump?maker=3JxeQCZ1ze7xb728BezgEojLdfrUwX4ikLj1st9J6FWm</v>
      </c>
    </row>
    <row r="66" spans="1:8" x14ac:dyDescent="0.15">
      <c r="A66" t="s">
        <v>73</v>
      </c>
      <c r="C66">
        <v>6.08</v>
      </c>
      <c r="D66">
        <v>9.25</v>
      </c>
      <c r="E66">
        <v>4.17</v>
      </c>
      <c r="F66">
        <v>68.790000000000006</v>
      </c>
      <c r="G66" t="s">
        <v>9</v>
      </c>
      <c r="H66" t="str">
        <f>HYPERLINK("https://www.defined.fi/sol/ETZDTrZp1tWSTPHf22cyUXiv5xGzXuBFEwJAsE8ypump?maker=29b7ech9iDueYkdogrE9Tqyyo9Nsug3Hbfv7U4xD6phW","https://www.defined.fi/sol/ETZDTrZp1tWSTPHf22cyUXiv5xGzXuBFEwJAsE8ypump?maker=29b7ech9iDueYkdogrE9Tqyyo9Nsug3Hbfv7U4xD6phW")</f>
        <v>https://www.defined.fi/sol/ETZDTrZp1tWSTPHf22cyUXiv5xGzXuBFEwJAsE8ypump?maker=29b7ech9iDueYkdogrE9Tqyyo9Nsug3Hbfv7U4xD6phW</v>
      </c>
    </row>
    <row r="67" spans="1:8" x14ac:dyDescent="0.15">
      <c r="A67" t="s">
        <v>74</v>
      </c>
      <c r="C67">
        <v>32.65</v>
      </c>
      <c r="D67">
        <v>55.32</v>
      </c>
      <c r="E67">
        <v>22.67</v>
      </c>
      <c r="F67">
        <v>69.42</v>
      </c>
      <c r="G67" t="s">
        <v>9</v>
      </c>
      <c r="H67" t="str">
        <f>HYPERLINK("https://www.defined.fi/sol/ETZDTrZp1tWSTPHf22cyUXiv5xGzXuBFEwJAsE8ypump?maker=H5oWX5p85BK1k2vqNBzrTdi3TSX8ysmrCuEPb6d3bvxD","https://www.defined.fi/sol/ETZDTrZp1tWSTPHf22cyUXiv5xGzXuBFEwJAsE8ypump?maker=H5oWX5p85BK1k2vqNBzrTdi3TSX8ysmrCuEPb6d3bvxD")</f>
        <v>https://www.defined.fi/sol/ETZDTrZp1tWSTPHf22cyUXiv5xGzXuBFEwJAsE8ypump?maker=H5oWX5p85BK1k2vqNBzrTdi3TSX8ysmrCuEPb6d3bvxD</v>
      </c>
    </row>
    <row r="68" spans="1:8" x14ac:dyDescent="0.15">
      <c r="A68" t="s">
        <v>75</v>
      </c>
      <c r="C68">
        <v>38.979999999999997</v>
      </c>
      <c r="D68">
        <v>67.56</v>
      </c>
      <c r="E68">
        <v>28.59</v>
      </c>
      <c r="F68">
        <v>73.34</v>
      </c>
      <c r="G68" t="s">
        <v>9</v>
      </c>
      <c r="H68" t="str">
        <f>HYPERLINK("https://www.defined.fi/sol/ETZDTrZp1tWSTPHf22cyUXiv5xGzXuBFEwJAsE8ypump?maker=J8eVjDSapLPtqpsLtmukhFLuDR6UBa6ANbPWw2rk1et4","https://www.defined.fi/sol/ETZDTrZp1tWSTPHf22cyUXiv5xGzXuBFEwJAsE8ypump?maker=J8eVjDSapLPtqpsLtmukhFLuDR6UBa6ANbPWw2rk1et4")</f>
        <v>https://www.defined.fi/sol/ETZDTrZp1tWSTPHf22cyUXiv5xGzXuBFEwJAsE8ypump?maker=J8eVjDSapLPtqpsLtmukhFLuDR6UBa6ANbPWw2rk1et4</v>
      </c>
    </row>
    <row r="69" spans="1:8" x14ac:dyDescent="0.15">
      <c r="A69" t="s">
        <v>76</v>
      </c>
      <c r="C69">
        <v>134.15</v>
      </c>
      <c r="D69">
        <v>201.33</v>
      </c>
      <c r="E69">
        <v>88.12</v>
      </c>
      <c r="F69">
        <v>77.84</v>
      </c>
      <c r="G69" t="s">
        <v>9</v>
      </c>
      <c r="H69" t="str">
        <f>HYPERLINK("https://www.defined.fi/sol/ETZDTrZp1tWSTPHf22cyUXiv5xGzXuBFEwJAsE8ypump?maker=3aFLVMQqVTdHfkHMb83ihJWmSzswDQ91MmnFMkh8DNJ5","https://www.defined.fi/sol/ETZDTrZp1tWSTPHf22cyUXiv5xGzXuBFEwJAsE8ypump?maker=3aFLVMQqVTdHfkHMb83ihJWmSzswDQ91MmnFMkh8DNJ5")</f>
        <v>https://www.defined.fi/sol/ETZDTrZp1tWSTPHf22cyUXiv5xGzXuBFEwJAsE8ypump?maker=3aFLVMQqVTdHfkHMb83ihJWmSzswDQ91MmnFMkh8DNJ5</v>
      </c>
    </row>
    <row r="70" spans="1:8" x14ac:dyDescent="0.15">
      <c r="A70" t="s">
        <v>77</v>
      </c>
      <c r="C70">
        <v>114.57</v>
      </c>
      <c r="D70">
        <v>207.09</v>
      </c>
      <c r="E70">
        <v>92.52</v>
      </c>
      <c r="F70">
        <v>80.760000000000005</v>
      </c>
      <c r="G70" t="s">
        <v>9</v>
      </c>
      <c r="H70" t="str">
        <f>HYPERLINK("https://www.defined.fi/sol/ETZDTrZp1tWSTPHf22cyUXiv5xGzXuBFEwJAsE8ypump?maker=5d8caBnhvXTGLDnmiFRUQySNMTXnMtygsSqurtSeMpPk","https://www.defined.fi/sol/ETZDTrZp1tWSTPHf22cyUXiv5xGzXuBFEwJAsE8ypump?maker=5d8caBnhvXTGLDnmiFRUQySNMTXnMtygsSqurtSeMpPk")</f>
        <v>https://www.defined.fi/sol/ETZDTrZp1tWSTPHf22cyUXiv5xGzXuBFEwJAsE8ypump?maker=5d8caBnhvXTGLDnmiFRUQySNMTXnMtygsSqurtSeMpPk</v>
      </c>
    </row>
    <row r="71" spans="1:8" x14ac:dyDescent="0.15">
      <c r="A71" t="s">
        <v>78</v>
      </c>
      <c r="C71">
        <v>52.14</v>
      </c>
      <c r="D71">
        <v>95.02</v>
      </c>
      <c r="E71">
        <v>43.85</v>
      </c>
      <c r="F71">
        <v>85.71</v>
      </c>
      <c r="G71" t="s">
        <v>9</v>
      </c>
      <c r="H71" t="str">
        <f>HYPERLINK("https://www.defined.fi/sol/ETZDTrZp1tWSTPHf22cyUXiv5xGzXuBFEwJAsE8ypump?maker=2MbgWbgvXfDfAqCzHj4ur4eWJSZjcsfXC2Zg2BhKnMjR","https://www.defined.fi/sol/ETZDTrZp1tWSTPHf22cyUXiv5xGzXuBFEwJAsE8ypump?maker=2MbgWbgvXfDfAqCzHj4ur4eWJSZjcsfXC2Zg2BhKnMjR")</f>
        <v>https://www.defined.fi/sol/ETZDTrZp1tWSTPHf22cyUXiv5xGzXuBFEwJAsE8ypump?maker=2MbgWbgvXfDfAqCzHj4ur4eWJSZjcsfXC2Zg2BhKnMjR</v>
      </c>
    </row>
    <row r="72" spans="1:8" x14ac:dyDescent="0.15">
      <c r="A72" t="s">
        <v>79</v>
      </c>
      <c r="C72">
        <v>18.54</v>
      </c>
      <c r="D72">
        <v>34.71</v>
      </c>
      <c r="E72">
        <v>16.170000000000002</v>
      </c>
      <c r="F72">
        <v>87.2</v>
      </c>
      <c r="G72" t="s">
        <v>9</v>
      </c>
      <c r="H72" t="str">
        <f>HYPERLINK("https://www.defined.fi/sol/ETZDTrZp1tWSTPHf22cyUXiv5xGzXuBFEwJAsE8ypump?maker=5JYz2tsZVhU4AZ5PxDNux6GV31unTVa4ohuvEjJ2K5TJ","https://www.defined.fi/sol/ETZDTrZp1tWSTPHf22cyUXiv5xGzXuBFEwJAsE8ypump?maker=5JYz2tsZVhU4AZ5PxDNux6GV31unTVa4ohuvEjJ2K5TJ")</f>
        <v>https://www.defined.fi/sol/ETZDTrZp1tWSTPHf22cyUXiv5xGzXuBFEwJAsE8ypump?maker=5JYz2tsZVhU4AZ5PxDNux6GV31unTVa4ohuvEjJ2K5TJ</v>
      </c>
    </row>
    <row r="73" spans="1:8" x14ac:dyDescent="0.15">
      <c r="A73" t="s">
        <v>80</v>
      </c>
      <c r="C73">
        <v>32.950000000000003</v>
      </c>
      <c r="D73">
        <v>62.38</v>
      </c>
      <c r="E73">
        <v>29.42</v>
      </c>
      <c r="F73">
        <v>89.28</v>
      </c>
      <c r="G73" t="s">
        <v>9</v>
      </c>
      <c r="H73" t="str">
        <f>HYPERLINK("https://www.defined.fi/sol/ETZDTrZp1tWSTPHf22cyUXiv5xGzXuBFEwJAsE8ypump?maker=EEkJjmsUjUdRBGqg4pFNma9cunSYtCxF3S3Vfp2Di49j","https://www.defined.fi/sol/ETZDTrZp1tWSTPHf22cyUXiv5xGzXuBFEwJAsE8ypump?maker=EEkJjmsUjUdRBGqg4pFNma9cunSYtCxF3S3Vfp2Di49j")</f>
        <v>https://www.defined.fi/sol/ETZDTrZp1tWSTPHf22cyUXiv5xGzXuBFEwJAsE8ypump?maker=EEkJjmsUjUdRBGqg4pFNma9cunSYtCxF3S3Vfp2Di49j</v>
      </c>
    </row>
    <row r="74" spans="1:8" x14ac:dyDescent="0.15">
      <c r="A74" t="s">
        <v>81</v>
      </c>
      <c r="C74">
        <v>128.5</v>
      </c>
      <c r="D74">
        <v>151.41</v>
      </c>
      <c r="E74">
        <v>74.2</v>
      </c>
      <c r="F74">
        <v>96.1</v>
      </c>
      <c r="G74" t="s">
        <v>9</v>
      </c>
      <c r="H74" t="str">
        <f>HYPERLINK("https://www.defined.fi/sol/ETZDTrZp1tWSTPHf22cyUXiv5xGzXuBFEwJAsE8ypump?maker=BWAPhpZN5sTorKtnd9p9huviz1Kq9QSBmQpFSunEENQG","https://www.defined.fi/sol/ETZDTrZp1tWSTPHf22cyUXiv5xGzXuBFEwJAsE8ypump?maker=BWAPhpZN5sTorKtnd9p9huviz1Kq9QSBmQpFSunEENQG")</f>
        <v>https://www.defined.fi/sol/ETZDTrZp1tWSTPHf22cyUXiv5xGzXuBFEwJAsE8ypump?maker=BWAPhpZN5sTorKtnd9p9huviz1Kq9QSBmQpFSunEENQG</v>
      </c>
    </row>
    <row r="75" spans="1:8" x14ac:dyDescent="0.15">
      <c r="A75" t="s">
        <v>82</v>
      </c>
      <c r="C75">
        <v>28.16</v>
      </c>
      <c r="D75">
        <v>56.23</v>
      </c>
      <c r="E75">
        <v>28.08</v>
      </c>
      <c r="F75">
        <v>99.72</v>
      </c>
      <c r="G75" t="s">
        <v>9</v>
      </c>
      <c r="H75" t="str">
        <f>HYPERLINK("https://www.defined.fi/sol/ETZDTrZp1tWSTPHf22cyUXiv5xGzXuBFEwJAsE8ypump?maker=6YyUUEE6fN82uCKtVPx8TkHwKbDdswEu7EVv55edwxaC","https://www.defined.fi/sol/ETZDTrZp1tWSTPHf22cyUXiv5xGzXuBFEwJAsE8ypump?maker=6YyUUEE6fN82uCKtVPx8TkHwKbDdswEu7EVv55edwxaC")</f>
        <v>https://www.defined.fi/sol/ETZDTrZp1tWSTPHf22cyUXiv5xGzXuBFEwJAsE8ypump?maker=6YyUUEE6fN82uCKtVPx8TkHwKbDdswEu7EVv55edwxaC</v>
      </c>
    </row>
    <row r="76" spans="1:8" x14ac:dyDescent="0.15">
      <c r="A76" t="s">
        <v>83</v>
      </c>
      <c r="C76">
        <v>20.36</v>
      </c>
      <c r="D76">
        <v>41.32</v>
      </c>
      <c r="E76">
        <v>20.96</v>
      </c>
      <c r="F76">
        <v>102.97</v>
      </c>
      <c r="G76" t="s">
        <v>9</v>
      </c>
      <c r="H76" t="str">
        <f>HYPERLINK("https://www.defined.fi/sol/ETZDTrZp1tWSTPHf22cyUXiv5xGzXuBFEwJAsE8ypump?maker=GpnyipeUy53ehn62V2SWuAyAU92WeUw15DUozKtR25xv","https://www.defined.fi/sol/ETZDTrZp1tWSTPHf22cyUXiv5xGzXuBFEwJAsE8ypump?maker=GpnyipeUy53ehn62V2SWuAyAU92WeUw15DUozKtR25xv")</f>
        <v>https://www.defined.fi/sol/ETZDTrZp1tWSTPHf22cyUXiv5xGzXuBFEwJAsE8ypump?maker=GpnyipeUy53ehn62V2SWuAyAU92WeUw15DUozKtR25xv</v>
      </c>
    </row>
    <row r="77" spans="1:8" x14ac:dyDescent="0.15">
      <c r="A77" t="s">
        <v>84</v>
      </c>
      <c r="C77">
        <v>20.27</v>
      </c>
      <c r="D77">
        <v>42.49</v>
      </c>
      <c r="E77">
        <v>22.22</v>
      </c>
      <c r="F77">
        <v>109.62</v>
      </c>
      <c r="G77" t="s">
        <v>9</v>
      </c>
      <c r="H77" t="str">
        <f>HYPERLINK("https://www.defined.fi/sol/ETZDTrZp1tWSTPHf22cyUXiv5xGzXuBFEwJAsE8ypump?maker=AutanKZsLpydgGV3RgDdijyWYgcGgjy6jxFY7WCxtu28","https://www.defined.fi/sol/ETZDTrZp1tWSTPHf22cyUXiv5xGzXuBFEwJAsE8ypump?maker=AutanKZsLpydgGV3RgDdijyWYgcGgjy6jxFY7WCxtu28")</f>
        <v>https://www.defined.fi/sol/ETZDTrZp1tWSTPHf22cyUXiv5xGzXuBFEwJAsE8ypump?maker=AutanKZsLpydgGV3RgDdijyWYgcGgjy6jxFY7WCxtu28</v>
      </c>
    </row>
    <row r="78" spans="1:8" x14ac:dyDescent="0.15">
      <c r="A78" t="s">
        <v>85</v>
      </c>
      <c r="C78">
        <v>19.43</v>
      </c>
      <c r="D78">
        <v>41.36</v>
      </c>
      <c r="E78">
        <v>21.94</v>
      </c>
      <c r="F78">
        <v>112.91</v>
      </c>
      <c r="G78" t="s">
        <v>9</v>
      </c>
      <c r="H78" t="str">
        <f>HYPERLINK("https://www.defined.fi/sol/ETZDTrZp1tWSTPHf22cyUXiv5xGzXuBFEwJAsE8ypump?maker=CAuSaNrQwn1owGKxAxdY4oGD11tucCWNWvZkiX13Z32m","https://www.defined.fi/sol/ETZDTrZp1tWSTPHf22cyUXiv5xGzXuBFEwJAsE8ypump?maker=CAuSaNrQwn1owGKxAxdY4oGD11tucCWNWvZkiX13Z32m")</f>
        <v>https://www.defined.fi/sol/ETZDTrZp1tWSTPHf22cyUXiv5xGzXuBFEwJAsE8ypump?maker=CAuSaNrQwn1owGKxAxdY4oGD11tucCWNWvZkiX13Z32m</v>
      </c>
    </row>
    <row r="79" spans="1:8" x14ac:dyDescent="0.15">
      <c r="A79" t="s">
        <v>86</v>
      </c>
      <c r="C79">
        <v>18.239999999999998</v>
      </c>
      <c r="D79">
        <v>39.659999999999997</v>
      </c>
      <c r="E79">
        <v>22.71</v>
      </c>
      <c r="F79">
        <v>124.86</v>
      </c>
      <c r="G79" t="s">
        <v>9</v>
      </c>
      <c r="H79" t="str">
        <f>HYPERLINK("https://www.defined.fi/sol/ETZDTrZp1tWSTPHf22cyUXiv5xGzXuBFEwJAsE8ypump?maker=HFaudVEnAmLcvZRxMpXXCK1eEBHrR2gkhGSWvRt1hoJC","https://www.defined.fi/sol/ETZDTrZp1tWSTPHf22cyUXiv5xGzXuBFEwJAsE8ypump?maker=HFaudVEnAmLcvZRxMpXXCK1eEBHrR2gkhGSWvRt1hoJC")</f>
        <v>https://www.defined.fi/sol/ETZDTrZp1tWSTPHf22cyUXiv5xGzXuBFEwJAsE8ypump?maker=HFaudVEnAmLcvZRxMpXXCK1eEBHrR2gkhGSWvRt1hoJC</v>
      </c>
    </row>
    <row r="80" spans="1:8" x14ac:dyDescent="0.15">
      <c r="A80" t="s">
        <v>87</v>
      </c>
      <c r="C80">
        <v>28.53</v>
      </c>
      <c r="D80">
        <v>65.08</v>
      </c>
      <c r="E80">
        <v>36.549999999999997</v>
      </c>
      <c r="F80">
        <v>128.11000000000001</v>
      </c>
      <c r="G80" t="s">
        <v>9</v>
      </c>
      <c r="H80" t="str">
        <f>HYPERLINK("https://www.defined.fi/sol/ETZDTrZp1tWSTPHf22cyUXiv5xGzXuBFEwJAsE8ypump?maker=AQcMhwZdwJ3hRwF5tYXZkCUjsrsBM1ot5GBZeKeNUMaY","https://www.defined.fi/sol/ETZDTrZp1tWSTPHf22cyUXiv5xGzXuBFEwJAsE8ypump?maker=AQcMhwZdwJ3hRwF5tYXZkCUjsrsBM1ot5GBZeKeNUMaY")</f>
        <v>https://www.defined.fi/sol/ETZDTrZp1tWSTPHf22cyUXiv5xGzXuBFEwJAsE8ypump?maker=AQcMhwZdwJ3hRwF5tYXZkCUjsrsBM1ot5GBZeKeNUMaY</v>
      </c>
    </row>
    <row r="81" spans="1:8" x14ac:dyDescent="0.15">
      <c r="A81" t="s">
        <v>88</v>
      </c>
      <c r="C81">
        <v>31.52</v>
      </c>
      <c r="D81">
        <v>74.78</v>
      </c>
      <c r="E81">
        <v>43.26</v>
      </c>
      <c r="F81">
        <v>137.26</v>
      </c>
      <c r="G81" t="s">
        <v>9</v>
      </c>
      <c r="H81" t="str">
        <f>HYPERLINK("https://www.defined.fi/sol/ETZDTrZp1tWSTPHf22cyUXiv5xGzXuBFEwJAsE8ypump?maker=5ArBMY4h29CMbD7VbUJr5WKSDfMxprAFyqX7Jekf58dR","https://www.defined.fi/sol/ETZDTrZp1tWSTPHf22cyUXiv5xGzXuBFEwJAsE8ypump?maker=5ArBMY4h29CMbD7VbUJr5WKSDfMxprAFyqX7Jekf58dR")</f>
        <v>https://www.defined.fi/sol/ETZDTrZp1tWSTPHf22cyUXiv5xGzXuBFEwJAsE8ypump?maker=5ArBMY4h29CMbD7VbUJr5WKSDfMxprAFyqX7Jekf58dR</v>
      </c>
    </row>
    <row r="82" spans="1:8" x14ac:dyDescent="0.15">
      <c r="A82" t="s">
        <v>89</v>
      </c>
      <c r="C82">
        <v>17.46</v>
      </c>
      <c r="D82">
        <v>41.59</v>
      </c>
      <c r="E82">
        <v>24.13</v>
      </c>
      <c r="F82">
        <v>138.22</v>
      </c>
      <c r="G82" t="s">
        <v>9</v>
      </c>
      <c r="H82" t="str">
        <f>HYPERLINK("https://www.defined.fi/sol/ETZDTrZp1tWSTPHf22cyUXiv5xGzXuBFEwJAsE8ypump?maker=5Yd2ZezSDxN49AmGz1PWfJk3YGcSLNrAHbmGEGrU89cJ","https://www.defined.fi/sol/ETZDTrZp1tWSTPHf22cyUXiv5xGzXuBFEwJAsE8ypump?maker=5Yd2ZezSDxN49AmGz1PWfJk3YGcSLNrAHbmGEGrU89cJ")</f>
        <v>https://www.defined.fi/sol/ETZDTrZp1tWSTPHf22cyUXiv5xGzXuBFEwJAsE8ypump?maker=5Yd2ZezSDxN49AmGz1PWfJk3YGcSLNrAHbmGEGrU89cJ</v>
      </c>
    </row>
    <row r="83" spans="1:8" x14ac:dyDescent="0.15">
      <c r="A83" t="s">
        <v>90</v>
      </c>
      <c r="C83">
        <v>14.52</v>
      </c>
      <c r="D83">
        <v>34.659999999999997</v>
      </c>
      <c r="E83">
        <v>20.13</v>
      </c>
      <c r="F83">
        <v>138.63</v>
      </c>
      <c r="G83" t="s">
        <v>9</v>
      </c>
      <c r="H83" t="str">
        <f>HYPERLINK("https://www.defined.fi/sol/ETZDTrZp1tWSTPHf22cyUXiv5xGzXuBFEwJAsE8ypump?maker=FYcSFtgwwFudT4Uho4rAPAEhFxkEwp3o2ttAD5tjjAAD","https://www.defined.fi/sol/ETZDTrZp1tWSTPHf22cyUXiv5xGzXuBFEwJAsE8ypump?maker=FYcSFtgwwFudT4Uho4rAPAEhFxkEwp3o2ttAD5tjjAAD")</f>
        <v>https://www.defined.fi/sol/ETZDTrZp1tWSTPHf22cyUXiv5xGzXuBFEwJAsE8ypump?maker=FYcSFtgwwFudT4Uho4rAPAEhFxkEwp3o2ttAD5tjjAAD</v>
      </c>
    </row>
    <row r="84" spans="1:8" x14ac:dyDescent="0.15">
      <c r="A84" t="s">
        <v>91</v>
      </c>
      <c r="C84">
        <v>23.12</v>
      </c>
      <c r="D84">
        <v>55.8</v>
      </c>
      <c r="E84">
        <v>32.68</v>
      </c>
      <c r="F84">
        <v>141.37</v>
      </c>
      <c r="G84" t="s">
        <v>9</v>
      </c>
      <c r="H84" t="str">
        <f>HYPERLINK("https://www.defined.fi/sol/ETZDTrZp1tWSTPHf22cyUXiv5xGzXuBFEwJAsE8ypump?maker=Hg6xLWjinafN9UWitaVVRoGDw5rQhpwiPfHwmAjQcpeJ","https://www.defined.fi/sol/ETZDTrZp1tWSTPHf22cyUXiv5xGzXuBFEwJAsE8ypump?maker=Hg6xLWjinafN9UWitaVVRoGDw5rQhpwiPfHwmAjQcpeJ")</f>
        <v>https://www.defined.fi/sol/ETZDTrZp1tWSTPHf22cyUXiv5xGzXuBFEwJAsE8ypump?maker=Hg6xLWjinafN9UWitaVVRoGDw5rQhpwiPfHwmAjQcpeJ</v>
      </c>
    </row>
    <row r="85" spans="1:8" x14ac:dyDescent="0.15">
      <c r="A85" t="s">
        <v>92</v>
      </c>
      <c r="C85">
        <v>101.82</v>
      </c>
      <c r="D85">
        <v>248.12</v>
      </c>
      <c r="E85">
        <v>146.34</v>
      </c>
      <c r="F85">
        <v>143.78</v>
      </c>
      <c r="G85" t="s">
        <v>9</v>
      </c>
      <c r="H85" t="str">
        <f>HYPERLINK("https://www.defined.fi/sol/ETZDTrZp1tWSTPHf22cyUXiv5xGzXuBFEwJAsE8ypump?maker=4625pi6asX1CpKmw1apw3mnGxxntS7F95ALqhWLgVoCr","https://www.defined.fi/sol/ETZDTrZp1tWSTPHf22cyUXiv5xGzXuBFEwJAsE8ypump?maker=4625pi6asX1CpKmw1apw3mnGxxntS7F95ALqhWLgVoCr")</f>
        <v>https://www.defined.fi/sol/ETZDTrZp1tWSTPHf22cyUXiv5xGzXuBFEwJAsE8ypump?maker=4625pi6asX1CpKmw1apw3mnGxxntS7F95ALqhWLgVoCr</v>
      </c>
    </row>
    <row r="86" spans="1:8" x14ac:dyDescent="0.15">
      <c r="A86" t="s">
        <v>93</v>
      </c>
      <c r="C86">
        <v>39.46</v>
      </c>
      <c r="D86">
        <v>100.62</v>
      </c>
      <c r="E86">
        <v>61.16</v>
      </c>
      <c r="F86">
        <v>155.02000000000001</v>
      </c>
      <c r="G86" t="s">
        <v>9</v>
      </c>
      <c r="H86" t="str">
        <f>HYPERLINK("https://www.defined.fi/sol/ETZDTrZp1tWSTPHf22cyUXiv5xGzXuBFEwJAsE8ypump?maker=4HbsoMK95w3uYjLp41em3iKtNqhQv4XJpboQPGf7DJUJ","https://www.defined.fi/sol/ETZDTrZp1tWSTPHf22cyUXiv5xGzXuBFEwJAsE8ypump?maker=4HbsoMK95w3uYjLp41em3iKtNqhQv4XJpboQPGf7DJUJ")</f>
        <v>https://www.defined.fi/sol/ETZDTrZp1tWSTPHf22cyUXiv5xGzXuBFEwJAsE8ypump?maker=4HbsoMK95w3uYjLp41em3iKtNqhQv4XJpboQPGf7DJUJ</v>
      </c>
    </row>
    <row r="87" spans="1:8" x14ac:dyDescent="0.15">
      <c r="A87" t="s">
        <v>94</v>
      </c>
      <c r="C87">
        <v>7.76</v>
      </c>
      <c r="D87">
        <v>20.6</v>
      </c>
      <c r="E87">
        <v>12.84</v>
      </c>
      <c r="F87">
        <v>165.46</v>
      </c>
      <c r="G87" t="s">
        <v>9</v>
      </c>
      <c r="H87" t="str">
        <f>HYPERLINK("https://www.defined.fi/sol/ETZDTrZp1tWSTPHf22cyUXiv5xGzXuBFEwJAsE8ypump?maker=D643yNJx9odcBPYNS9s7F5XuqUrHsdi7VeyaMhs7cuWy","https://www.defined.fi/sol/ETZDTrZp1tWSTPHf22cyUXiv5xGzXuBFEwJAsE8ypump?maker=D643yNJx9odcBPYNS9s7F5XuqUrHsdi7VeyaMhs7cuWy")</f>
        <v>https://www.defined.fi/sol/ETZDTrZp1tWSTPHf22cyUXiv5xGzXuBFEwJAsE8ypump?maker=D643yNJx9odcBPYNS9s7F5XuqUrHsdi7VeyaMhs7cuWy</v>
      </c>
    </row>
    <row r="88" spans="1:8" x14ac:dyDescent="0.15">
      <c r="A88" t="s">
        <v>95</v>
      </c>
      <c r="C88">
        <v>35.11</v>
      </c>
      <c r="D88">
        <v>93.26</v>
      </c>
      <c r="E88">
        <v>58.15</v>
      </c>
      <c r="F88">
        <v>165.61</v>
      </c>
      <c r="G88" t="s">
        <v>9</v>
      </c>
      <c r="H88" t="str">
        <f>HYPERLINK("https://www.defined.fi/sol/ETZDTrZp1tWSTPHf22cyUXiv5xGzXuBFEwJAsE8ypump?maker=FbD4DjmZ3jix4w1Ewabx8TNv9xFjkY5YpkTZLtJAzo8s","https://www.defined.fi/sol/ETZDTrZp1tWSTPHf22cyUXiv5xGzXuBFEwJAsE8ypump?maker=FbD4DjmZ3jix4w1Ewabx8TNv9xFjkY5YpkTZLtJAzo8s")</f>
        <v>https://www.defined.fi/sol/ETZDTrZp1tWSTPHf22cyUXiv5xGzXuBFEwJAsE8ypump?maker=FbD4DjmZ3jix4w1Ewabx8TNv9xFjkY5YpkTZLtJAzo8s</v>
      </c>
    </row>
    <row r="89" spans="1:8" x14ac:dyDescent="0.15">
      <c r="A89" t="s">
        <v>96</v>
      </c>
      <c r="C89">
        <v>14.56</v>
      </c>
      <c r="D89">
        <v>37.82</v>
      </c>
      <c r="E89">
        <v>24.2</v>
      </c>
      <c r="F89">
        <v>166.21</v>
      </c>
      <c r="G89" t="s">
        <v>9</v>
      </c>
      <c r="H89" t="str">
        <f>HYPERLINK("https://www.defined.fi/sol/ETZDTrZp1tWSTPHf22cyUXiv5xGzXuBFEwJAsE8ypump?maker=6x89UcaCuygwSzT6mrvbZ1mqxV88EpvHEtdj76DUyuAJ","https://www.defined.fi/sol/ETZDTrZp1tWSTPHf22cyUXiv5xGzXuBFEwJAsE8ypump?maker=6x89UcaCuygwSzT6mrvbZ1mqxV88EpvHEtdj76DUyuAJ")</f>
        <v>https://www.defined.fi/sol/ETZDTrZp1tWSTPHf22cyUXiv5xGzXuBFEwJAsE8ypump?maker=6x89UcaCuygwSzT6mrvbZ1mqxV88EpvHEtdj76DUyuAJ</v>
      </c>
    </row>
    <row r="90" spans="1:8" x14ac:dyDescent="0.15">
      <c r="A90" t="s">
        <v>97</v>
      </c>
      <c r="C90">
        <v>19.170000000000002</v>
      </c>
      <c r="D90">
        <v>52.38</v>
      </c>
      <c r="E90">
        <v>33.21</v>
      </c>
      <c r="F90">
        <v>173.19</v>
      </c>
      <c r="G90" t="s">
        <v>9</v>
      </c>
      <c r="H90" t="str">
        <f>HYPERLINK("https://www.defined.fi/sol/ETZDTrZp1tWSTPHf22cyUXiv5xGzXuBFEwJAsE8ypump?maker=CumoGrce3nkn4VHwGNrsCHuWL2xwKR9cisawbPkyAuwL","https://www.defined.fi/sol/ETZDTrZp1tWSTPHf22cyUXiv5xGzXuBFEwJAsE8ypump?maker=CumoGrce3nkn4VHwGNrsCHuWL2xwKR9cisawbPkyAuwL")</f>
        <v>https://www.defined.fi/sol/ETZDTrZp1tWSTPHf22cyUXiv5xGzXuBFEwJAsE8ypump?maker=CumoGrce3nkn4VHwGNrsCHuWL2xwKR9cisawbPkyAuwL</v>
      </c>
    </row>
    <row r="91" spans="1:8" x14ac:dyDescent="0.15">
      <c r="A91" t="s">
        <v>98</v>
      </c>
      <c r="C91">
        <v>8.33</v>
      </c>
      <c r="D91">
        <v>22.75</v>
      </c>
      <c r="E91">
        <v>14.43</v>
      </c>
      <c r="F91">
        <v>173.24</v>
      </c>
      <c r="G91" t="s">
        <v>9</v>
      </c>
      <c r="H91" t="str">
        <f>HYPERLINK("https://www.defined.fi/sol/ETZDTrZp1tWSTPHf22cyUXiv5xGzXuBFEwJAsE8ypump?maker=Gduzcig9Tmu9p853WtZdTemdhgUja1t4PishqMkJZ3hC","https://www.defined.fi/sol/ETZDTrZp1tWSTPHf22cyUXiv5xGzXuBFEwJAsE8ypump?maker=Gduzcig9Tmu9p853WtZdTemdhgUja1t4PishqMkJZ3hC")</f>
        <v>https://www.defined.fi/sol/ETZDTrZp1tWSTPHf22cyUXiv5xGzXuBFEwJAsE8ypump?maker=Gduzcig9Tmu9p853WtZdTemdhgUja1t4PishqMkJZ3hC</v>
      </c>
    </row>
    <row r="92" spans="1:8" x14ac:dyDescent="0.15">
      <c r="A92" t="s">
        <v>99</v>
      </c>
      <c r="C92">
        <v>6.8</v>
      </c>
      <c r="D92">
        <v>18.989999999999998</v>
      </c>
      <c r="E92">
        <v>12.19</v>
      </c>
      <c r="F92">
        <v>179.09</v>
      </c>
      <c r="G92" t="s">
        <v>9</v>
      </c>
      <c r="H92" t="str">
        <f>HYPERLINK("https://www.defined.fi/sol/ETZDTrZp1tWSTPHf22cyUXiv5xGzXuBFEwJAsE8ypump?maker=H1rt74SPuvRi6WGDUNgmuJSgE5UU6rWUDyPqtMBgCkNe","https://www.defined.fi/sol/ETZDTrZp1tWSTPHf22cyUXiv5xGzXuBFEwJAsE8ypump?maker=H1rt74SPuvRi6WGDUNgmuJSgE5UU6rWUDyPqtMBgCkNe")</f>
        <v>https://www.defined.fi/sol/ETZDTrZp1tWSTPHf22cyUXiv5xGzXuBFEwJAsE8ypump?maker=H1rt74SPuvRi6WGDUNgmuJSgE5UU6rWUDyPqtMBgCkNe</v>
      </c>
    </row>
    <row r="93" spans="1:8" x14ac:dyDescent="0.15">
      <c r="A93" t="s">
        <v>100</v>
      </c>
      <c r="C93">
        <v>10.31</v>
      </c>
      <c r="D93">
        <v>30.21</v>
      </c>
      <c r="E93">
        <v>19.91</v>
      </c>
      <c r="F93">
        <v>193.15</v>
      </c>
      <c r="G93" t="s">
        <v>9</v>
      </c>
      <c r="H93" t="str">
        <f>HYPERLINK("https://www.defined.fi/sol/ETZDTrZp1tWSTPHf22cyUXiv5xGzXuBFEwJAsE8ypump?maker=9HQ2FDrnYjDgPdiRxdp3HsbrzgLgkwx13XZ3As2DcpJ5","https://www.defined.fi/sol/ETZDTrZp1tWSTPHf22cyUXiv5xGzXuBFEwJAsE8ypump?maker=9HQ2FDrnYjDgPdiRxdp3HsbrzgLgkwx13XZ3As2DcpJ5")</f>
        <v>https://www.defined.fi/sol/ETZDTrZp1tWSTPHf22cyUXiv5xGzXuBFEwJAsE8ypump?maker=9HQ2FDrnYjDgPdiRxdp3HsbrzgLgkwx13XZ3As2DcpJ5</v>
      </c>
    </row>
    <row r="94" spans="1:8" x14ac:dyDescent="0.15">
      <c r="A94" t="s">
        <v>101</v>
      </c>
      <c r="C94">
        <v>14.59</v>
      </c>
      <c r="D94">
        <v>43.04</v>
      </c>
      <c r="E94">
        <v>28.45</v>
      </c>
      <c r="F94">
        <v>194.91</v>
      </c>
      <c r="G94" t="s">
        <v>9</v>
      </c>
      <c r="H94" t="str">
        <f>HYPERLINK("https://www.defined.fi/sol/ETZDTrZp1tWSTPHf22cyUXiv5xGzXuBFEwJAsE8ypump?maker=E88UW4TnBWZwHGxbLbZwKM7MzP8sFKUa2uymWDWWBvHU","https://www.defined.fi/sol/ETZDTrZp1tWSTPHf22cyUXiv5xGzXuBFEwJAsE8ypump?maker=E88UW4TnBWZwHGxbLbZwKM7MzP8sFKUa2uymWDWWBvHU")</f>
        <v>https://www.defined.fi/sol/ETZDTrZp1tWSTPHf22cyUXiv5xGzXuBFEwJAsE8ypump?maker=E88UW4TnBWZwHGxbLbZwKM7MzP8sFKUa2uymWDWWBvHU</v>
      </c>
    </row>
    <row r="95" spans="1:8" x14ac:dyDescent="0.15">
      <c r="A95" t="s">
        <v>102</v>
      </c>
      <c r="C95">
        <v>16.18</v>
      </c>
      <c r="D95">
        <v>48.13</v>
      </c>
      <c r="E95">
        <v>31.95</v>
      </c>
      <c r="F95">
        <v>197.44</v>
      </c>
      <c r="G95" t="s">
        <v>9</v>
      </c>
      <c r="H95" t="str">
        <f>HYPERLINK("https://www.defined.fi/sol/ETZDTrZp1tWSTPHf22cyUXiv5xGzXuBFEwJAsE8ypump?maker=9d2HTebtsaur61A1cSjqjtwnYgjrd1JLz8TPpBan9YvQ","https://www.defined.fi/sol/ETZDTrZp1tWSTPHf22cyUXiv5xGzXuBFEwJAsE8ypump?maker=9d2HTebtsaur61A1cSjqjtwnYgjrd1JLz8TPpBan9YvQ")</f>
        <v>https://www.defined.fi/sol/ETZDTrZp1tWSTPHf22cyUXiv5xGzXuBFEwJAsE8ypump?maker=9d2HTebtsaur61A1cSjqjtwnYgjrd1JLz8TPpBan9YvQ</v>
      </c>
    </row>
    <row r="96" spans="1:8" x14ac:dyDescent="0.15">
      <c r="A96" t="s">
        <v>103</v>
      </c>
      <c r="C96">
        <v>1.94</v>
      </c>
      <c r="D96">
        <v>5.73</v>
      </c>
      <c r="E96">
        <v>4.26</v>
      </c>
      <c r="F96">
        <v>219.92</v>
      </c>
      <c r="G96" t="s">
        <v>9</v>
      </c>
      <c r="H96" t="str">
        <f>HYPERLINK("https://www.defined.fi/sol/ETZDTrZp1tWSTPHf22cyUXiv5xGzXuBFEwJAsE8ypump?maker=C4jcMJdwve4rMnH8cSM798uPYy6eebQrXVRrCPnY4U4X","https://www.defined.fi/sol/ETZDTrZp1tWSTPHf22cyUXiv5xGzXuBFEwJAsE8ypump?maker=C4jcMJdwve4rMnH8cSM798uPYy6eebQrXVRrCPnY4U4X")</f>
        <v>https://www.defined.fi/sol/ETZDTrZp1tWSTPHf22cyUXiv5xGzXuBFEwJAsE8ypump?maker=C4jcMJdwve4rMnH8cSM798uPYy6eebQrXVRrCPnY4U4X</v>
      </c>
    </row>
    <row r="97" spans="1:8" x14ac:dyDescent="0.15">
      <c r="A97" t="s">
        <v>104</v>
      </c>
      <c r="C97">
        <v>0.1</v>
      </c>
      <c r="D97">
        <v>30.966666666666669</v>
      </c>
      <c r="E97">
        <v>30.866666666666671</v>
      </c>
      <c r="F97">
        <v>308.67</v>
      </c>
      <c r="G97" t="s">
        <v>9</v>
      </c>
      <c r="H97" t="str">
        <f>HYPERLINK("https://www.defined.fi/sol/ETZDTrZp1tWSTPHf22cyUXiv5xGzXuBFEwJAsE8ypump?maker=FHEuWayjcqnDP2NJQxYA75vDL5MFaB4sFB5ZGNWYjFRf","https://www.defined.fi/sol/ETZDTrZp1tWSTPHf22cyUXiv5xGzXuBFEwJAsE8ypump?maker=FHEuWayjcqnDP2NJQxYA75vDL5MFaB4sFB5ZGNWYjFRf")</f>
        <v>https://www.defined.fi/sol/ETZDTrZp1tWSTPHf22cyUXiv5xGzXuBFEwJAsE8ypump?maker=FHEuWayjcqnDP2NJQxYA75vDL5MFaB4sFB5ZGNWYjFRf</v>
      </c>
    </row>
    <row r="98" spans="1:8" x14ac:dyDescent="0.15">
      <c r="A98" t="s">
        <v>105</v>
      </c>
      <c r="C98">
        <v>4.84</v>
      </c>
      <c r="D98">
        <v>19.920000000000002</v>
      </c>
      <c r="E98">
        <v>15.08</v>
      </c>
      <c r="F98">
        <v>311.26</v>
      </c>
      <c r="G98" t="s">
        <v>9</v>
      </c>
      <c r="H98" t="str">
        <f>HYPERLINK("https://www.defined.fi/sol/ETZDTrZp1tWSTPHf22cyUXiv5xGzXuBFEwJAsE8ypump?maker=E5UPb9o9KwvVvHcPL4JefFX81ZBK4zeVcMyxrHDRu4dr","https://www.defined.fi/sol/ETZDTrZp1tWSTPHf22cyUXiv5xGzXuBFEwJAsE8ypump?maker=E5UPb9o9KwvVvHcPL4JefFX81ZBK4zeVcMyxrHDRu4dr")</f>
        <v>https://www.defined.fi/sol/ETZDTrZp1tWSTPHf22cyUXiv5xGzXuBFEwJAsE8ypump?maker=E5UPb9o9KwvVvHcPL4JefFX81ZBK4zeVcMyxrHDRu4dr</v>
      </c>
    </row>
    <row r="99" spans="1:8" x14ac:dyDescent="0.15">
      <c r="A99" t="s">
        <v>106</v>
      </c>
      <c r="C99">
        <v>2.91</v>
      </c>
      <c r="D99">
        <v>15.63</v>
      </c>
      <c r="E99">
        <v>12.72</v>
      </c>
      <c r="F99">
        <v>437</v>
      </c>
      <c r="G99" t="s">
        <v>9</v>
      </c>
      <c r="H99" t="str">
        <f>HYPERLINK("https://www.defined.fi/sol/ETZDTrZp1tWSTPHf22cyUXiv5xGzXuBFEwJAsE8ypump?maker=7aHRuzc2dk4ikLXkFBgBrSj8qiZhU26GyCn9hcRqiqTC","https://www.defined.fi/sol/ETZDTrZp1tWSTPHf22cyUXiv5xGzXuBFEwJAsE8ypump?maker=7aHRuzc2dk4ikLXkFBgBrSj8qiZhU26GyCn9hcRqiqTC")</f>
        <v>https://www.defined.fi/sol/ETZDTrZp1tWSTPHf22cyUXiv5xGzXuBFEwJAsE8ypump?maker=7aHRuzc2dk4ikLXkFBgBrSj8qiZhU26GyCn9hcRqiqTC</v>
      </c>
    </row>
    <row r="100" spans="1:8" x14ac:dyDescent="0.15">
      <c r="A100" t="s">
        <v>107</v>
      </c>
      <c r="C100">
        <v>2.52</v>
      </c>
      <c r="D100">
        <v>17.559999999999999</v>
      </c>
      <c r="E100">
        <v>15.04</v>
      </c>
      <c r="F100">
        <v>596.61</v>
      </c>
      <c r="G100" t="s">
        <v>9</v>
      </c>
      <c r="H100" t="str">
        <f>HYPERLINK("https://www.defined.fi/sol/ETZDTrZp1tWSTPHf22cyUXiv5xGzXuBFEwJAsE8ypump?maker=8Bz4pyrdYaeuJfEyFm2d7cYpaQeNVR1P2dPovoZjdwtV","https://www.defined.fi/sol/ETZDTrZp1tWSTPHf22cyUXiv5xGzXuBFEwJAsE8ypump?maker=8Bz4pyrdYaeuJfEyFm2d7cYpaQeNVR1P2dPovoZjdwtV")</f>
        <v>https://www.defined.fi/sol/ETZDTrZp1tWSTPHf22cyUXiv5xGzXuBFEwJAsE8ypump?maker=8Bz4pyrdYaeuJfEyFm2d7cYpaQeNVR1P2dPovoZjdwtV</v>
      </c>
    </row>
    <row r="101" spans="1:8" x14ac:dyDescent="0.15">
      <c r="A101" t="s">
        <v>108</v>
      </c>
      <c r="C101">
        <v>2.91</v>
      </c>
      <c r="D101">
        <v>21.58</v>
      </c>
      <c r="E101">
        <v>18.670000000000002</v>
      </c>
      <c r="F101">
        <v>641.94000000000005</v>
      </c>
      <c r="G101" t="s">
        <v>9</v>
      </c>
      <c r="H101" t="str">
        <f>HYPERLINK("https://www.defined.fi/sol/ETZDTrZp1tWSTPHf22cyUXiv5xGzXuBFEwJAsE8ypump?maker=4s7VYGzC7UBAVptb8YSYrr8MdMt21WQiHEdg2PUjZaNh","https://www.defined.fi/sol/ETZDTrZp1tWSTPHf22cyUXiv5xGzXuBFEwJAsE8ypump?maker=4s7VYGzC7UBAVptb8YSYrr8MdMt21WQiHEdg2PUjZaNh")</f>
        <v>https://www.defined.fi/sol/ETZDTrZp1tWSTPHf22cyUXiv5xGzXuBFEwJAsE8ypump?maker=4s7VYGzC7UBAVptb8YSYrr8MdMt21WQiHEdg2PUjZaNh</v>
      </c>
    </row>
    <row r="102" spans="1:8" x14ac:dyDescent="0.15">
      <c r="A102" t="s">
        <v>109</v>
      </c>
      <c r="C102">
        <v>1.94</v>
      </c>
      <c r="D102">
        <v>17.440000000000001</v>
      </c>
      <c r="E102">
        <v>15.51</v>
      </c>
      <c r="F102">
        <v>801.21</v>
      </c>
      <c r="G102" t="s">
        <v>9</v>
      </c>
      <c r="H102" t="str">
        <f>HYPERLINK("https://www.defined.fi/sol/ETZDTrZp1tWSTPHf22cyUXiv5xGzXuBFEwJAsE8ypump?maker=DpCeznq8NDgKTbGd2FYA7hUURrVdnCif4uddRb6rTDxV","https://www.defined.fi/sol/ETZDTrZp1tWSTPHf22cyUXiv5xGzXuBFEwJAsE8ypump?maker=DpCeznq8NDgKTbGd2FYA7hUURrVdnCif4uddRb6rTDxV")</f>
        <v>https://www.defined.fi/sol/ETZDTrZp1tWSTPHf22cyUXiv5xGzXuBFEwJAsE8ypump?maker=DpCeznq8NDgKTbGd2FYA7hUURrVdnCif4uddRb6rTDxV</v>
      </c>
    </row>
    <row r="103" spans="1:8" x14ac:dyDescent="0.15">
      <c r="A103" t="s">
        <v>110</v>
      </c>
      <c r="C103">
        <v>1.94</v>
      </c>
      <c r="D103">
        <v>17.64</v>
      </c>
      <c r="E103">
        <v>15.7</v>
      </c>
      <c r="F103">
        <v>810.27</v>
      </c>
      <c r="G103" t="s">
        <v>9</v>
      </c>
      <c r="H103" t="str">
        <f>HYPERLINK("https://www.defined.fi/sol/ETZDTrZp1tWSTPHf22cyUXiv5xGzXuBFEwJAsE8ypump?maker=3i6jt3EcfWQMzBvbcnA5byiRq12Qbm2LDht9vG3FvuHw","https://www.defined.fi/sol/ETZDTrZp1tWSTPHf22cyUXiv5xGzXuBFEwJAsE8ypump?maker=3i6jt3EcfWQMzBvbcnA5byiRq12Qbm2LDht9vG3FvuHw")</f>
        <v>https://www.defined.fi/sol/ETZDTrZp1tWSTPHf22cyUXiv5xGzXuBFEwJAsE8ypump?maker=3i6jt3EcfWQMzBvbcnA5byiRq12Qbm2LDht9vG3FvuHw</v>
      </c>
    </row>
    <row r="104" spans="1:8" x14ac:dyDescent="0.15">
      <c r="A104" t="s">
        <v>111</v>
      </c>
      <c r="C104">
        <v>0.96899999999999997</v>
      </c>
      <c r="D104">
        <v>13</v>
      </c>
      <c r="E104">
        <v>12.03</v>
      </c>
      <c r="F104">
        <v>1242.27</v>
      </c>
      <c r="G104" t="s">
        <v>9</v>
      </c>
      <c r="H104" t="str">
        <f>HYPERLINK("https://www.defined.fi/sol/ETZDTrZp1tWSTPHf22cyUXiv5xGzXuBFEwJAsE8ypump?maker=3oxKo6yxZT3n19fr8WKoDzJTRwXWBw6PpXME3SpKuRTt","https://www.defined.fi/sol/ETZDTrZp1tWSTPHf22cyUXiv5xGzXuBFEwJAsE8ypump?maker=3oxKo6yxZT3n19fr8WKoDzJTRwXWBw6PpXME3SpKuRTt")</f>
        <v>https://www.defined.fi/sol/ETZDTrZp1tWSTPHf22cyUXiv5xGzXuBFEwJAsE8ypump?maker=3oxKo6yxZT3n19fr8WKoDzJTRwXWBw6PpXME3SpKuRTt</v>
      </c>
    </row>
    <row r="105" spans="1:8" x14ac:dyDescent="0.15">
      <c r="A105" t="s">
        <v>112</v>
      </c>
      <c r="C105">
        <v>0.97</v>
      </c>
      <c r="D105">
        <v>16.079999999999998</v>
      </c>
      <c r="E105">
        <v>15.11</v>
      </c>
      <c r="F105">
        <v>1557.86</v>
      </c>
      <c r="G105" t="s">
        <v>9</v>
      </c>
      <c r="H105" t="str">
        <f>HYPERLINK("https://www.defined.fi/sol/ETZDTrZp1tWSTPHf22cyUXiv5xGzXuBFEwJAsE8ypump?maker=5Y4UFiZ2njsmqN6LdhvGWERv4bUaVtok3L2pq25sKgod","https://www.defined.fi/sol/ETZDTrZp1tWSTPHf22cyUXiv5xGzXuBFEwJAsE8ypump?maker=5Y4UFiZ2njsmqN6LdhvGWERv4bUaVtok3L2pq25sKgod")</f>
        <v>https://www.defined.fi/sol/ETZDTrZp1tWSTPHf22cyUXiv5xGzXuBFEwJAsE8ypump?maker=5Y4UFiZ2njsmqN6LdhvGWERv4bUaVtok3L2pq25sKgod</v>
      </c>
    </row>
    <row r="106" spans="1:8" x14ac:dyDescent="0.15">
      <c r="A106" t="s">
        <v>113</v>
      </c>
      <c r="C106">
        <v>1.01</v>
      </c>
      <c r="D106">
        <v>51.86</v>
      </c>
      <c r="E106">
        <v>50.85</v>
      </c>
      <c r="F106">
        <v>5033.01</v>
      </c>
      <c r="G106" t="s">
        <v>9</v>
      </c>
      <c r="H106" t="str">
        <f>HYPERLINK("https://www.defined.fi/sol/ETZDTrZp1tWSTPHf22cyUXiv5xGzXuBFEwJAsE8ypump?maker=5ZzRvjZZw4JiDbPQc7NuG9wp4wDjXoWiQo6JpSSYxQZe","https://www.defined.fi/sol/ETZDTrZp1tWSTPHf22cyUXiv5xGzXuBFEwJAsE8ypump?maker=5ZzRvjZZw4JiDbPQc7NuG9wp4wDjXoWiQo6JpSSYxQZe")</f>
        <v>https://www.defined.fi/sol/ETZDTrZp1tWSTPHf22cyUXiv5xGzXuBFEwJAsE8ypump?maker=5ZzRvjZZw4JiDbPQc7NuG9wp4wDjXoWiQo6JpSSYxQZe</v>
      </c>
    </row>
    <row r="107" spans="1:8" x14ac:dyDescent="0.15">
      <c r="A107" t="s">
        <v>114</v>
      </c>
      <c r="C107">
        <v>0.189</v>
      </c>
      <c r="D107">
        <v>22.93</v>
      </c>
      <c r="E107">
        <v>22.85</v>
      </c>
      <c r="F107">
        <v>15615.1</v>
      </c>
      <c r="G107" t="s">
        <v>9</v>
      </c>
      <c r="H107" t="str">
        <f>HYPERLINK("https://www.defined.fi/sol/ETZDTrZp1tWSTPHf22cyUXiv5xGzXuBFEwJAsE8ypump?maker=C4yAdjzNZjj1EjyA2tek2A7kNnqJVJp13BTXhLzfsYRs","https://www.defined.fi/sol/ETZDTrZp1tWSTPHf22cyUXiv5xGzXuBFEwJAsE8ypump?maker=C4yAdjzNZjj1EjyA2tek2A7kNnqJVJp13BTXhLzfsYRs")</f>
        <v>https://www.defined.fi/sol/ETZDTrZp1tWSTPHf22cyUXiv5xGzXuBFEwJAsE8ypump?maker=C4yAdjzNZjj1EjyA2tek2A7kNnqJVJp13BTXhLzfsYRs</v>
      </c>
    </row>
    <row r="108" spans="1:8" x14ac:dyDescent="0.15">
      <c r="A108" t="s">
        <v>115</v>
      </c>
      <c r="C108">
        <v>0.47399999999999998</v>
      </c>
      <c r="D108">
        <v>117.78</v>
      </c>
      <c r="E108">
        <v>118.16</v>
      </c>
      <c r="F108">
        <v>24933.200000000001</v>
      </c>
      <c r="G108" t="s">
        <v>9</v>
      </c>
      <c r="H108" t="str">
        <f>HYPERLINK("https://www.defined.fi/sol/ETZDTrZp1tWSTPHf22cyUXiv5xGzXuBFEwJAsE8ypump?maker=45Lt5Ho31gB6UFTTxXBEvNdpu12o1vt4joYHz7y3dbbD","https://www.defined.fi/sol/ETZDTrZp1tWSTPHf22cyUXiv5xGzXuBFEwJAsE8ypump?maker=45Lt5Ho31gB6UFTTxXBEvNdpu12o1vt4joYHz7y3dbbD")</f>
        <v>https://www.defined.fi/sol/ETZDTrZp1tWSTPHf22cyUXiv5xGzXuBFEwJAsE8ypump?maker=45Lt5Ho31gB6UFTTxXBEvNdpu12o1vt4joYHz7y3dbbD</v>
      </c>
    </row>
    <row r="109" spans="1:8" x14ac:dyDescent="0.15">
      <c r="A109" t="s">
        <v>116</v>
      </c>
      <c r="B109" t="s">
        <v>117</v>
      </c>
      <c r="C109">
        <v>0</v>
      </c>
      <c r="D109">
        <v>20.033333333333331</v>
      </c>
      <c r="E109">
        <v>20.033333333333331</v>
      </c>
      <c r="F109">
        <v>999999</v>
      </c>
      <c r="G109" t="s">
        <v>9</v>
      </c>
      <c r="H109" t="str">
        <f>HYPERLINK("https://www.defined.fi/sol/ETZDTrZp1tWSTPHf22cyUXiv5xGzXuBFEwJAsE8ypump?maker=3BL9WU9z77xSR7EU4V1oRd15KibKUAjscHbw1Kp21BUD","https://www.defined.fi/sol/ETZDTrZp1tWSTPHf22cyUXiv5xGzXuBFEwJAsE8ypump?maker=3BL9WU9z77xSR7EU4V1oRd15KibKUAjscHbw1Kp21BUD")</f>
        <v>https://www.defined.fi/sol/ETZDTrZp1tWSTPHf22cyUXiv5xGzXuBFEwJAsE8ypump?maker=3BL9WU9z77xSR7EU4V1oRd15KibKUAjscHbw1Kp21BUD</v>
      </c>
    </row>
    <row r="110" spans="1:8" x14ac:dyDescent="0.15">
      <c r="A110" t="s">
        <v>118</v>
      </c>
      <c r="B110" t="s">
        <v>117</v>
      </c>
      <c r="C110">
        <v>0</v>
      </c>
      <c r="D110">
        <v>50.93333333333333</v>
      </c>
      <c r="E110">
        <v>50.93333333333333</v>
      </c>
      <c r="F110">
        <v>999999</v>
      </c>
      <c r="G110" t="s">
        <v>9</v>
      </c>
      <c r="H110" t="str">
        <f>HYPERLINK("https://www.defined.fi/sol/ETZDTrZp1tWSTPHf22cyUXiv5xGzXuBFEwJAsE8ypump?maker=AqF1VQcw1L2k5uNHH3itY7QMkVz19k6E3JKrR6BsRJ9Y","https://www.defined.fi/sol/ETZDTrZp1tWSTPHf22cyUXiv5xGzXuBFEwJAsE8ypump?maker=AqF1VQcw1L2k5uNHH3itY7QMkVz19k6E3JKrR6BsRJ9Y")</f>
        <v>https://www.defined.fi/sol/ETZDTrZp1tWSTPHf22cyUXiv5xGzXuBFEwJAsE8ypump?maker=AqF1VQcw1L2k5uNHH3itY7QMkVz19k6E3JKrR6BsRJ9Y</v>
      </c>
    </row>
    <row r="111" spans="1:8" x14ac:dyDescent="0.15">
      <c r="A111" t="s">
        <v>119</v>
      </c>
      <c r="B111" t="s">
        <v>117</v>
      </c>
      <c r="C111">
        <v>0</v>
      </c>
      <c r="D111">
        <v>22.08</v>
      </c>
      <c r="E111">
        <v>22.08</v>
      </c>
      <c r="F111">
        <v>999999</v>
      </c>
      <c r="G111" t="s">
        <v>9</v>
      </c>
      <c r="H111" t="str">
        <f>HYPERLINK("https://www.defined.fi/sol/ETZDTrZp1tWSTPHf22cyUXiv5xGzXuBFEwJAsE8ypump?maker=7LABrmDb5oHWpQADkFpnejEEAcyCkxWSaUbgKNrsP4K","https://www.defined.fi/sol/ETZDTrZp1tWSTPHf22cyUXiv5xGzXuBFEwJAsE8ypump?maker=7LABrmDb5oHWpQADkFpnejEEAcyCkxWSaUbgKNrsP4K")</f>
        <v>https://www.defined.fi/sol/ETZDTrZp1tWSTPHf22cyUXiv5xGzXuBFEwJAsE8ypump?maker=7LABrmDb5oHWpQADkFpnejEEAcyCkxWSaUbgKNrsP4K</v>
      </c>
    </row>
    <row r="112" spans="1:8" x14ac:dyDescent="0.15">
      <c r="A112" t="s">
        <v>120</v>
      </c>
      <c r="B112" t="s">
        <v>117</v>
      </c>
      <c r="C112">
        <v>0</v>
      </c>
      <c r="D112">
        <v>22.186666666666671</v>
      </c>
      <c r="E112">
        <v>22.186666666666671</v>
      </c>
      <c r="F112">
        <v>999999</v>
      </c>
      <c r="G112" t="s">
        <v>9</v>
      </c>
      <c r="H112" t="str">
        <f>HYPERLINK("https://www.defined.fi/sol/ETZDTrZp1tWSTPHf22cyUXiv5xGzXuBFEwJAsE8ypump?maker=CzmXEA9CtZiU93DuZ57QLpoTmQ9djgZeSZEMz72aCL3W","https://www.defined.fi/sol/ETZDTrZp1tWSTPHf22cyUXiv5xGzXuBFEwJAsE8ypump?maker=CzmXEA9CtZiU93DuZ57QLpoTmQ9djgZeSZEMz72aCL3W")</f>
        <v>https://www.defined.fi/sol/ETZDTrZp1tWSTPHf22cyUXiv5xGzXuBFEwJAsE8ypump?maker=CzmXEA9CtZiU93DuZ57QLpoTmQ9djgZeSZEMz72aCL3W</v>
      </c>
    </row>
    <row r="113" spans="1:8" x14ac:dyDescent="0.15">
      <c r="A113" t="s">
        <v>121</v>
      </c>
      <c r="B113" t="s">
        <v>117</v>
      </c>
      <c r="C113">
        <v>0</v>
      </c>
      <c r="D113">
        <v>20.91333333333333</v>
      </c>
      <c r="E113">
        <v>20.91333333333333</v>
      </c>
      <c r="F113">
        <v>999999</v>
      </c>
      <c r="G113" t="s">
        <v>9</v>
      </c>
      <c r="H113" t="str">
        <f>HYPERLINK("https://www.defined.fi/sol/ETZDTrZp1tWSTPHf22cyUXiv5xGzXuBFEwJAsE8ypump?maker=PNLCQcVCD26aC7ZWgRyr5ptfaR7bBrWdTFgRWwu2tvF","https://www.defined.fi/sol/ETZDTrZp1tWSTPHf22cyUXiv5xGzXuBFEwJAsE8ypump?maker=PNLCQcVCD26aC7ZWgRyr5ptfaR7bBrWdTFgRWwu2tvF")</f>
        <v>https://www.defined.fi/sol/ETZDTrZp1tWSTPHf22cyUXiv5xGzXuBFEwJAsE8ypump?maker=PNLCQcVCD26aC7ZWgRyr5ptfaR7bBrWdTFgRWwu2tvF</v>
      </c>
    </row>
    <row r="114" spans="1:8" x14ac:dyDescent="0.15">
      <c r="A114" t="s">
        <v>122</v>
      </c>
      <c r="B114" t="s">
        <v>117</v>
      </c>
      <c r="C114">
        <v>0</v>
      </c>
      <c r="D114">
        <v>19.56666666666667</v>
      </c>
      <c r="E114">
        <v>19.56666666666667</v>
      </c>
      <c r="F114">
        <v>999999</v>
      </c>
      <c r="G114" t="s">
        <v>9</v>
      </c>
      <c r="H114" t="str">
        <f>HYPERLINK("https://www.defined.fi/sol/ETZDTrZp1tWSTPHf22cyUXiv5xGzXuBFEwJAsE8ypump?maker=HYCFRLyXrUKLM8Mh8aMdEKuuBve9cJZJZW95D8fpdDUe","https://www.defined.fi/sol/ETZDTrZp1tWSTPHf22cyUXiv5xGzXuBFEwJAsE8ypump?maker=HYCFRLyXrUKLM8Mh8aMdEKuuBve9cJZJZW95D8fpdDUe")</f>
        <v>https://www.defined.fi/sol/ETZDTrZp1tWSTPHf22cyUXiv5xGzXuBFEwJAsE8ypump?maker=HYCFRLyXrUKLM8Mh8aMdEKuuBve9cJZJZW95D8fpdDUe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继续 刘</cp:lastModifiedBy>
  <dcterms:created xsi:type="dcterms:W3CDTF">2024-10-20T07:03:04Z</dcterms:created>
  <dcterms:modified xsi:type="dcterms:W3CDTF">2024-10-20T07:03:52Z</dcterms:modified>
</cp:coreProperties>
</file>