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F:\MYCode\findalao\finddalao_sol\src\librarydata\dalao_tran_gmgnOrdex\"/>
    </mc:Choice>
  </mc:AlternateContent>
  <xr:revisionPtr revIDLastSave="0" documentId="13_ncr:1_{FFED2FFD-F395-4D38-9D9B-E40DD33445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Sheet1!$A$1:$H$1</definedName>
  </definedNames>
  <calcPr calcId="181029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8" i="1"/>
  <c r="H67" i="1"/>
  <c r="H69" i="1"/>
  <c r="H71" i="1"/>
  <c r="H70" i="1"/>
  <c r="H72" i="1"/>
  <c r="H73" i="1"/>
  <c r="H74" i="1"/>
  <c r="H75" i="1"/>
  <c r="H76" i="1"/>
  <c r="H77" i="1"/>
  <c r="H78" i="1"/>
  <c r="H79" i="1"/>
  <c r="H80" i="1"/>
  <c r="H83" i="1"/>
  <c r="H82" i="1"/>
  <c r="H81" i="1"/>
  <c r="H86" i="1"/>
  <c r="H85" i="1"/>
  <c r="H84" i="1"/>
  <c r="H87" i="1"/>
  <c r="H88" i="1"/>
  <c r="H89" i="1"/>
  <c r="H90" i="1"/>
  <c r="H91" i="1"/>
  <c r="H92" i="1"/>
  <c r="H94" i="1"/>
  <c r="H93" i="1"/>
  <c r="H96" i="1"/>
  <c r="H95" i="1"/>
  <c r="H97" i="1"/>
  <c r="H98" i="1"/>
  <c r="H99" i="1"/>
  <c r="H100" i="1"/>
  <c r="H101" i="1"/>
</calcChain>
</file>

<file path=xl/sharedStrings.xml><?xml version="1.0" encoding="utf-8"?>
<sst xmlns="http://schemas.openxmlformats.org/spreadsheetml/2006/main" count="231" uniqueCount="110">
  <si>
    <t>Maker</t>
  </si>
  <si>
    <t>beizhu</t>
  </si>
  <si>
    <t>Buy_sol</t>
  </si>
  <si>
    <t>Sell_sol</t>
  </si>
  <si>
    <t>Pnl_sol</t>
  </si>
  <si>
    <t>Pnl_per</t>
  </si>
  <si>
    <t>TokenAddress</t>
  </si>
  <si>
    <t>DefinedURL</t>
  </si>
  <si>
    <t>5FZ6h28UnFkZ43PRFvMcwSE9kcdT4YNmcxvqdpHe6MuW</t>
  </si>
  <si>
    <t>4GULMPKBJLruChBZWksZzukAg1AjSCmCTMn9ny2Xpump</t>
  </si>
  <si>
    <t>9U2nDnZEHADzrJHzzBVU3eJQKmf1tQ3pWh7zCKKyj18s</t>
  </si>
  <si>
    <t>CYBX2h2cFVUqDWnbemmo7UndkyfHKWM5e77eqyTN8ma6</t>
  </si>
  <si>
    <t>HDuHPwfsFPzoBqZJjQQFQWMcNvHzEgApAn9jutju1QMM</t>
  </si>
  <si>
    <t>9Yjr9BhdFthLzQMW4kY7j6rcDKXC3Wvj74p7bCsFVyyJ</t>
  </si>
  <si>
    <t>Hg8cQChQzy6VmnyNwLB5KstFx39TNfvRYL4RYfyjVcba</t>
  </si>
  <si>
    <t>HKzjWw8NcVKvDm2b5FWnuQHB32Tidsg3DVvDcAA3Nea1</t>
  </si>
  <si>
    <t>9LB364wgGh3Mc57Mvg9Vi2gzLFjc7sJBUkRgQ5sBfaej</t>
  </si>
  <si>
    <t>5E7G5aiJcsNa6euqxEXgZdwGM3fu9sAVpqY8S5Hz2ETY</t>
  </si>
  <si>
    <t>5eftcUwY3GHQ8gtJ7h4sfodfj1Lwo94bDGVmavKGyNMy</t>
  </si>
  <si>
    <t>CQvgGA9MbyKrpdKW7PhjJDy8LeJY6tb4ACe9Yb5QVBx8</t>
  </si>
  <si>
    <t>BXvEmdFHrSCDE1DYg47U1SgW6juGtSHfx32ijpM5oq23</t>
  </si>
  <si>
    <t>8D4bknJuKUH1LgxAXLAJ9ZcQz2Grfd2uyF37QpmQgyWc</t>
  </si>
  <si>
    <t>9zcddzV4MZR41c4CHMcyy7t8z8o8kTbGst3xi3rrbnkZ</t>
  </si>
  <si>
    <t>G4q4MbmhHU1ixmYuqoKqgnkBx4kx3JFo3CpV3aVFeTZh</t>
  </si>
  <si>
    <t>62GvRgevD9g93xoyV8SjFL5VKF2h7YhCvJWiLzfNm8uC</t>
  </si>
  <si>
    <t>CSjHti7ML8zUuCY8WwLbMVJMJghT9vPeviuFE273zMwn</t>
  </si>
  <si>
    <t>2oLAt5nHoM8jrfFqqDvYcehXgn9oPkySCJsA1TALRWAN</t>
  </si>
  <si>
    <t>Bt65TtMCey7GARig16qp7LmxzYHwWyBitKJBswPeFsXE</t>
  </si>
  <si>
    <t>5ci8DDNfyBhcrV7aqbNRRwQRNSGeZMrtt5xvj79TQMqw</t>
  </si>
  <si>
    <t>4kBAKyY6wYgqHsWTUnanQCtqu8qCc5Ln2b4f4ubQqtbq</t>
  </si>
  <si>
    <t>88ux1j5Dmv9QrtBLxCVie5marpNv6iuocHjeUQs297ki</t>
  </si>
  <si>
    <t>2dVcvshsWeRXAMoy7h2Ae1V5sNS6qcdLF5APMo9UZ6CR</t>
  </si>
  <si>
    <t>DS7wjwsSqDJStxpfUb8qJLf57NvHvGPQ4z2XNVBVGa4m</t>
  </si>
  <si>
    <t>Fkrbt2h2xS9H75GQfepygf3vv9NctH1ccX3eaw3Wnbe5</t>
  </si>
  <si>
    <t>2TvYDht6fQ9WencbkdHo5zisdWU6z4EDvvTjdVekmqSJ</t>
  </si>
  <si>
    <t>F4epX4JL7N1cwwtazSvaCXatHu1cN5VurbiXocauf8oM</t>
  </si>
  <si>
    <t>Hd5Hpq6R4BKynKgUbnamY6hDteVcjS26UFXdidrWATvM</t>
  </si>
  <si>
    <t>9kTx1no1d1C81N8zFT6ck4S5zvKsgpbbLEUf5KZJeC32</t>
  </si>
  <si>
    <t>hCBW9EqREix4VXWj2xBpwEpSVMFx2tfVG78zFYbVQBT</t>
  </si>
  <si>
    <t>2GjViMLQBVX2F7F1xGwuxYUkYtPnJ4qusjxhX95DG7xQ</t>
  </si>
  <si>
    <t>5HKmPLjiFy7RqfWKCrrSGPvoXQnXfnBahRya8c13FgHd</t>
  </si>
  <si>
    <t>4g6MzgJ31eHwTgUWUrVAEkmcVZ5HYnKDurHq8Qa4ximt</t>
  </si>
  <si>
    <t>CrHNNo7Eq7ELtNS7GAVb881go9MryF3UqkzsB7YgWDJZ</t>
  </si>
  <si>
    <t>FmYK2rewHFNktVKG78shmsRjbqMiBwKkwzHZe4Dkt9jk</t>
  </si>
  <si>
    <t>5KepH8US17rotNGJfZFpPRZShERGJnKwDieVxgeEH6vr</t>
  </si>
  <si>
    <t>AgPsPtpAiQqMtcmSsGEGvje1dXTco3NGi1gAF7gvYC7L</t>
  </si>
  <si>
    <t>95GgGqZx9EjHrpcARw8k51KPKjJ9HsdQPq2j7HmPNoSn</t>
  </si>
  <si>
    <t>EYMogFcMChGBsKEcMBDpzUTWeBh8fNBjyDRYKchR2dm</t>
  </si>
  <si>
    <t>E3hscp88Hmp4tp8E6rXKdhxTWVCLKpHFQQSPuKNQxi3N</t>
  </si>
  <si>
    <t>FtPVqgoeatUKeSxAb5ipc8vfc46ueWf43nnuo5ghjkH2</t>
  </si>
  <si>
    <t>8cy6GzSnnY967otEFMPhkpUKKqaqHb1LMGSNnQvwvBUr</t>
  </si>
  <si>
    <t>CwTNqDtpCg9ZBD9Kfsh8iPjrzrWmywjNzYsYD1LY5Y9x</t>
  </si>
  <si>
    <t>58YHxodnzZKxVBE5EsATs38ywEFV7M8ijjBoBkYAJY8J</t>
  </si>
  <si>
    <t>4ZStjfNTvTDHGsBGqQLTfXvtALMHwnfpUEdbnRmgbPVm</t>
  </si>
  <si>
    <t>41Dkni5dyHranPKq8p9fTwQ7hy8dPPnR9iwMBmyM5sDj</t>
  </si>
  <si>
    <t>DugBdsvaN7PsEPK5xefi9g84RgC7PLsPY42Rt1UJvqjy</t>
  </si>
  <si>
    <t>FKEjNzn3JoV76WjGZTR5ZuKAWUVHXugcVHtfKMcijFNG</t>
  </si>
  <si>
    <t>9R4gSQNZPbEiJMKm12fVAh7pVKPBXjbiojHxHeUSe14b</t>
  </si>
  <si>
    <t>Ey8cvo7sUCt3y3znt9pmfeSfw5g11Za4RtiovTVpQ6KY</t>
  </si>
  <si>
    <t>9gpss8bMuEA5jfunfL3eCDJNZ5fpc3vY2phWFKpr1YwR</t>
  </si>
  <si>
    <t>HXVy4JtRaupTwp7UdTXikC3cMPksNPjit87NGU3mRXWE</t>
  </si>
  <si>
    <t>5N3mvHw9ZiZ78vQFcMrZ4dT9tQ98SSsE5dJQeqciV7Km</t>
  </si>
  <si>
    <t>71miLUAUhRmLtahde3e79XzG3yLQGDkw3vkJhRrr1WBq</t>
  </si>
  <si>
    <t>3GH5GyVqRRdJZggekBrPLssHbW3Qg9Y1Dgsz8KG1hs1S</t>
  </si>
  <si>
    <t>9p4LXuXDsY6Ec168bdLM8vL5PwYrfpNcoHYg3cifz97F</t>
  </si>
  <si>
    <t>Bfm6Q11iuFoaK8HnWTP14ZLwqBXMm35KSJtTb1PuErVX</t>
  </si>
  <si>
    <t>13k54MVb47mqHnC1e9DrBdWE339De34qMrDL8Y3j5Fae</t>
  </si>
  <si>
    <t>HZKNi5RtCM16monmyFPjkSpJNFCKV7mjn3zeL2m7h4c9</t>
  </si>
  <si>
    <t>DZQ7yP5jZ2K5G9PhXKgjqWr9a7Ne2yd8tna6cXHQqXn3</t>
  </si>
  <si>
    <t>BodPAcQsBE55C5jYn2UwpKK232YdLnhDaWYamshzvX5t</t>
  </si>
  <si>
    <t>3vjvHYUVdaTDwaDxJJPM5d2ki3tLwKobMdPAMWmfDrE5</t>
  </si>
  <si>
    <t>41x6KhvrSbmf1285YUqHvQpc9BtYNek5A4xJ3sdbg4yL</t>
  </si>
  <si>
    <t>HqVxz1ve5YgFW3xyxrj6PyPgWm4cYutfnewJ3kUoYrNZ</t>
  </si>
  <si>
    <t>3tApYF7oDnXuu5oDrjXrYQHF2jo4ED4MRx4RjNxdEnKD</t>
  </si>
  <si>
    <t>BAgn8NWpFqkXHkGeztqJU69rq3f5ngzX97f793K1BKmG</t>
  </si>
  <si>
    <t>367CqCGUSBhrpfhBoXxCKjbXBNP5aMFoyVHd1vQ5eHc8</t>
  </si>
  <si>
    <t>FdvbifiUkac7sLw8KjcgMCC8UAE5MDSnq7CYwSmUy6DA</t>
  </si>
  <si>
    <t>3RQzC86faRYAgHjWx3jnfbt8PfwM6cLLD81d73LinwBi</t>
  </si>
  <si>
    <t>5d2PUxoqCcRSThzgtHx8gEH3zeqZsWbAEpzaM5zmGFF5</t>
  </si>
  <si>
    <t>2NmBRrkojJK6sEXaVzCw8vwsnCwvjxfJELEdL41YpE5k</t>
  </si>
  <si>
    <t>3gAJAMY5fRD4QymyHPik9db5FpRADBV1cJ7uzfpiVyDk</t>
  </si>
  <si>
    <t>AFcXNrFiQehbJxFePzabUBKeyvF2kVhKjkYXiS5EtcoK</t>
  </si>
  <si>
    <t>8yBgWwLK6JBKVVpqtAxnjcf75qRPNBiHH85wruwp6rin</t>
  </si>
  <si>
    <t>2yt4c1KDiWDzz62aj6jSjHVpzd1WzAYvuAjqDPqKLLFR</t>
  </si>
  <si>
    <t>7vQ49m5dsgfKPBSwUzE3epRYjD3DLXEXXLEnrn1bD3ac</t>
  </si>
  <si>
    <t>2Gj1xmqgxyFHuFxA6FHLcwYPHkqsdGf2H9bdtpYFxgzn</t>
  </si>
  <si>
    <t>3ZfGsZtPW4z1VD9iD4tDrkocTGC2LjXMtZYHn3szTaf6</t>
  </si>
  <si>
    <t>neimu</t>
  </si>
  <si>
    <t>J2ijoouRw5qgqiGkcKYVYBcB3RdxxiKJzr2PV3eCJFbr</t>
  </si>
  <si>
    <t>2BVzEBfkVSuEECWm7yTLYTf8FfZS72bSvfMFdQV5uEWo</t>
  </si>
  <si>
    <t>96mpsEJhEMYe7hpEd3U7ordkwwkkLHgXSLm4Lg3GFQCW</t>
  </si>
  <si>
    <t>DqyddjVo81DnbgZsFpxj7amGAKo6ti2qjvE9hEya54bW</t>
  </si>
  <si>
    <t>C7JWFr5NHJ5kVmu9z5qjttgvgnSGaUyJsUzc3PuqE6BP</t>
  </si>
  <si>
    <t>4LQuLeQYrAsqHtsJ3s15dT8A4Jpbr6iEKnK2DJAL7ZNo</t>
  </si>
  <si>
    <t>GZenVCN4Dz9K7GjbgEgXyM7p9C2959CNDBnVfYbbrD12</t>
  </si>
  <si>
    <t>CzmXEA9CtZiU93DuZ57QLpoTmQ9djgZeSZEMz72aCL3W</t>
  </si>
  <si>
    <t>A4nTzSw1oZKK846zGv8diWw6dGXqnGPJwbxyJ85WM4Sg</t>
  </si>
  <si>
    <t>Dx7Vfq9f5UAMB2BUwi3WHNnhyo2pWipKFk54wTunk6Uq</t>
  </si>
  <si>
    <t>J3aGfRaHFPTFDRxshPScsDAivsPZih1RNQfqpUfvaGPb</t>
  </si>
  <si>
    <t>3oQL2jJnYQA2Ce5NYF5aAeRoeadD4j6MfbuBetrsS3Vj</t>
  </si>
  <si>
    <t>128StzFht2ALnHGTZN2CKdSwT7qav1T1mwLN1hUSwhFu</t>
  </si>
  <si>
    <t>7HnVshGcvUeMfZrnxJJbmWrJRXJfAMJU5jhQizS2sZbP</t>
  </si>
  <si>
    <t>3Vsx9RN9jvnKwdMkHxn6Z2cehtffgghk4Kd4MStHT1P6</t>
  </si>
  <si>
    <t>DZuiugsZ8bJNLYnkLE3aK6Fyj3PdGEeev2kUQ9htk1No</t>
  </si>
  <si>
    <t>BBjXNAHiim3QMALgBhHjDkXNVhNwE9FAsC8SN1ePayeq</t>
  </si>
  <si>
    <t>BNBx8JBvxrmM699C92bZQ7VKngdfcdudFcQrH7oLnFvw</t>
  </si>
  <si>
    <t>Ff9WqANM7Xt3KszjHcsK2Qp8rTik1EXNn9bfxaHGzWXB</t>
  </si>
  <si>
    <t>5d9b1VxTz34nKuWaLAQ4oTzo9rrNLVxWycjds4pGBmfr</t>
  </si>
  <si>
    <t>6iXMRCCBuXDNP2sEKERdqYwJn8BzLjH55NCu2RcsYg2Z</t>
  </si>
  <si>
    <t>4bCghpnzid8MSw3KV4A449zqeFuKxL59f4rvKMAT3pLB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</si>
</sst>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1"/>
  <sheetViews>
    <sheetView tabSelected="1" workbookViewId="0">
      <selection activeCell="F7" sqref="F7"/>
    </sheetView>
  </sheetViews>
  <sheetFormatPr defaultRowHeight="13.5" x14ac:dyDescent="0.15"/>
  <cols>
    <col min="2" max="2" width="30.125" customWidth="1"/>
    <col min="7" max="7" width="28.875" customWidth="1"/>
  </cols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15">
      <c r="A2" t="s">
        <v>86</v>
      </c>
      <c r="B2" t="s">
        <v>87</v>
      </c>
      <c r="C2">
        <v>0</v>
      </c>
      <c r="D2">
        <v>5.68</v>
      </c>
      <c r="E2">
        <v>5.68</v>
      </c>
      <c r="F2">
        <v>999999</v>
      </c>
      <c r="G2" t="s">
        <v>9</v>
      </c>
      <c r="H2" t="str">
        <f>HYPERLINK("https://www.defined.fi/sol/4GULMPKBJLruChBZWksZzukAg1AjSCmCTMn9ny2Xpump?maker=3ZfGsZtPW4z1VD9iD4tDrkocTGC2LjXMtZYHn3szTaf6","https://www.defined.fi/sol/4GULMPKBJLruChBZWksZzukAg1AjSCmCTMn9ny2Xpump?maker=3ZfGsZtPW4z1VD9iD4tDrkocTGC2LjXMtZYHn3szTaf6")</f>
        <v>https://www.defined.fi/sol/4GULMPKBJLruChBZWksZzukAg1AjSCmCTMn9ny2Xpump?maker=3ZfGsZtPW4z1VD9iD4tDrkocTGC2LjXMtZYHn3szTaf6</v>
      </c>
    </row>
    <row r="3" spans="1:8" x14ac:dyDescent="0.15">
      <c r="A3" t="s">
        <v>88</v>
      </c>
      <c r="B3" t="s">
        <v>87</v>
      </c>
      <c r="C3">
        <v>0</v>
      </c>
      <c r="D3">
        <v>5.5133333333333336</v>
      </c>
      <c r="E3">
        <v>5.5133333333333336</v>
      </c>
      <c r="F3">
        <v>999999</v>
      </c>
      <c r="G3" t="s">
        <v>9</v>
      </c>
      <c r="H3" t="str">
        <f>HYPERLINK("https://www.defined.fi/sol/4GULMPKBJLruChBZWksZzukAg1AjSCmCTMn9ny2Xpump?maker=J2ijoouRw5qgqiGkcKYVYBcB3RdxxiKJzr2PV3eCJFbr","https://www.defined.fi/sol/4GULMPKBJLruChBZWksZzukAg1AjSCmCTMn9ny2Xpump?maker=J2ijoouRw5qgqiGkcKYVYBcB3RdxxiKJzr2PV3eCJFbr")</f>
        <v>https://www.defined.fi/sol/4GULMPKBJLruChBZWksZzukAg1AjSCmCTMn9ny2Xpump?maker=J2ijoouRw5qgqiGkcKYVYBcB3RdxxiKJzr2PV3eCJFbr</v>
      </c>
    </row>
    <row r="4" spans="1:8" x14ac:dyDescent="0.15">
      <c r="A4" t="s">
        <v>89</v>
      </c>
      <c r="B4" t="s">
        <v>87</v>
      </c>
      <c r="C4">
        <v>0</v>
      </c>
      <c r="D4">
        <v>42.653333333333343</v>
      </c>
      <c r="E4">
        <v>42.653333333333343</v>
      </c>
      <c r="F4">
        <v>999999</v>
      </c>
      <c r="G4" t="s">
        <v>9</v>
      </c>
      <c r="H4" t="str">
        <f>HYPERLINK("https://www.defined.fi/sol/4GULMPKBJLruChBZWksZzukAg1AjSCmCTMn9ny2Xpump?maker=2BVzEBfkVSuEECWm7yTLYTf8FfZS72bSvfMFdQV5uEWo","https://www.defined.fi/sol/4GULMPKBJLruChBZWksZzukAg1AjSCmCTMn9ny2Xpump?maker=2BVzEBfkVSuEECWm7yTLYTf8FfZS72bSvfMFdQV5uEWo")</f>
        <v>https://www.defined.fi/sol/4GULMPKBJLruChBZWksZzukAg1AjSCmCTMn9ny2Xpump?maker=2BVzEBfkVSuEECWm7yTLYTf8FfZS72bSvfMFdQV5uEWo</v>
      </c>
    </row>
    <row r="5" spans="1:8" x14ac:dyDescent="0.15">
      <c r="A5" t="s">
        <v>90</v>
      </c>
      <c r="B5" t="s">
        <v>87</v>
      </c>
      <c r="C5">
        <v>0</v>
      </c>
      <c r="D5">
        <v>5.9</v>
      </c>
      <c r="E5">
        <v>5.9</v>
      </c>
      <c r="F5">
        <v>999999</v>
      </c>
      <c r="G5" t="s">
        <v>9</v>
      </c>
      <c r="H5" t="str">
        <f>HYPERLINK("https://www.defined.fi/sol/4GULMPKBJLruChBZWksZzukAg1AjSCmCTMn9ny2Xpump?maker=96mpsEJhEMYe7hpEd3U7ordkwwkkLHgXSLm4Lg3GFQCW","https://www.defined.fi/sol/4GULMPKBJLruChBZWksZzukAg1AjSCmCTMn9ny2Xpump?maker=96mpsEJhEMYe7hpEd3U7ordkwwkkLHgXSLm4Lg3GFQCW")</f>
        <v>https://www.defined.fi/sol/4GULMPKBJLruChBZWksZzukAg1AjSCmCTMn9ny2Xpump?maker=96mpsEJhEMYe7hpEd3U7ordkwwkkLHgXSLm4Lg3GFQCW</v>
      </c>
    </row>
    <row r="6" spans="1:8" x14ac:dyDescent="0.15">
      <c r="A6" t="s">
        <v>91</v>
      </c>
      <c r="B6" t="s">
        <v>87</v>
      </c>
      <c r="C6">
        <v>0</v>
      </c>
      <c r="D6">
        <v>36.200000000000003</v>
      </c>
      <c r="E6">
        <v>36.200000000000003</v>
      </c>
      <c r="F6">
        <v>999999</v>
      </c>
      <c r="G6" t="s">
        <v>9</v>
      </c>
      <c r="H6" t="str">
        <f>HYPERLINK("https://www.defined.fi/sol/4GULMPKBJLruChBZWksZzukAg1AjSCmCTMn9ny2Xpump?maker=DqyddjVo81DnbgZsFpxj7amGAKo6ti2qjvE9hEya54bW","https://www.defined.fi/sol/4GULMPKBJLruChBZWksZzukAg1AjSCmCTMn9ny2Xpump?maker=DqyddjVo81DnbgZsFpxj7amGAKo6ti2qjvE9hEya54bW")</f>
        <v>https://www.defined.fi/sol/4GULMPKBJLruChBZWksZzukAg1AjSCmCTMn9ny2Xpump?maker=DqyddjVo81DnbgZsFpxj7amGAKo6ti2qjvE9hEya54bW</v>
      </c>
    </row>
    <row r="7" spans="1:8" x14ac:dyDescent="0.15">
      <c r="A7" t="s">
        <v>92</v>
      </c>
      <c r="B7" t="s">
        <v>87</v>
      </c>
      <c r="C7">
        <v>0</v>
      </c>
      <c r="D7">
        <v>5.4866666666666664</v>
      </c>
      <c r="E7">
        <v>5.4866666666666664</v>
      </c>
      <c r="F7">
        <v>999999</v>
      </c>
      <c r="G7" t="s">
        <v>9</v>
      </c>
      <c r="H7" t="str">
        <f>HYPERLINK("https://www.defined.fi/sol/4GULMPKBJLruChBZWksZzukAg1AjSCmCTMn9ny2Xpump?maker=C7JWFr5NHJ5kVmu9z5qjttgvgnSGaUyJsUzc3PuqE6BP","https://www.defined.fi/sol/4GULMPKBJLruChBZWksZzukAg1AjSCmCTMn9ny2Xpump?maker=C7JWFr5NHJ5kVmu9z5qjttgvgnSGaUyJsUzc3PuqE6BP")</f>
        <v>https://www.defined.fi/sol/4GULMPKBJLruChBZWksZzukAg1AjSCmCTMn9ny2Xpump?maker=C7JWFr5NHJ5kVmu9z5qjttgvgnSGaUyJsUzc3PuqE6BP</v>
      </c>
    </row>
    <row r="8" spans="1:8" x14ac:dyDescent="0.15">
      <c r="A8" t="s">
        <v>93</v>
      </c>
      <c r="B8" t="s">
        <v>87</v>
      </c>
      <c r="C8">
        <v>0</v>
      </c>
      <c r="D8">
        <v>52.353333333333332</v>
      </c>
      <c r="E8">
        <v>52.353333333333332</v>
      </c>
      <c r="F8">
        <v>999999</v>
      </c>
      <c r="G8" t="s">
        <v>9</v>
      </c>
      <c r="H8" t="str">
        <f>HYPERLINK("https://www.defined.fi/sol/4GULMPKBJLruChBZWksZzukAg1AjSCmCTMn9ny2Xpump?maker=4LQuLeQYrAsqHtsJ3s15dT8A4Jpbr6iEKnK2DJAL7ZNo","https://www.defined.fi/sol/4GULMPKBJLruChBZWksZzukAg1AjSCmCTMn9ny2Xpump?maker=4LQuLeQYrAsqHtsJ3s15dT8A4Jpbr6iEKnK2DJAL7ZNo")</f>
        <v>https://www.defined.fi/sol/4GULMPKBJLruChBZWksZzukAg1AjSCmCTMn9ny2Xpump?maker=4LQuLeQYrAsqHtsJ3s15dT8A4Jpbr6iEKnK2DJAL7ZNo</v>
      </c>
    </row>
    <row r="9" spans="1:8" x14ac:dyDescent="0.15">
      <c r="A9" t="s">
        <v>94</v>
      </c>
      <c r="B9" t="s">
        <v>87</v>
      </c>
      <c r="C9">
        <v>0</v>
      </c>
      <c r="D9">
        <v>9.2533333333333339</v>
      </c>
      <c r="E9">
        <v>9.2533333333333339</v>
      </c>
      <c r="F9">
        <v>999999</v>
      </c>
      <c r="G9" t="s">
        <v>9</v>
      </c>
      <c r="H9" t="str">
        <f>HYPERLINK("https://www.defined.fi/sol/4GULMPKBJLruChBZWksZzukAg1AjSCmCTMn9ny2Xpump?maker=GZenVCN4Dz9K7GjbgEgXyM7p9C2959CNDBnVfYbbrD12","https://www.defined.fi/sol/4GULMPKBJLruChBZWksZzukAg1AjSCmCTMn9ny2Xpump?maker=GZenVCN4Dz9K7GjbgEgXyM7p9C2959CNDBnVfYbbrD12")</f>
        <v>https://www.defined.fi/sol/4GULMPKBJLruChBZWksZzukAg1AjSCmCTMn9ny2Xpump?maker=GZenVCN4Dz9K7GjbgEgXyM7p9C2959CNDBnVfYbbrD12</v>
      </c>
    </row>
    <row r="10" spans="1:8" x14ac:dyDescent="0.15">
      <c r="A10" t="s">
        <v>95</v>
      </c>
      <c r="B10" t="s">
        <v>87</v>
      </c>
      <c r="C10">
        <v>0</v>
      </c>
      <c r="D10">
        <v>25.59333333333333</v>
      </c>
      <c r="E10">
        <v>25.59333333333333</v>
      </c>
      <c r="F10">
        <v>999999</v>
      </c>
      <c r="G10" t="s">
        <v>9</v>
      </c>
      <c r="H10" t="str">
        <f>HYPERLINK("https://www.defined.fi/sol/4GULMPKBJLruChBZWksZzukAg1AjSCmCTMn9ny2Xpump?maker=CzmXEA9CtZiU93DuZ57QLpoTmQ9djgZeSZEMz72aCL3W","https://www.defined.fi/sol/4GULMPKBJLruChBZWksZzukAg1AjSCmCTMn9ny2Xpump?maker=CzmXEA9CtZiU93DuZ57QLpoTmQ9djgZeSZEMz72aCL3W")</f>
        <v>https://www.defined.fi/sol/4GULMPKBJLruChBZWksZzukAg1AjSCmCTMn9ny2Xpump?maker=CzmXEA9CtZiU93DuZ57QLpoTmQ9djgZeSZEMz72aCL3W</v>
      </c>
    </row>
    <row r="11" spans="1:8" x14ac:dyDescent="0.15">
      <c r="A11" t="s">
        <v>96</v>
      </c>
      <c r="B11" t="s">
        <v>87</v>
      </c>
      <c r="C11">
        <v>0</v>
      </c>
      <c r="D11">
        <v>19.38</v>
      </c>
      <c r="E11">
        <v>19.38</v>
      </c>
      <c r="F11">
        <v>999999</v>
      </c>
      <c r="G11" t="s">
        <v>9</v>
      </c>
      <c r="H11" t="str">
        <f>HYPERLINK("https://www.defined.fi/sol/4GULMPKBJLruChBZWksZzukAg1AjSCmCTMn9ny2Xpump?maker=A4nTzSw1oZKK846zGv8diWw6dGXqnGPJwbxyJ85WM4Sg","https://www.defined.fi/sol/4GULMPKBJLruChBZWksZzukAg1AjSCmCTMn9ny2Xpump?maker=A4nTzSw1oZKK846zGv8diWw6dGXqnGPJwbxyJ85WM4Sg")</f>
        <v>https://www.defined.fi/sol/4GULMPKBJLruChBZWksZzukAg1AjSCmCTMn9ny2Xpump?maker=A4nTzSw1oZKK846zGv8diWw6dGXqnGPJwbxyJ85WM4Sg</v>
      </c>
    </row>
    <row r="12" spans="1:8" x14ac:dyDescent="0.15">
      <c r="A12" t="s">
        <v>97</v>
      </c>
      <c r="B12" t="s">
        <v>87</v>
      </c>
      <c r="C12">
        <v>0</v>
      </c>
      <c r="D12">
        <v>6.3866666666666667</v>
      </c>
      <c r="E12">
        <v>6.3866666666666667</v>
      </c>
      <c r="F12">
        <v>999999</v>
      </c>
      <c r="G12" t="s">
        <v>9</v>
      </c>
      <c r="H12" t="str">
        <f>HYPERLINK("https://www.defined.fi/sol/4GULMPKBJLruChBZWksZzukAg1AjSCmCTMn9ny2Xpump?maker=Dx7Vfq9f5UAMB2BUwi3WHNnhyo2pWipKFk54wTunk6Uq","https://www.defined.fi/sol/4GULMPKBJLruChBZWksZzukAg1AjSCmCTMn9ny2Xpump?maker=Dx7Vfq9f5UAMB2BUwi3WHNnhyo2pWipKFk54wTunk6Uq")</f>
        <v>https://www.defined.fi/sol/4GULMPKBJLruChBZWksZzukAg1AjSCmCTMn9ny2Xpump?maker=Dx7Vfq9f5UAMB2BUwi3WHNnhyo2pWipKFk54wTunk6Uq</v>
      </c>
    </row>
    <row r="13" spans="1:8" x14ac:dyDescent="0.15">
      <c r="A13" t="s">
        <v>98</v>
      </c>
      <c r="B13" t="s">
        <v>87</v>
      </c>
      <c r="C13">
        <v>0</v>
      </c>
      <c r="D13">
        <v>6.4533333333333331</v>
      </c>
      <c r="E13">
        <v>6.4533333333333331</v>
      </c>
      <c r="F13">
        <v>999999</v>
      </c>
      <c r="G13" t="s">
        <v>9</v>
      </c>
      <c r="H13" t="str">
        <f>HYPERLINK("https://www.defined.fi/sol/4GULMPKBJLruChBZWksZzukAg1AjSCmCTMn9ny2Xpump?maker=J3aGfRaHFPTFDRxshPScsDAivsPZih1RNQfqpUfvaGPb","https://www.defined.fi/sol/4GULMPKBJLruChBZWksZzukAg1AjSCmCTMn9ny2Xpump?maker=J3aGfRaHFPTFDRxshPScsDAivsPZih1RNQfqpUfvaGPb")</f>
        <v>https://www.defined.fi/sol/4GULMPKBJLruChBZWksZzukAg1AjSCmCTMn9ny2Xpump?maker=J3aGfRaHFPTFDRxshPScsDAivsPZih1RNQfqpUfvaGPb</v>
      </c>
    </row>
    <row r="14" spans="1:8" x14ac:dyDescent="0.15">
      <c r="A14" t="s">
        <v>99</v>
      </c>
      <c r="B14" t="s">
        <v>87</v>
      </c>
      <c r="C14">
        <v>0</v>
      </c>
      <c r="D14">
        <v>17.02</v>
      </c>
      <c r="E14">
        <v>17.02</v>
      </c>
      <c r="F14">
        <v>999999</v>
      </c>
      <c r="G14" t="s">
        <v>9</v>
      </c>
      <c r="H14" t="str">
        <f>HYPERLINK("https://www.defined.fi/sol/4GULMPKBJLruChBZWksZzukAg1AjSCmCTMn9ny2Xpump?maker=3oQL2jJnYQA2Ce5NYF5aAeRoeadD4j6MfbuBetrsS3Vj","https://www.defined.fi/sol/4GULMPKBJLruChBZWksZzukAg1AjSCmCTMn9ny2Xpump?maker=3oQL2jJnYQA2Ce5NYF5aAeRoeadD4j6MfbuBetrsS3Vj")</f>
        <v>https://www.defined.fi/sol/4GULMPKBJLruChBZWksZzukAg1AjSCmCTMn9ny2Xpump?maker=3oQL2jJnYQA2Ce5NYF5aAeRoeadD4j6MfbuBetrsS3Vj</v>
      </c>
    </row>
    <row r="15" spans="1:8" x14ac:dyDescent="0.15">
      <c r="A15" t="s">
        <v>100</v>
      </c>
      <c r="B15" t="s">
        <v>87</v>
      </c>
      <c r="C15">
        <v>0</v>
      </c>
      <c r="D15">
        <v>6.5866666666666669</v>
      </c>
      <c r="E15">
        <v>6.5866666666666669</v>
      </c>
      <c r="F15">
        <v>999999</v>
      </c>
      <c r="G15" t="s">
        <v>9</v>
      </c>
      <c r="H15" t="str">
        <f>HYPERLINK("https://www.defined.fi/sol/4GULMPKBJLruChBZWksZzukAg1AjSCmCTMn9ny2Xpump?maker=128StzFht2ALnHGTZN2CKdSwT7qav1T1mwLN1hUSwhFu","https://www.defined.fi/sol/4GULMPKBJLruChBZWksZzukAg1AjSCmCTMn9ny2Xpump?maker=128StzFht2ALnHGTZN2CKdSwT7qav1T1mwLN1hUSwhFu")</f>
        <v>https://www.defined.fi/sol/4GULMPKBJLruChBZWksZzukAg1AjSCmCTMn9ny2Xpump?maker=128StzFht2ALnHGTZN2CKdSwT7qav1T1mwLN1hUSwhFu</v>
      </c>
    </row>
    <row r="16" spans="1:8" x14ac:dyDescent="0.15">
      <c r="A16" t="s">
        <v>101</v>
      </c>
      <c r="B16" t="s">
        <v>87</v>
      </c>
      <c r="C16">
        <v>0</v>
      </c>
      <c r="D16">
        <v>14.67333333333333</v>
      </c>
      <c r="E16">
        <v>14.67333333333333</v>
      </c>
      <c r="F16">
        <v>999999</v>
      </c>
      <c r="G16" t="s">
        <v>9</v>
      </c>
      <c r="H16" t="str">
        <f>HYPERLINK("https://www.defined.fi/sol/4GULMPKBJLruChBZWksZzukAg1AjSCmCTMn9ny2Xpump?maker=7HnVshGcvUeMfZrnxJJbmWrJRXJfAMJU5jhQizS2sZbP","https://www.defined.fi/sol/4GULMPKBJLruChBZWksZzukAg1AjSCmCTMn9ny2Xpump?maker=7HnVshGcvUeMfZrnxJJbmWrJRXJfAMJU5jhQizS2sZbP")</f>
        <v>https://www.defined.fi/sol/4GULMPKBJLruChBZWksZzukAg1AjSCmCTMn9ny2Xpump?maker=7HnVshGcvUeMfZrnxJJbmWrJRXJfAMJU5jhQizS2sZbP</v>
      </c>
    </row>
    <row r="17" spans="1:8" x14ac:dyDescent="0.15">
      <c r="A17" t="s">
        <v>102</v>
      </c>
      <c r="B17" t="s">
        <v>87</v>
      </c>
      <c r="C17">
        <v>0</v>
      </c>
      <c r="D17">
        <v>14.43333333333333</v>
      </c>
      <c r="E17">
        <v>14.43333333333333</v>
      </c>
      <c r="F17">
        <v>999999</v>
      </c>
      <c r="G17" t="s">
        <v>9</v>
      </c>
      <c r="H17" t="str">
        <f>HYPERLINK("https://www.defined.fi/sol/4GULMPKBJLruChBZWksZzukAg1AjSCmCTMn9ny2Xpump?maker=3Vsx9RN9jvnKwdMkHxn6Z2cehtffgghk4Kd4MStHT1P6","https://www.defined.fi/sol/4GULMPKBJLruChBZWksZzukAg1AjSCmCTMn9ny2Xpump?maker=3Vsx9RN9jvnKwdMkHxn6Z2cehtffgghk4Kd4MStHT1P6")</f>
        <v>https://www.defined.fi/sol/4GULMPKBJLruChBZWksZzukAg1AjSCmCTMn9ny2Xpump?maker=3Vsx9RN9jvnKwdMkHxn6Z2cehtffgghk4Kd4MStHT1P6</v>
      </c>
    </row>
    <row r="18" spans="1:8" x14ac:dyDescent="0.15">
      <c r="A18" t="s">
        <v>103</v>
      </c>
      <c r="B18" t="s">
        <v>87</v>
      </c>
      <c r="C18">
        <v>0</v>
      </c>
      <c r="D18">
        <v>7.9533333333333331</v>
      </c>
      <c r="E18">
        <v>7.9533333333333331</v>
      </c>
      <c r="F18">
        <v>999999</v>
      </c>
      <c r="G18" t="s">
        <v>9</v>
      </c>
      <c r="H18" t="str">
        <f>HYPERLINK("https://www.defined.fi/sol/4GULMPKBJLruChBZWksZzukAg1AjSCmCTMn9ny2Xpump?maker=DZuiugsZ8bJNLYnkLE3aK6Fyj3PdGEeev2kUQ9htk1No","https://www.defined.fi/sol/4GULMPKBJLruChBZWksZzukAg1AjSCmCTMn9ny2Xpump?maker=DZuiugsZ8bJNLYnkLE3aK6Fyj3PdGEeev2kUQ9htk1No")</f>
        <v>https://www.defined.fi/sol/4GULMPKBJLruChBZWksZzukAg1AjSCmCTMn9ny2Xpump?maker=DZuiugsZ8bJNLYnkLE3aK6Fyj3PdGEeev2kUQ9htk1No</v>
      </c>
    </row>
    <row r="19" spans="1:8" x14ac:dyDescent="0.15">
      <c r="A19" t="s">
        <v>104</v>
      </c>
      <c r="B19" t="s">
        <v>87</v>
      </c>
      <c r="C19">
        <v>0</v>
      </c>
      <c r="D19">
        <v>8.1866666666666674</v>
      </c>
      <c r="E19">
        <v>8.1866666666666674</v>
      </c>
      <c r="F19">
        <v>999999</v>
      </c>
      <c r="G19" t="s">
        <v>9</v>
      </c>
      <c r="H19" t="str">
        <f>HYPERLINK("https://www.defined.fi/sol/4GULMPKBJLruChBZWksZzukAg1AjSCmCTMn9ny2Xpump?maker=BBjXNAHiim3QMALgBhHjDkXNVhNwE9FAsC8SN1ePayeq","https://www.defined.fi/sol/4GULMPKBJLruChBZWksZzukAg1AjSCmCTMn9ny2Xpump?maker=BBjXNAHiim3QMALgBhHjDkXNVhNwE9FAsC8SN1ePayeq")</f>
        <v>https://www.defined.fi/sol/4GULMPKBJLruChBZWksZzukAg1AjSCmCTMn9ny2Xpump?maker=BBjXNAHiim3QMALgBhHjDkXNVhNwE9FAsC8SN1ePayeq</v>
      </c>
    </row>
    <row r="20" spans="1:8" x14ac:dyDescent="0.15">
      <c r="A20" t="s">
        <v>105</v>
      </c>
      <c r="B20" t="s">
        <v>87</v>
      </c>
      <c r="C20">
        <v>0</v>
      </c>
      <c r="D20">
        <v>8.1933333333333334</v>
      </c>
      <c r="E20">
        <v>8.1933333333333334</v>
      </c>
      <c r="F20">
        <v>999999</v>
      </c>
      <c r="G20" t="s">
        <v>9</v>
      </c>
      <c r="H20" t="str">
        <f>HYPERLINK("https://www.defined.fi/sol/4GULMPKBJLruChBZWksZzukAg1AjSCmCTMn9ny2Xpump?maker=BNBx8JBvxrmM699C92bZQ7VKngdfcdudFcQrH7oLnFvw","https://www.defined.fi/sol/4GULMPKBJLruChBZWksZzukAg1AjSCmCTMn9ny2Xpump?maker=BNBx8JBvxrmM699C92bZQ7VKngdfcdudFcQrH7oLnFvw")</f>
        <v>https://www.defined.fi/sol/4GULMPKBJLruChBZWksZzukAg1AjSCmCTMn9ny2Xpump?maker=BNBx8JBvxrmM699C92bZQ7VKngdfcdudFcQrH7oLnFvw</v>
      </c>
    </row>
    <row r="21" spans="1:8" x14ac:dyDescent="0.15">
      <c r="A21" t="s">
        <v>106</v>
      </c>
      <c r="B21" t="s">
        <v>87</v>
      </c>
      <c r="C21">
        <v>0</v>
      </c>
      <c r="D21">
        <v>8.8266666666666662</v>
      </c>
      <c r="E21">
        <v>8.8266666666666662</v>
      </c>
      <c r="F21">
        <v>999999</v>
      </c>
      <c r="G21" t="s">
        <v>9</v>
      </c>
      <c r="H21" t="str">
        <f>HYPERLINK("https://www.defined.fi/sol/4GULMPKBJLruChBZWksZzukAg1AjSCmCTMn9ny2Xpump?maker=Ff9WqANM7Xt3KszjHcsK2Qp8rTik1EXNn9bfxaHGzWXB","https://www.defined.fi/sol/4GULMPKBJLruChBZWksZzukAg1AjSCmCTMn9ny2Xpump?maker=Ff9WqANM7Xt3KszjHcsK2Qp8rTik1EXNn9bfxaHGzWXB")</f>
        <v>https://www.defined.fi/sol/4GULMPKBJLruChBZWksZzukAg1AjSCmCTMn9ny2Xpump?maker=Ff9WqANM7Xt3KszjHcsK2Qp8rTik1EXNn9bfxaHGzWXB</v>
      </c>
    </row>
    <row r="22" spans="1:8" x14ac:dyDescent="0.15">
      <c r="A22" t="s">
        <v>107</v>
      </c>
      <c r="B22" t="s">
        <v>87</v>
      </c>
      <c r="C22">
        <v>0</v>
      </c>
      <c r="D22">
        <v>13.04666666666667</v>
      </c>
      <c r="E22">
        <v>13.04666666666667</v>
      </c>
      <c r="F22">
        <v>999999</v>
      </c>
      <c r="G22" t="s">
        <v>9</v>
      </c>
      <c r="H22" t="str">
        <f>HYPERLINK("https://www.defined.fi/sol/4GULMPKBJLruChBZWksZzukAg1AjSCmCTMn9ny2Xpump?maker=5d9b1VxTz34nKuWaLAQ4oTzo9rrNLVxWycjds4pGBmfr","https://www.defined.fi/sol/4GULMPKBJLruChBZWksZzukAg1AjSCmCTMn9ny2Xpump?maker=5d9b1VxTz34nKuWaLAQ4oTzo9rrNLVxWycjds4pGBmfr")</f>
        <v>https://www.defined.fi/sol/4GULMPKBJLruChBZWksZzukAg1AjSCmCTMn9ny2Xpump?maker=5d9b1VxTz34nKuWaLAQ4oTzo9rrNLVxWycjds4pGBmfr</v>
      </c>
    </row>
    <row r="23" spans="1:8" x14ac:dyDescent="0.15">
      <c r="A23" t="s">
        <v>108</v>
      </c>
      <c r="B23" t="s">
        <v>87</v>
      </c>
      <c r="C23">
        <v>0</v>
      </c>
      <c r="D23">
        <v>30.733333333333331</v>
      </c>
      <c r="E23">
        <v>30.733333333333331</v>
      </c>
      <c r="F23">
        <v>999999</v>
      </c>
      <c r="G23" t="s">
        <v>9</v>
      </c>
      <c r="H23" t="str">
        <f>HYPERLINK("https://www.defined.fi/sol/4GULMPKBJLruChBZWksZzukAg1AjSCmCTMn9ny2Xpump?maker=6iXMRCCBuXDNP2sEKERdqYwJn8BzLjH55NCu2RcsYg2Z","https://www.defined.fi/sol/4GULMPKBJLruChBZWksZzukAg1AjSCmCTMn9ny2Xpump?maker=6iXMRCCBuXDNP2sEKERdqYwJn8BzLjH55NCu2RcsYg2Z")</f>
        <v>https://www.defined.fi/sol/4GULMPKBJLruChBZWksZzukAg1AjSCmCTMn9ny2Xpump?maker=6iXMRCCBuXDNP2sEKERdqYwJn8BzLjH55NCu2RcsYg2Z</v>
      </c>
    </row>
    <row r="24" spans="1:8" x14ac:dyDescent="0.15">
      <c r="A24" t="s">
        <v>109</v>
      </c>
      <c r="B24" t="s">
        <v>87</v>
      </c>
      <c r="C24">
        <v>0</v>
      </c>
      <c r="D24">
        <v>5.4066666666666663</v>
      </c>
      <c r="E24">
        <v>5.4066666666666663</v>
      </c>
      <c r="F24">
        <v>999999</v>
      </c>
      <c r="G24" t="s">
        <v>9</v>
      </c>
      <c r="H24" t="str">
        <f>HYPERLINK("https://www.defined.fi/sol/4GULMPKBJLruChBZWksZzukAg1AjSCmCTMn9ny2Xpump?maker=4bCghpnzid8MSw3KV4A449zqeFuKxL59f4rvKMAT3pLB","https://www.defined.fi/sol/4GULMPKBJLruChBZWksZzukAg1AjSCmCTMn9ny2Xpump?maker=4bCghpnzid8MSw3KV4A449zqeFuKxL59f4rvKMAT3pLB")</f>
        <v>https://www.defined.fi/sol/4GULMPKBJLruChBZWksZzukAg1AjSCmCTMn9ny2Xpump?maker=4bCghpnzid8MSw3KV4A449zqeFuKxL59f4rvKMAT3pLB</v>
      </c>
    </row>
    <row r="25" spans="1:8" x14ac:dyDescent="0.15">
      <c r="A25" t="s">
        <v>85</v>
      </c>
      <c r="C25">
        <v>0.56000000000000005</v>
      </c>
      <c r="D25">
        <v>9.52</v>
      </c>
      <c r="E25">
        <v>8.9600000000000009</v>
      </c>
      <c r="F25">
        <v>16</v>
      </c>
      <c r="G25" t="s">
        <v>9</v>
      </c>
      <c r="H25" t="str">
        <f>HYPERLINK("https://www.defined.fi/sol/4GULMPKBJLruChBZWksZzukAg1AjSCmCTMn9ny2Xpump?maker=2Gj1xmqgxyFHuFxA6FHLcwYPHkqsdGf2H9bdtpYFxgzn","https://www.defined.fi/sol/4GULMPKBJLruChBZWksZzukAg1AjSCmCTMn9ny2Xpump?maker=2Gj1xmqgxyFHuFxA6FHLcwYPHkqsdGf2H9bdtpYFxgzn")</f>
        <v>https://www.defined.fi/sol/4GULMPKBJLruChBZWksZzukAg1AjSCmCTMn9ny2Xpump?maker=2Gj1xmqgxyFHuFxA6FHLcwYPHkqsdGf2H9bdtpYFxgzn</v>
      </c>
    </row>
    <row r="26" spans="1:8" x14ac:dyDescent="0.15">
      <c r="A26" t="s">
        <v>84</v>
      </c>
      <c r="C26">
        <v>0.61333333333333329</v>
      </c>
      <c r="D26">
        <v>6.28</v>
      </c>
      <c r="E26">
        <v>5.666666666666667</v>
      </c>
      <c r="F26">
        <v>9.24</v>
      </c>
      <c r="G26" t="s">
        <v>9</v>
      </c>
      <c r="H26" t="str">
        <f>HYPERLINK("https://www.defined.fi/sol/4GULMPKBJLruChBZWksZzukAg1AjSCmCTMn9ny2Xpump?maker=7vQ49m5dsgfKPBSwUzE3epRYjD3DLXEXXLEnrn1bD3ac","https://www.defined.fi/sol/4GULMPKBJLruChBZWksZzukAg1AjSCmCTMn9ny2Xpump?maker=7vQ49m5dsgfKPBSwUzE3epRYjD3DLXEXXLEnrn1bD3ac")</f>
        <v>https://www.defined.fi/sol/4GULMPKBJLruChBZWksZzukAg1AjSCmCTMn9ny2Xpump?maker=7vQ49m5dsgfKPBSwUzE3epRYjD3DLXEXXLEnrn1bD3ac</v>
      </c>
    </row>
    <row r="27" spans="1:8" x14ac:dyDescent="0.15">
      <c r="A27" t="s">
        <v>83</v>
      </c>
      <c r="C27">
        <v>1.04</v>
      </c>
      <c r="D27">
        <v>8.76</v>
      </c>
      <c r="E27">
        <v>7.72</v>
      </c>
      <c r="F27">
        <v>7.42</v>
      </c>
      <c r="G27" t="s">
        <v>9</v>
      </c>
      <c r="H27" t="str">
        <f>HYPERLINK("https://www.defined.fi/sol/4GULMPKBJLruChBZWksZzukAg1AjSCmCTMn9ny2Xpump?maker=2yt4c1KDiWDzz62aj6jSjHVpzd1WzAYvuAjqDPqKLLFR","https://www.defined.fi/sol/4GULMPKBJLruChBZWksZzukAg1AjSCmCTMn9ny2Xpump?maker=2yt4c1KDiWDzz62aj6jSjHVpzd1WzAYvuAjqDPqKLLFR")</f>
        <v>https://www.defined.fi/sol/4GULMPKBJLruChBZWksZzukAg1AjSCmCTMn9ny2Xpump?maker=2yt4c1KDiWDzz62aj6jSjHVpzd1WzAYvuAjqDPqKLLFR</v>
      </c>
    </row>
    <row r="28" spans="1:8" x14ac:dyDescent="0.15">
      <c r="A28" t="s">
        <v>82</v>
      </c>
      <c r="C28">
        <v>8.7799999999999994</v>
      </c>
      <c r="D28">
        <v>51.72</v>
      </c>
      <c r="E28">
        <v>42.94</v>
      </c>
      <c r="F28">
        <v>4.8899999999999997</v>
      </c>
      <c r="G28" t="s">
        <v>9</v>
      </c>
      <c r="H28" t="str">
        <f>HYPERLINK("https://www.defined.fi/sol/4GULMPKBJLruChBZWksZzukAg1AjSCmCTMn9ny2Xpump?maker=8yBgWwLK6JBKVVpqtAxnjcf75qRPNBiHH85wruwp6rin","https://www.defined.fi/sol/4GULMPKBJLruChBZWksZzukAg1AjSCmCTMn9ny2Xpump?maker=8yBgWwLK6JBKVVpqtAxnjcf75qRPNBiHH85wruwp6rin")</f>
        <v>https://www.defined.fi/sol/4GULMPKBJLruChBZWksZzukAg1AjSCmCTMn9ny2Xpump?maker=8yBgWwLK6JBKVVpqtAxnjcf75qRPNBiHH85wruwp6rin</v>
      </c>
    </row>
    <row r="29" spans="1:8" x14ac:dyDescent="0.15">
      <c r="A29" t="s">
        <v>81</v>
      </c>
      <c r="C29">
        <v>5.9066666666666663</v>
      </c>
      <c r="D29">
        <v>34.366666666666667</v>
      </c>
      <c r="E29">
        <v>28.46</v>
      </c>
      <c r="F29">
        <v>4.82</v>
      </c>
      <c r="G29" t="s">
        <v>9</v>
      </c>
      <c r="H29" t="str">
        <f>HYPERLINK("https://www.defined.fi/sol/4GULMPKBJLruChBZWksZzukAg1AjSCmCTMn9ny2Xpump?maker=AFcXNrFiQehbJxFePzabUBKeyvF2kVhKjkYXiS5EtcoK","https://www.defined.fi/sol/4GULMPKBJLruChBZWksZzukAg1AjSCmCTMn9ny2Xpump?maker=AFcXNrFiQehbJxFePzabUBKeyvF2kVhKjkYXiS5EtcoK")</f>
        <v>https://www.defined.fi/sol/4GULMPKBJLruChBZWksZzukAg1AjSCmCTMn9ny2Xpump?maker=AFcXNrFiQehbJxFePzabUBKeyvF2kVhKjkYXiS5EtcoK</v>
      </c>
    </row>
    <row r="30" spans="1:8" x14ac:dyDescent="0.15">
      <c r="A30" t="s">
        <v>80</v>
      </c>
      <c r="C30">
        <v>7.22</v>
      </c>
      <c r="D30">
        <v>38.75333333333333</v>
      </c>
      <c r="E30">
        <v>31.533333333333331</v>
      </c>
      <c r="F30">
        <v>4.37</v>
      </c>
      <c r="G30" t="s">
        <v>9</v>
      </c>
      <c r="H30" t="str">
        <f>HYPERLINK("https://www.defined.fi/sol/4GULMPKBJLruChBZWksZzukAg1AjSCmCTMn9ny2Xpump?maker=3gAJAMY5fRD4QymyHPik9db5FpRADBV1cJ7uzfpiVyDk","https://www.defined.fi/sol/4GULMPKBJLruChBZWksZzukAg1AjSCmCTMn9ny2Xpump?maker=3gAJAMY5fRD4QymyHPik9db5FpRADBV1cJ7uzfpiVyDk")</f>
        <v>https://www.defined.fi/sol/4GULMPKBJLruChBZWksZzukAg1AjSCmCTMn9ny2Xpump?maker=3gAJAMY5fRD4QymyHPik9db5FpRADBV1cJ7uzfpiVyDk</v>
      </c>
    </row>
    <row r="31" spans="1:8" x14ac:dyDescent="0.15">
      <c r="A31" t="s">
        <v>79</v>
      </c>
      <c r="C31">
        <v>11.27333333333333</v>
      </c>
      <c r="D31">
        <v>50.98</v>
      </c>
      <c r="E31">
        <v>39.706666666666663</v>
      </c>
      <c r="F31">
        <v>3.52</v>
      </c>
      <c r="G31" t="s">
        <v>9</v>
      </c>
      <c r="H31" t="str">
        <f>HYPERLINK("https://www.defined.fi/sol/4GULMPKBJLruChBZWksZzukAg1AjSCmCTMn9ny2Xpump?maker=2NmBRrkojJK6sEXaVzCw8vwsnCwvjxfJELEdL41YpE5k","https://www.defined.fi/sol/4GULMPKBJLruChBZWksZzukAg1AjSCmCTMn9ny2Xpump?maker=2NmBRrkojJK6sEXaVzCw8vwsnCwvjxfJELEdL41YpE5k")</f>
        <v>https://www.defined.fi/sol/4GULMPKBJLruChBZWksZzukAg1AjSCmCTMn9ny2Xpump?maker=2NmBRrkojJK6sEXaVzCw8vwsnCwvjxfJELEdL41YpE5k</v>
      </c>
    </row>
    <row r="32" spans="1:8" x14ac:dyDescent="0.15">
      <c r="A32" t="s">
        <v>78</v>
      </c>
      <c r="C32">
        <v>9.7799999999999994</v>
      </c>
      <c r="D32">
        <v>42.853333333333332</v>
      </c>
      <c r="E32">
        <v>33.073333333333331</v>
      </c>
      <c r="F32">
        <v>3.38</v>
      </c>
      <c r="G32" t="s">
        <v>9</v>
      </c>
      <c r="H32" t="str">
        <f>HYPERLINK("https://www.defined.fi/sol/4GULMPKBJLruChBZWksZzukAg1AjSCmCTMn9ny2Xpump?maker=5d2PUxoqCcRSThzgtHx8gEH3zeqZsWbAEpzaM5zmGFF5","https://www.defined.fi/sol/4GULMPKBJLruChBZWksZzukAg1AjSCmCTMn9ny2Xpump?maker=5d2PUxoqCcRSThzgtHx8gEH3zeqZsWbAEpzaM5zmGFF5")</f>
        <v>https://www.defined.fi/sol/4GULMPKBJLruChBZWksZzukAg1AjSCmCTMn9ny2Xpump?maker=5d2PUxoqCcRSThzgtHx8gEH3zeqZsWbAEpzaM5zmGFF5</v>
      </c>
    </row>
    <row r="33" spans="1:8" x14ac:dyDescent="0.15">
      <c r="A33" t="s">
        <v>77</v>
      </c>
      <c r="C33">
        <v>2.54</v>
      </c>
      <c r="D33">
        <v>10.973333333333329</v>
      </c>
      <c r="E33">
        <v>8.4333333333333336</v>
      </c>
      <c r="F33">
        <v>3.32</v>
      </c>
      <c r="G33" t="s">
        <v>9</v>
      </c>
      <c r="H33" t="str">
        <f>HYPERLINK("https://www.defined.fi/sol/4GULMPKBJLruChBZWksZzukAg1AjSCmCTMn9ny2Xpump?maker=3RQzC86faRYAgHjWx3jnfbt8PfwM6cLLD81d73LinwBi","https://www.defined.fi/sol/4GULMPKBJLruChBZWksZzukAg1AjSCmCTMn9ny2Xpump?maker=3RQzC86faRYAgHjWx3jnfbt8PfwM6cLLD81d73LinwBi")</f>
        <v>https://www.defined.fi/sol/4GULMPKBJLruChBZWksZzukAg1AjSCmCTMn9ny2Xpump?maker=3RQzC86faRYAgHjWx3jnfbt8PfwM6cLLD81d73LinwBi</v>
      </c>
    </row>
    <row r="34" spans="1:8" x14ac:dyDescent="0.15">
      <c r="A34" t="s">
        <v>76</v>
      </c>
      <c r="C34">
        <v>3.0266666666666668</v>
      </c>
      <c r="D34">
        <v>12.7</v>
      </c>
      <c r="E34">
        <v>9.6733333333333338</v>
      </c>
      <c r="F34">
        <v>3.2</v>
      </c>
      <c r="G34" t="s">
        <v>9</v>
      </c>
      <c r="H34" t="str">
        <f>HYPERLINK("https://www.defined.fi/sol/4GULMPKBJLruChBZWksZzukAg1AjSCmCTMn9ny2Xpump?maker=FdvbifiUkac7sLw8KjcgMCC8UAE5MDSnq7CYwSmUy6DA","https://www.defined.fi/sol/4GULMPKBJLruChBZWksZzukAg1AjSCmCTMn9ny2Xpump?maker=FdvbifiUkac7sLw8KjcgMCC8UAE5MDSnq7CYwSmUy6DA")</f>
        <v>https://www.defined.fi/sol/4GULMPKBJLruChBZWksZzukAg1AjSCmCTMn9ny2Xpump?maker=FdvbifiUkac7sLw8KjcgMCC8UAE5MDSnq7CYwSmUy6DA</v>
      </c>
    </row>
    <row r="35" spans="1:8" x14ac:dyDescent="0.15">
      <c r="A35" t="s">
        <v>75</v>
      </c>
      <c r="C35">
        <v>6.2</v>
      </c>
      <c r="D35">
        <v>25.213333333333331</v>
      </c>
      <c r="E35">
        <v>19.013333333333328</v>
      </c>
      <c r="F35">
        <v>3.07</v>
      </c>
      <c r="G35" t="s">
        <v>9</v>
      </c>
      <c r="H35" t="str">
        <f>HYPERLINK("https://www.defined.fi/sol/4GULMPKBJLruChBZWksZzukAg1AjSCmCTMn9ny2Xpump?maker=367CqCGUSBhrpfhBoXxCKjbXBNP5aMFoyVHd1vQ5eHc8","https://www.defined.fi/sol/4GULMPKBJLruChBZWksZzukAg1AjSCmCTMn9ny2Xpump?maker=367CqCGUSBhrpfhBoXxCKjbXBNP5aMFoyVHd1vQ5eHc8")</f>
        <v>https://www.defined.fi/sol/4GULMPKBJLruChBZWksZzukAg1AjSCmCTMn9ny2Xpump?maker=367CqCGUSBhrpfhBoXxCKjbXBNP5aMFoyVHd1vQ5eHc8</v>
      </c>
    </row>
    <row r="36" spans="1:8" x14ac:dyDescent="0.15">
      <c r="A36" t="s">
        <v>74</v>
      </c>
      <c r="C36">
        <v>3.1</v>
      </c>
      <c r="D36">
        <v>12.446666666666671</v>
      </c>
      <c r="E36">
        <v>9.3466666666666658</v>
      </c>
      <c r="F36">
        <v>3.02</v>
      </c>
      <c r="G36" t="s">
        <v>9</v>
      </c>
      <c r="H36" t="str">
        <f>HYPERLINK("https://www.defined.fi/sol/4GULMPKBJLruChBZWksZzukAg1AjSCmCTMn9ny2Xpump?maker=BAgn8NWpFqkXHkGeztqJU69rq3f5ngzX97f793K1BKmG","https://www.defined.fi/sol/4GULMPKBJLruChBZWksZzukAg1AjSCmCTMn9ny2Xpump?maker=BAgn8NWpFqkXHkGeztqJU69rq3f5ngzX97f793K1BKmG")</f>
        <v>https://www.defined.fi/sol/4GULMPKBJLruChBZWksZzukAg1AjSCmCTMn9ny2Xpump?maker=BAgn8NWpFqkXHkGeztqJU69rq3f5ngzX97f793K1BKmG</v>
      </c>
    </row>
    <row r="37" spans="1:8" x14ac:dyDescent="0.15">
      <c r="A37" t="s">
        <v>73</v>
      </c>
      <c r="C37">
        <v>4.0733333333333333</v>
      </c>
      <c r="D37">
        <v>15.98</v>
      </c>
      <c r="E37">
        <v>11.90666666666667</v>
      </c>
      <c r="F37">
        <v>2.92</v>
      </c>
      <c r="G37" t="s">
        <v>9</v>
      </c>
      <c r="H37" t="str">
        <f>HYPERLINK("https://www.defined.fi/sol/4GULMPKBJLruChBZWksZzukAg1AjSCmCTMn9ny2Xpump?maker=3tApYF7oDnXuu5oDrjXrYQHF2jo4ED4MRx4RjNxdEnKD","https://www.defined.fi/sol/4GULMPKBJLruChBZWksZzukAg1AjSCmCTMn9ny2Xpump?maker=3tApYF7oDnXuu5oDrjXrYQHF2jo4ED4MRx4RjNxdEnKD")</f>
        <v>https://www.defined.fi/sol/4GULMPKBJLruChBZWksZzukAg1AjSCmCTMn9ny2Xpump?maker=3tApYF7oDnXuu5oDrjXrYQHF2jo4ED4MRx4RjNxdEnKD</v>
      </c>
    </row>
    <row r="38" spans="1:8" x14ac:dyDescent="0.15">
      <c r="A38" t="s">
        <v>72</v>
      </c>
      <c r="C38">
        <v>3.0733333333333328</v>
      </c>
      <c r="D38">
        <v>11.9</v>
      </c>
      <c r="E38">
        <v>8.8266666666666662</v>
      </c>
      <c r="F38">
        <v>2.87</v>
      </c>
      <c r="G38" t="s">
        <v>9</v>
      </c>
      <c r="H38" t="str">
        <f>HYPERLINK("https://www.defined.fi/sol/4GULMPKBJLruChBZWksZzukAg1AjSCmCTMn9ny2Xpump?maker=HqVxz1ve5YgFW3xyxrj6PyPgWm4cYutfnewJ3kUoYrNZ","https://www.defined.fi/sol/4GULMPKBJLruChBZWksZzukAg1AjSCmCTMn9ny2Xpump?maker=HqVxz1ve5YgFW3xyxrj6PyPgWm4cYutfnewJ3kUoYrNZ")</f>
        <v>https://www.defined.fi/sol/4GULMPKBJLruChBZWksZzukAg1AjSCmCTMn9ny2Xpump?maker=HqVxz1ve5YgFW3xyxrj6PyPgWm4cYutfnewJ3kUoYrNZ</v>
      </c>
    </row>
    <row r="39" spans="1:8" x14ac:dyDescent="0.15">
      <c r="A39" t="s">
        <v>71</v>
      </c>
      <c r="C39">
        <v>3.56</v>
      </c>
      <c r="D39">
        <v>13.75333333333333</v>
      </c>
      <c r="E39">
        <v>10.19333333333333</v>
      </c>
      <c r="F39">
        <v>2.86</v>
      </c>
      <c r="G39" t="s">
        <v>9</v>
      </c>
      <c r="H39" t="str">
        <f>HYPERLINK("https://www.defined.fi/sol/4GULMPKBJLruChBZWksZzukAg1AjSCmCTMn9ny2Xpump?maker=41x6KhvrSbmf1285YUqHvQpc9BtYNek5A4xJ3sdbg4yL","https://www.defined.fi/sol/4GULMPKBJLruChBZWksZzukAg1AjSCmCTMn9ny2Xpump?maker=41x6KhvrSbmf1285YUqHvQpc9BtYNek5A4xJ3sdbg4yL")</f>
        <v>https://www.defined.fi/sol/4GULMPKBJLruChBZWksZzukAg1AjSCmCTMn9ny2Xpump?maker=41x6KhvrSbmf1285YUqHvQpc9BtYNek5A4xJ3sdbg4yL</v>
      </c>
    </row>
    <row r="40" spans="1:8" x14ac:dyDescent="0.15">
      <c r="A40" t="s">
        <v>70</v>
      </c>
      <c r="C40">
        <v>4.1733333333333329</v>
      </c>
      <c r="D40">
        <v>15.786666666666671</v>
      </c>
      <c r="E40">
        <v>11.61333333333333</v>
      </c>
      <c r="F40">
        <v>2.78</v>
      </c>
      <c r="G40" t="s">
        <v>9</v>
      </c>
      <c r="H40" t="str">
        <f>HYPERLINK("https://www.defined.fi/sol/4GULMPKBJLruChBZWksZzukAg1AjSCmCTMn9ny2Xpump?maker=3vjvHYUVdaTDwaDxJJPM5d2ki3tLwKobMdPAMWmfDrE5","https://www.defined.fi/sol/4GULMPKBJLruChBZWksZzukAg1AjSCmCTMn9ny2Xpump?maker=3vjvHYUVdaTDwaDxJJPM5d2ki3tLwKobMdPAMWmfDrE5")</f>
        <v>https://www.defined.fi/sol/4GULMPKBJLruChBZWksZzukAg1AjSCmCTMn9ny2Xpump?maker=3vjvHYUVdaTDwaDxJJPM5d2ki3tLwKobMdPAMWmfDrE5</v>
      </c>
    </row>
    <row r="41" spans="1:8" x14ac:dyDescent="0.15">
      <c r="A41" t="s">
        <v>69</v>
      </c>
      <c r="C41">
        <v>2.56</v>
      </c>
      <c r="D41">
        <v>9.2466666666666661</v>
      </c>
      <c r="E41">
        <v>6.6866666666666674</v>
      </c>
      <c r="F41">
        <v>2.61</v>
      </c>
      <c r="G41" t="s">
        <v>9</v>
      </c>
      <c r="H41" t="str">
        <f>HYPERLINK("https://www.defined.fi/sol/4GULMPKBJLruChBZWksZzukAg1AjSCmCTMn9ny2Xpump?maker=BodPAcQsBE55C5jYn2UwpKK232YdLnhDaWYamshzvX5t","https://www.defined.fi/sol/4GULMPKBJLruChBZWksZzukAg1AjSCmCTMn9ny2Xpump?maker=BodPAcQsBE55C5jYn2UwpKK232YdLnhDaWYamshzvX5t")</f>
        <v>https://www.defined.fi/sol/4GULMPKBJLruChBZWksZzukAg1AjSCmCTMn9ny2Xpump?maker=BodPAcQsBE55C5jYn2UwpKK232YdLnhDaWYamshzvX5t</v>
      </c>
    </row>
    <row r="42" spans="1:8" x14ac:dyDescent="0.15">
      <c r="A42" t="s">
        <v>68</v>
      </c>
      <c r="C42">
        <v>6.1266666666666669</v>
      </c>
      <c r="D42">
        <v>20.95333333333333</v>
      </c>
      <c r="E42">
        <v>14.82666666666667</v>
      </c>
      <c r="F42">
        <v>2.42</v>
      </c>
      <c r="G42" t="s">
        <v>9</v>
      </c>
      <c r="H42" t="str">
        <f>HYPERLINK("https://www.defined.fi/sol/4GULMPKBJLruChBZWksZzukAg1AjSCmCTMn9ny2Xpump?maker=DZQ7yP5jZ2K5G9PhXKgjqWr9a7Ne2yd8tna6cXHQqXn3","https://www.defined.fi/sol/4GULMPKBJLruChBZWksZzukAg1AjSCmCTMn9ny2Xpump?maker=DZQ7yP5jZ2K5G9PhXKgjqWr9a7Ne2yd8tna6cXHQqXn3")</f>
        <v>https://www.defined.fi/sol/4GULMPKBJLruChBZWksZzukAg1AjSCmCTMn9ny2Xpump?maker=DZQ7yP5jZ2K5G9PhXKgjqWr9a7Ne2yd8tna6cXHQqXn3</v>
      </c>
    </row>
    <row r="43" spans="1:8" x14ac:dyDescent="0.15">
      <c r="A43" t="s">
        <v>67</v>
      </c>
      <c r="C43">
        <v>8.1066666666666674</v>
      </c>
      <c r="D43">
        <v>27.133333333333329</v>
      </c>
      <c r="E43">
        <v>19.026666666666671</v>
      </c>
      <c r="F43">
        <v>2.35</v>
      </c>
      <c r="G43" t="s">
        <v>9</v>
      </c>
      <c r="H43" t="str">
        <f>HYPERLINK("https://www.defined.fi/sol/4GULMPKBJLruChBZWksZzukAg1AjSCmCTMn9ny2Xpump?maker=HZKNi5RtCM16monmyFPjkSpJNFCKV7mjn3zeL2m7h4c9","https://www.defined.fi/sol/4GULMPKBJLruChBZWksZzukAg1AjSCmCTMn9ny2Xpump?maker=HZKNi5RtCM16monmyFPjkSpJNFCKV7mjn3zeL2m7h4c9")</f>
        <v>https://www.defined.fi/sol/4GULMPKBJLruChBZWksZzukAg1AjSCmCTMn9ny2Xpump?maker=HZKNi5RtCM16monmyFPjkSpJNFCKV7mjn3zeL2m7h4c9</v>
      </c>
    </row>
    <row r="44" spans="1:8" x14ac:dyDescent="0.15">
      <c r="A44" t="s">
        <v>66</v>
      </c>
      <c r="C44">
        <v>2.4066666666666672</v>
      </c>
      <c r="D44">
        <v>7.96</v>
      </c>
      <c r="E44">
        <v>5.5533333333333337</v>
      </c>
      <c r="F44">
        <v>2.31</v>
      </c>
      <c r="G44" t="s">
        <v>9</v>
      </c>
      <c r="H44" t="str">
        <f>HYPERLINK("https://www.defined.fi/sol/4GULMPKBJLruChBZWksZzukAg1AjSCmCTMn9ny2Xpump?maker=13k54MVb47mqHnC1e9DrBdWE339De34qMrDL8Y3j5Fae","https://www.defined.fi/sol/4GULMPKBJLruChBZWksZzukAg1AjSCmCTMn9ny2Xpump?maker=13k54MVb47mqHnC1e9DrBdWE339De34qMrDL8Y3j5Fae")</f>
        <v>https://www.defined.fi/sol/4GULMPKBJLruChBZWksZzukAg1AjSCmCTMn9ny2Xpump?maker=13k54MVb47mqHnC1e9DrBdWE339De34qMrDL8Y3j5Fae</v>
      </c>
    </row>
    <row r="45" spans="1:8" x14ac:dyDescent="0.15">
      <c r="A45" t="s">
        <v>65</v>
      </c>
      <c r="C45">
        <v>4.0733333333333333</v>
      </c>
      <c r="D45">
        <v>13.266666666666669</v>
      </c>
      <c r="E45">
        <v>9.1933333333333334</v>
      </c>
      <c r="F45">
        <v>2.2599999999999998</v>
      </c>
      <c r="G45" t="s">
        <v>9</v>
      </c>
      <c r="H45" t="str">
        <f>HYPERLINK("https://www.defined.fi/sol/4GULMPKBJLruChBZWksZzukAg1AjSCmCTMn9ny2Xpump?maker=Bfm6Q11iuFoaK8HnWTP14ZLwqBXMm35KSJtTb1PuErVX","https://www.defined.fi/sol/4GULMPKBJLruChBZWksZzukAg1AjSCmCTMn9ny2Xpump?maker=Bfm6Q11iuFoaK8HnWTP14ZLwqBXMm35KSJtTb1PuErVX")</f>
        <v>https://www.defined.fi/sol/4GULMPKBJLruChBZWksZzukAg1AjSCmCTMn9ny2Xpump?maker=Bfm6Q11iuFoaK8HnWTP14ZLwqBXMm35KSJtTb1PuErVX</v>
      </c>
    </row>
    <row r="46" spans="1:8" x14ac:dyDescent="0.15">
      <c r="A46" t="s">
        <v>64</v>
      </c>
      <c r="C46">
        <v>5.1266666666666669</v>
      </c>
      <c r="D46">
        <v>15.46</v>
      </c>
      <c r="E46">
        <v>10.33333333333333</v>
      </c>
      <c r="F46">
        <v>2.02</v>
      </c>
      <c r="G46" t="s">
        <v>9</v>
      </c>
      <c r="H46" t="str">
        <f>HYPERLINK("https://www.defined.fi/sol/4GULMPKBJLruChBZWksZzukAg1AjSCmCTMn9ny2Xpump?maker=9p4LXuXDsY6Ec168bdLM8vL5PwYrfpNcoHYg3cifz97F","https://www.defined.fi/sol/4GULMPKBJLruChBZWksZzukAg1AjSCmCTMn9ny2Xpump?maker=9p4LXuXDsY6Ec168bdLM8vL5PwYrfpNcoHYg3cifz97F")</f>
        <v>https://www.defined.fi/sol/4GULMPKBJLruChBZWksZzukAg1AjSCmCTMn9ny2Xpump?maker=9p4LXuXDsY6Ec168bdLM8vL5PwYrfpNcoHYg3cifz97F</v>
      </c>
    </row>
    <row r="47" spans="1:8" x14ac:dyDescent="0.15">
      <c r="A47" t="s">
        <v>63</v>
      </c>
      <c r="C47">
        <v>10.506666666666669</v>
      </c>
      <c r="D47">
        <v>30.64</v>
      </c>
      <c r="E47">
        <v>20.133333333333329</v>
      </c>
      <c r="F47">
        <v>1.92</v>
      </c>
      <c r="G47" t="s">
        <v>9</v>
      </c>
      <c r="H47" t="str">
        <f>HYPERLINK("https://www.defined.fi/sol/4GULMPKBJLruChBZWksZzukAg1AjSCmCTMn9ny2Xpump?maker=3GH5GyVqRRdJZggekBrPLssHbW3Qg9Y1Dgsz8KG1hs1S","https://www.defined.fi/sol/4GULMPKBJLruChBZWksZzukAg1AjSCmCTMn9ny2Xpump?maker=3GH5GyVqRRdJZggekBrPLssHbW3Qg9Y1Dgsz8KG1hs1S")</f>
        <v>https://www.defined.fi/sol/4GULMPKBJLruChBZWksZzukAg1AjSCmCTMn9ny2Xpump?maker=3GH5GyVqRRdJZggekBrPLssHbW3Qg9Y1Dgsz8KG1hs1S</v>
      </c>
    </row>
    <row r="48" spans="1:8" x14ac:dyDescent="0.15">
      <c r="A48" t="s">
        <v>62</v>
      </c>
      <c r="C48">
        <v>2.8666666666666671</v>
      </c>
      <c r="D48">
        <v>8.2866666666666671</v>
      </c>
      <c r="E48">
        <v>5.42</v>
      </c>
      <c r="F48">
        <v>1.89</v>
      </c>
      <c r="G48" t="s">
        <v>9</v>
      </c>
      <c r="H48" t="str">
        <f>HYPERLINK("https://www.defined.fi/sol/4GULMPKBJLruChBZWksZzukAg1AjSCmCTMn9ny2Xpump?maker=71miLUAUhRmLtahde3e79XzG3yLQGDkw3vkJhRrr1WBq","https://www.defined.fi/sol/4GULMPKBJLruChBZWksZzukAg1AjSCmCTMn9ny2Xpump?maker=71miLUAUhRmLtahde3e79XzG3yLQGDkw3vkJhRrr1WBq")</f>
        <v>https://www.defined.fi/sol/4GULMPKBJLruChBZWksZzukAg1AjSCmCTMn9ny2Xpump?maker=71miLUAUhRmLtahde3e79XzG3yLQGDkw3vkJhRrr1WBq</v>
      </c>
    </row>
    <row r="49" spans="1:8" x14ac:dyDescent="0.15">
      <c r="A49" t="s">
        <v>61</v>
      </c>
      <c r="C49">
        <v>7.24</v>
      </c>
      <c r="D49">
        <v>20.853333333333332</v>
      </c>
      <c r="E49">
        <v>13.61333333333333</v>
      </c>
      <c r="F49">
        <v>1.88</v>
      </c>
      <c r="G49" t="s">
        <v>9</v>
      </c>
      <c r="H49" t="str">
        <f>HYPERLINK("https://www.defined.fi/sol/4GULMPKBJLruChBZWksZzukAg1AjSCmCTMn9ny2Xpump?maker=5N3mvHw9ZiZ78vQFcMrZ4dT9tQ98SSsE5dJQeqciV7Km","https://www.defined.fi/sol/4GULMPKBJLruChBZWksZzukAg1AjSCmCTMn9ny2Xpump?maker=5N3mvHw9ZiZ78vQFcMrZ4dT9tQ98SSsE5dJQeqciV7Km")</f>
        <v>https://www.defined.fi/sol/4GULMPKBJLruChBZWksZzukAg1AjSCmCTMn9ny2Xpump?maker=5N3mvHw9ZiZ78vQFcMrZ4dT9tQ98SSsE5dJQeqciV7Km</v>
      </c>
    </row>
    <row r="50" spans="1:8" x14ac:dyDescent="0.15">
      <c r="A50" t="s">
        <v>60</v>
      </c>
      <c r="C50">
        <v>5.72</v>
      </c>
      <c r="D50">
        <v>15.82666666666667</v>
      </c>
      <c r="E50">
        <v>10.106666666666669</v>
      </c>
      <c r="F50">
        <v>1.77</v>
      </c>
      <c r="G50" t="s">
        <v>9</v>
      </c>
      <c r="H50" t="str">
        <f>HYPERLINK("https://www.defined.fi/sol/4GULMPKBJLruChBZWksZzukAg1AjSCmCTMn9ny2Xpump?maker=HXVy4JtRaupTwp7UdTXikC3cMPksNPjit87NGU3mRXWE","https://www.defined.fi/sol/4GULMPKBJLruChBZWksZzukAg1AjSCmCTMn9ny2Xpump?maker=HXVy4JtRaupTwp7UdTXikC3cMPksNPjit87NGU3mRXWE")</f>
        <v>https://www.defined.fi/sol/4GULMPKBJLruChBZWksZzukAg1AjSCmCTMn9ny2Xpump?maker=HXVy4JtRaupTwp7UdTXikC3cMPksNPjit87NGU3mRXWE</v>
      </c>
    </row>
    <row r="51" spans="1:8" x14ac:dyDescent="0.15">
      <c r="A51" t="s">
        <v>59</v>
      </c>
      <c r="C51">
        <v>7.66</v>
      </c>
      <c r="D51">
        <v>21.12</v>
      </c>
      <c r="E51">
        <v>13.46</v>
      </c>
      <c r="F51">
        <v>1.76</v>
      </c>
      <c r="G51" t="s">
        <v>9</v>
      </c>
      <c r="H51" t="str">
        <f>HYPERLINK("https://www.defined.fi/sol/4GULMPKBJLruChBZWksZzukAg1AjSCmCTMn9ny2Xpump?maker=9gpss8bMuEA5jfunfL3eCDJNZ5fpc3vY2phWFKpr1YwR","https://www.defined.fi/sol/4GULMPKBJLruChBZWksZzukAg1AjSCmCTMn9ny2Xpump?maker=9gpss8bMuEA5jfunfL3eCDJNZ5fpc3vY2phWFKpr1YwR")</f>
        <v>https://www.defined.fi/sol/4GULMPKBJLruChBZWksZzukAg1AjSCmCTMn9ny2Xpump?maker=9gpss8bMuEA5jfunfL3eCDJNZ5fpc3vY2phWFKpr1YwR</v>
      </c>
    </row>
    <row r="52" spans="1:8" x14ac:dyDescent="0.15">
      <c r="A52" t="s">
        <v>58</v>
      </c>
      <c r="C52">
        <v>5.8933333333333344</v>
      </c>
      <c r="D52">
        <v>15.82666666666667</v>
      </c>
      <c r="E52">
        <v>9.9333333333333336</v>
      </c>
      <c r="F52">
        <v>1.69</v>
      </c>
      <c r="G52" t="s">
        <v>9</v>
      </c>
      <c r="H52" t="str">
        <f>HYPERLINK("https://www.defined.fi/sol/4GULMPKBJLruChBZWksZzukAg1AjSCmCTMn9ny2Xpump?maker=Ey8cvo7sUCt3y3znt9pmfeSfw5g11Za4RtiovTVpQ6KY","https://www.defined.fi/sol/4GULMPKBJLruChBZWksZzukAg1AjSCmCTMn9ny2Xpump?maker=Ey8cvo7sUCt3y3znt9pmfeSfw5g11Za4RtiovTVpQ6KY")</f>
        <v>https://www.defined.fi/sol/4GULMPKBJLruChBZWksZzukAg1AjSCmCTMn9ny2Xpump?maker=Ey8cvo7sUCt3y3znt9pmfeSfw5g11Za4RtiovTVpQ6KY</v>
      </c>
    </row>
    <row r="53" spans="1:8" x14ac:dyDescent="0.15">
      <c r="A53" t="s">
        <v>57</v>
      </c>
      <c r="C53">
        <v>10.653333333333331</v>
      </c>
      <c r="D53">
        <v>28.54666666666667</v>
      </c>
      <c r="E53">
        <v>17.893333333333331</v>
      </c>
      <c r="F53">
        <v>1.68</v>
      </c>
      <c r="G53" t="s">
        <v>9</v>
      </c>
      <c r="H53" t="str">
        <f>HYPERLINK("https://www.defined.fi/sol/4GULMPKBJLruChBZWksZzukAg1AjSCmCTMn9ny2Xpump?maker=9R4gSQNZPbEiJMKm12fVAh7pVKPBXjbiojHxHeUSe14b","https://www.defined.fi/sol/4GULMPKBJLruChBZWksZzukAg1AjSCmCTMn9ny2Xpump?maker=9R4gSQNZPbEiJMKm12fVAh7pVKPBXjbiojHxHeUSe14b")</f>
        <v>https://www.defined.fi/sol/4GULMPKBJLruChBZWksZzukAg1AjSCmCTMn9ny2Xpump?maker=9R4gSQNZPbEiJMKm12fVAh7pVKPBXjbiojHxHeUSe14b</v>
      </c>
    </row>
    <row r="54" spans="1:8" x14ac:dyDescent="0.15">
      <c r="A54" t="s">
        <v>56</v>
      </c>
      <c r="C54">
        <v>4.5933333333333337</v>
      </c>
      <c r="D54">
        <v>12.026666666666671</v>
      </c>
      <c r="E54">
        <v>7.4333333333333336</v>
      </c>
      <c r="F54">
        <v>1.62</v>
      </c>
      <c r="G54" t="s">
        <v>9</v>
      </c>
      <c r="H54" t="str">
        <f>HYPERLINK("https://www.defined.fi/sol/4GULMPKBJLruChBZWksZzukAg1AjSCmCTMn9ny2Xpump?maker=FKEjNzn3JoV76WjGZTR5ZuKAWUVHXugcVHtfKMcijFNG","https://www.defined.fi/sol/4GULMPKBJLruChBZWksZzukAg1AjSCmCTMn9ny2Xpump?maker=FKEjNzn3JoV76WjGZTR5ZuKAWUVHXugcVHtfKMcijFNG")</f>
        <v>https://www.defined.fi/sol/4GULMPKBJLruChBZWksZzukAg1AjSCmCTMn9ny2Xpump?maker=FKEjNzn3JoV76WjGZTR5ZuKAWUVHXugcVHtfKMcijFNG</v>
      </c>
    </row>
    <row r="55" spans="1:8" x14ac:dyDescent="0.15">
      <c r="A55" t="s">
        <v>55</v>
      </c>
      <c r="C55">
        <v>10.33333333333333</v>
      </c>
      <c r="D55">
        <v>25.91333333333333</v>
      </c>
      <c r="E55">
        <v>15.58</v>
      </c>
      <c r="F55">
        <v>1.51</v>
      </c>
      <c r="G55" t="s">
        <v>9</v>
      </c>
      <c r="H55" t="str">
        <f>HYPERLINK("https://www.defined.fi/sol/4GULMPKBJLruChBZWksZzukAg1AjSCmCTMn9ny2Xpump?maker=DugBdsvaN7PsEPK5xefi9g84RgC7PLsPY42Rt1UJvqjy","https://www.defined.fi/sol/4GULMPKBJLruChBZWksZzukAg1AjSCmCTMn9ny2Xpump?maker=DugBdsvaN7PsEPK5xefi9g84RgC7PLsPY42Rt1UJvqjy")</f>
        <v>https://www.defined.fi/sol/4GULMPKBJLruChBZWksZzukAg1AjSCmCTMn9ny2Xpump?maker=DugBdsvaN7PsEPK5xefi9g84RgC7PLsPY42Rt1UJvqjy</v>
      </c>
    </row>
    <row r="56" spans="1:8" x14ac:dyDescent="0.15">
      <c r="A56" t="s">
        <v>54</v>
      </c>
      <c r="C56">
        <v>5.34</v>
      </c>
      <c r="D56">
        <v>12.686666666666669</v>
      </c>
      <c r="E56">
        <v>7.3466666666666667</v>
      </c>
      <c r="F56">
        <v>1.38</v>
      </c>
      <c r="G56" t="s">
        <v>9</v>
      </c>
      <c r="H56" t="str">
        <f>HYPERLINK("https://www.defined.fi/sol/4GULMPKBJLruChBZWksZzukAg1AjSCmCTMn9ny2Xpump?maker=41Dkni5dyHranPKq8p9fTwQ7hy8dPPnR9iwMBmyM5sDj","https://www.defined.fi/sol/4GULMPKBJLruChBZWksZzukAg1AjSCmCTMn9ny2Xpump?maker=41Dkni5dyHranPKq8p9fTwQ7hy8dPPnR9iwMBmyM5sDj")</f>
        <v>https://www.defined.fi/sol/4GULMPKBJLruChBZWksZzukAg1AjSCmCTMn9ny2Xpump?maker=41Dkni5dyHranPKq8p9fTwQ7hy8dPPnR9iwMBmyM5sDj</v>
      </c>
    </row>
    <row r="57" spans="1:8" x14ac:dyDescent="0.15">
      <c r="A57" t="s">
        <v>53</v>
      </c>
      <c r="C57">
        <v>4.6066666666666656</v>
      </c>
      <c r="D57">
        <v>10.133333333333329</v>
      </c>
      <c r="E57">
        <v>5.5266666666666664</v>
      </c>
      <c r="F57">
        <v>1.2</v>
      </c>
      <c r="G57" t="s">
        <v>9</v>
      </c>
      <c r="H57" t="str">
        <f>HYPERLINK("https://www.defined.fi/sol/4GULMPKBJLruChBZWksZzukAg1AjSCmCTMn9ny2Xpump?maker=4ZStjfNTvTDHGsBGqQLTfXvtALMHwnfpUEdbnRmgbPVm","https://www.defined.fi/sol/4GULMPKBJLruChBZWksZzukAg1AjSCmCTMn9ny2Xpump?maker=4ZStjfNTvTDHGsBGqQLTfXvtALMHwnfpUEdbnRmgbPVm")</f>
        <v>https://www.defined.fi/sol/4GULMPKBJLruChBZWksZzukAg1AjSCmCTMn9ny2Xpump?maker=4ZStjfNTvTDHGsBGqQLTfXvtALMHwnfpUEdbnRmgbPVm</v>
      </c>
    </row>
    <row r="58" spans="1:8" x14ac:dyDescent="0.15">
      <c r="A58" t="s">
        <v>52</v>
      </c>
      <c r="C58">
        <v>10.220000000000001</v>
      </c>
      <c r="D58">
        <v>22.42</v>
      </c>
      <c r="E58">
        <v>12.2</v>
      </c>
      <c r="F58">
        <v>1.19</v>
      </c>
      <c r="G58" t="s">
        <v>9</v>
      </c>
      <c r="H58" t="str">
        <f>HYPERLINK("https://www.defined.fi/sol/4GULMPKBJLruChBZWksZzukAg1AjSCmCTMn9ny2Xpump?maker=58YHxodnzZKxVBE5EsATs38ywEFV7M8ijjBoBkYAJY8J","https://www.defined.fi/sol/4GULMPKBJLruChBZWksZzukAg1AjSCmCTMn9ny2Xpump?maker=58YHxodnzZKxVBE5EsATs38ywEFV7M8ijjBoBkYAJY8J")</f>
        <v>https://www.defined.fi/sol/4GULMPKBJLruChBZWksZzukAg1AjSCmCTMn9ny2Xpump?maker=58YHxodnzZKxVBE5EsATs38ywEFV7M8ijjBoBkYAJY8J</v>
      </c>
    </row>
    <row r="59" spans="1:8" x14ac:dyDescent="0.15">
      <c r="A59" t="s">
        <v>51</v>
      </c>
      <c r="C59">
        <v>6.1866666666666674</v>
      </c>
      <c r="D59">
        <v>13.51333333333333</v>
      </c>
      <c r="E59">
        <v>7.3266666666666671</v>
      </c>
      <c r="F59">
        <v>1.18</v>
      </c>
      <c r="G59" t="s">
        <v>9</v>
      </c>
      <c r="H59" t="str">
        <f>HYPERLINK("https://www.defined.fi/sol/4GULMPKBJLruChBZWksZzukAg1AjSCmCTMn9ny2Xpump?maker=CwTNqDtpCg9ZBD9Kfsh8iPjrzrWmywjNzYsYD1LY5Y9x","https://www.defined.fi/sol/4GULMPKBJLruChBZWksZzukAg1AjSCmCTMn9ny2Xpump?maker=CwTNqDtpCg9ZBD9Kfsh8iPjrzrWmywjNzYsYD1LY5Y9x")</f>
        <v>https://www.defined.fi/sol/4GULMPKBJLruChBZWksZzukAg1AjSCmCTMn9ny2Xpump?maker=CwTNqDtpCg9ZBD9Kfsh8iPjrzrWmywjNzYsYD1LY5Y9x</v>
      </c>
    </row>
    <row r="60" spans="1:8" x14ac:dyDescent="0.15">
      <c r="A60" t="s">
        <v>50</v>
      </c>
      <c r="C60">
        <v>8.06</v>
      </c>
      <c r="D60">
        <v>17.366666666666671</v>
      </c>
      <c r="E60">
        <v>9.3066666666666666</v>
      </c>
      <c r="F60">
        <v>1.1499999999999999</v>
      </c>
      <c r="G60" t="s">
        <v>9</v>
      </c>
      <c r="H60" t="str">
        <f>HYPERLINK("https://www.defined.fi/sol/4GULMPKBJLruChBZWksZzukAg1AjSCmCTMn9ny2Xpump?maker=8cy6GzSnnY967otEFMPhkpUKKqaqHb1LMGSNnQvwvBUr","https://www.defined.fi/sol/4GULMPKBJLruChBZWksZzukAg1AjSCmCTMn9ny2Xpump?maker=8cy6GzSnnY967otEFMPhkpUKKqaqHb1LMGSNnQvwvBUr")</f>
        <v>https://www.defined.fi/sol/4GULMPKBJLruChBZWksZzukAg1AjSCmCTMn9ny2Xpump?maker=8cy6GzSnnY967otEFMPhkpUKKqaqHb1LMGSNnQvwvBUr</v>
      </c>
    </row>
    <row r="61" spans="1:8" x14ac:dyDescent="0.15">
      <c r="A61" t="s">
        <v>49</v>
      </c>
      <c r="C61">
        <v>5.62</v>
      </c>
      <c r="D61">
        <v>11.766666666666669</v>
      </c>
      <c r="E61">
        <v>6.1466666666666674</v>
      </c>
      <c r="F61">
        <v>1.0900000000000001</v>
      </c>
      <c r="G61" t="s">
        <v>9</v>
      </c>
      <c r="H61" t="str">
        <f>HYPERLINK("https://www.defined.fi/sol/4GULMPKBJLruChBZWksZzukAg1AjSCmCTMn9ny2Xpump?maker=FtPVqgoeatUKeSxAb5ipc8vfc46ueWf43nnuo5ghjkH2","https://www.defined.fi/sol/4GULMPKBJLruChBZWksZzukAg1AjSCmCTMn9ny2Xpump?maker=FtPVqgoeatUKeSxAb5ipc8vfc46ueWf43nnuo5ghjkH2")</f>
        <v>https://www.defined.fi/sol/4GULMPKBJLruChBZWksZzukAg1AjSCmCTMn9ny2Xpump?maker=FtPVqgoeatUKeSxAb5ipc8vfc46ueWf43nnuo5ghjkH2</v>
      </c>
    </row>
    <row r="62" spans="1:8" x14ac:dyDescent="0.15">
      <c r="A62" t="s">
        <v>48</v>
      </c>
      <c r="C62">
        <v>7.1266666666666669</v>
      </c>
      <c r="D62">
        <v>14.68</v>
      </c>
      <c r="E62">
        <v>7.5533333333333337</v>
      </c>
      <c r="F62">
        <v>1.06</v>
      </c>
      <c r="G62" t="s">
        <v>9</v>
      </c>
      <c r="H62" t="str">
        <f>HYPERLINK("https://www.defined.fi/sol/4GULMPKBJLruChBZWksZzukAg1AjSCmCTMn9ny2Xpump?maker=E3hscp88Hmp4tp8E6rXKdhxTWVCLKpHFQQSPuKNQxi3N","https://www.defined.fi/sol/4GULMPKBJLruChBZWksZzukAg1AjSCmCTMn9ny2Xpump?maker=E3hscp88Hmp4tp8E6rXKdhxTWVCLKpHFQQSPuKNQxi3N")</f>
        <v>https://www.defined.fi/sol/4GULMPKBJLruChBZWksZzukAg1AjSCmCTMn9ny2Xpump?maker=E3hscp88Hmp4tp8E6rXKdhxTWVCLKpHFQQSPuKNQxi3N</v>
      </c>
    </row>
    <row r="63" spans="1:8" x14ac:dyDescent="0.15">
      <c r="A63" t="s">
        <v>47</v>
      </c>
      <c r="C63">
        <v>7.68</v>
      </c>
      <c r="D63">
        <v>15.74</v>
      </c>
      <c r="E63">
        <v>8.06</v>
      </c>
      <c r="F63">
        <v>1.05</v>
      </c>
      <c r="G63" t="s">
        <v>9</v>
      </c>
      <c r="H63" t="str">
        <f>HYPERLINK("https://www.defined.fi/sol/4GULMPKBJLruChBZWksZzukAg1AjSCmCTMn9ny2Xpump?maker=EYMogFcMChGBsKEcMBDpzUTWeBh8fNBjyDRYKchR2dm","https://www.defined.fi/sol/4GULMPKBJLruChBZWksZzukAg1AjSCmCTMn9ny2Xpump?maker=EYMogFcMChGBsKEcMBDpzUTWeBh8fNBjyDRYKchR2dm")</f>
        <v>https://www.defined.fi/sol/4GULMPKBJLruChBZWksZzukAg1AjSCmCTMn9ny2Xpump?maker=EYMogFcMChGBsKEcMBDpzUTWeBh8fNBjyDRYKchR2dm</v>
      </c>
    </row>
    <row r="64" spans="1:8" x14ac:dyDescent="0.15">
      <c r="A64" t="s">
        <v>46</v>
      </c>
      <c r="C64">
        <v>6.253333333333333</v>
      </c>
      <c r="D64">
        <v>12.72666666666667</v>
      </c>
      <c r="E64">
        <v>6.4733333333333336</v>
      </c>
      <c r="F64">
        <v>1.04</v>
      </c>
      <c r="G64" t="s">
        <v>9</v>
      </c>
      <c r="H64" t="str">
        <f>HYPERLINK("https://www.defined.fi/sol/4GULMPKBJLruChBZWksZzukAg1AjSCmCTMn9ny2Xpump?maker=95GgGqZx9EjHrpcARw8k51KPKjJ9HsdQPq2j7HmPNoSn","https://www.defined.fi/sol/4GULMPKBJLruChBZWksZzukAg1AjSCmCTMn9ny2Xpump?maker=95GgGqZx9EjHrpcARw8k51KPKjJ9HsdQPq2j7HmPNoSn")</f>
        <v>https://www.defined.fi/sol/4GULMPKBJLruChBZWksZzukAg1AjSCmCTMn9ny2Xpump?maker=95GgGqZx9EjHrpcARw8k51KPKjJ9HsdQPq2j7HmPNoSn</v>
      </c>
    </row>
    <row r="65" spans="1:8" x14ac:dyDescent="0.15">
      <c r="A65" t="s">
        <v>45</v>
      </c>
      <c r="C65">
        <v>6.12</v>
      </c>
      <c r="D65">
        <v>12.33333333333333</v>
      </c>
      <c r="E65">
        <v>6.2133333333333329</v>
      </c>
      <c r="F65">
        <v>1.02</v>
      </c>
      <c r="G65" t="s">
        <v>9</v>
      </c>
      <c r="H65" t="str">
        <f>HYPERLINK("https://www.defined.fi/sol/4GULMPKBJLruChBZWksZzukAg1AjSCmCTMn9ny2Xpump?maker=AgPsPtpAiQqMtcmSsGEGvje1dXTco3NGi1gAF7gvYC7L","https://www.defined.fi/sol/4GULMPKBJLruChBZWksZzukAg1AjSCmCTMn9ny2Xpump?maker=AgPsPtpAiQqMtcmSsGEGvje1dXTco3NGi1gAF7gvYC7L")</f>
        <v>https://www.defined.fi/sol/4GULMPKBJLruChBZWksZzukAg1AjSCmCTMn9ny2Xpump?maker=AgPsPtpAiQqMtcmSsGEGvje1dXTco3NGi1gAF7gvYC7L</v>
      </c>
    </row>
    <row r="66" spans="1:8" x14ac:dyDescent="0.15">
      <c r="A66" t="s">
        <v>44</v>
      </c>
      <c r="C66">
        <v>10.846666666666669</v>
      </c>
      <c r="D66">
        <v>21.36</v>
      </c>
      <c r="E66">
        <v>10.51333333333333</v>
      </c>
      <c r="F66">
        <v>0.97</v>
      </c>
      <c r="G66" t="s">
        <v>9</v>
      </c>
      <c r="H66" t="str">
        <f>HYPERLINK("https://www.defined.fi/sol/4GULMPKBJLruChBZWksZzukAg1AjSCmCTMn9ny2Xpump?maker=5KepH8US17rotNGJfZFpPRZShERGJnKwDieVxgeEH6vr","https://www.defined.fi/sol/4GULMPKBJLruChBZWksZzukAg1AjSCmCTMn9ny2Xpump?maker=5KepH8US17rotNGJfZFpPRZShERGJnKwDieVxgeEH6vr")</f>
        <v>https://www.defined.fi/sol/4GULMPKBJLruChBZWksZzukAg1AjSCmCTMn9ny2Xpump?maker=5KepH8US17rotNGJfZFpPRZShERGJnKwDieVxgeEH6vr</v>
      </c>
    </row>
    <row r="67" spans="1:8" x14ac:dyDescent="0.15">
      <c r="A67" t="s">
        <v>42</v>
      </c>
      <c r="C67">
        <v>7.7</v>
      </c>
      <c r="D67">
        <v>14.786666666666671</v>
      </c>
      <c r="E67">
        <v>7.0866666666666669</v>
      </c>
      <c r="F67">
        <v>0.92</v>
      </c>
      <c r="G67" t="s">
        <v>9</v>
      </c>
      <c r="H67" t="str">
        <f>HYPERLINK("https://www.defined.fi/sol/4GULMPKBJLruChBZWksZzukAg1AjSCmCTMn9ny2Xpump?maker=CrHNNo7Eq7ELtNS7GAVb881go9MryF3UqkzsB7YgWDJZ","https://www.defined.fi/sol/4GULMPKBJLruChBZWksZzukAg1AjSCmCTMn9ny2Xpump?maker=CrHNNo7Eq7ELtNS7GAVb881go9MryF3UqkzsB7YgWDJZ")</f>
        <v>https://www.defined.fi/sol/4GULMPKBJLruChBZWksZzukAg1AjSCmCTMn9ny2Xpump?maker=CrHNNo7Eq7ELtNS7GAVb881go9MryF3UqkzsB7YgWDJZ</v>
      </c>
    </row>
    <row r="68" spans="1:8" x14ac:dyDescent="0.15">
      <c r="A68" t="s">
        <v>43</v>
      </c>
      <c r="C68">
        <v>10.006666666666669</v>
      </c>
      <c r="D68">
        <v>19.18</v>
      </c>
      <c r="E68">
        <v>9.1733333333333338</v>
      </c>
      <c r="F68">
        <v>0.92</v>
      </c>
      <c r="G68" t="s">
        <v>9</v>
      </c>
      <c r="H68" t="str">
        <f>HYPERLINK("https://www.defined.fi/sol/4GULMPKBJLruChBZWksZzukAg1AjSCmCTMn9ny2Xpump?maker=FmYK2rewHFNktVKG78shmsRjbqMiBwKkwzHZe4Dkt9jk","https://www.defined.fi/sol/4GULMPKBJLruChBZWksZzukAg1AjSCmCTMn9ny2Xpump?maker=FmYK2rewHFNktVKG78shmsRjbqMiBwKkwzHZe4Dkt9jk")</f>
        <v>https://www.defined.fi/sol/4GULMPKBJLruChBZWksZzukAg1AjSCmCTMn9ny2Xpump?maker=FmYK2rewHFNktVKG78shmsRjbqMiBwKkwzHZe4Dkt9jk</v>
      </c>
    </row>
    <row r="69" spans="1:8" x14ac:dyDescent="0.15">
      <c r="A69" t="s">
        <v>41</v>
      </c>
      <c r="C69">
        <v>6.666666666666667</v>
      </c>
      <c r="D69">
        <v>12.24</v>
      </c>
      <c r="E69">
        <v>5.5733333333333333</v>
      </c>
      <c r="F69">
        <v>0.84</v>
      </c>
      <c r="G69" t="s">
        <v>9</v>
      </c>
      <c r="H69" t="str">
        <f>HYPERLINK("https://www.defined.fi/sol/4GULMPKBJLruChBZWksZzukAg1AjSCmCTMn9ny2Xpump?maker=4g6MzgJ31eHwTgUWUrVAEkmcVZ5HYnKDurHq8Qa4ximt","https://www.defined.fi/sol/4GULMPKBJLruChBZWksZzukAg1AjSCmCTMn9ny2Xpump?maker=4g6MzgJ31eHwTgUWUrVAEkmcVZ5HYnKDurHq8Qa4ximt")</f>
        <v>https://www.defined.fi/sol/4GULMPKBJLruChBZWksZzukAg1AjSCmCTMn9ny2Xpump?maker=4g6MzgJ31eHwTgUWUrVAEkmcVZ5HYnKDurHq8Qa4ximt</v>
      </c>
    </row>
    <row r="70" spans="1:8" x14ac:dyDescent="0.15">
      <c r="A70" t="s">
        <v>39</v>
      </c>
      <c r="C70">
        <v>28.733333333333331</v>
      </c>
      <c r="D70">
        <v>51.78</v>
      </c>
      <c r="E70">
        <v>23.04666666666667</v>
      </c>
      <c r="F70">
        <v>0.8</v>
      </c>
      <c r="G70" t="s">
        <v>9</v>
      </c>
      <c r="H70" t="str">
        <f>HYPERLINK("https://www.defined.fi/sol/4GULMPKBJLruChBZWksZzukAg1AjSCmCTMn9ny2Xpump?maker=2GjViMLQBVX2F7F1xGwuxYUkYtPnJ4qusjxhX95DG7xQ","https://www.defined.fi/sol/4GULMPKBJLruChBZWksZzukAg1AjSCmCTMn9ny2Xpump?maker=2GjViMLQBVX2F7F1xGwuxYUkYtPnJ4qusjxhX95DG7xQ")</f>
        <v>https://www.defined.fi/sol/4GULMPKBJLruChBZWksZzukAg1AjSCmCTMn9ny2Xpump?maker=2GjViMLQBVX2F7F1xGwuxYUkYtPnJ4qusjxhX95DG7xQ</v>
      </c>
    </row>
    <row r="71" spans="1:8" x14ac:dyDescent="0.15">
      <c r="A71" t="s">
        <v>40</v>
      </c>
      <c r="C71">
        <v>14.313333333333331</v>
      </c>
      <c r="D71">
        <v>25.7</v>
      </c>
      <c r="E71">
        <v>11.38666666666667</v>
      </c>
      <c r="F71">
        <v>0.8</v>
      </c>
      <c r="G71" t="s">
        <v>9</v>
      </c>
      <c r="H71" t="str">
        <f>HYPERLINK("https://www.defined.fi/sol/4GULMPKBJLruChBZWksZzukAg1AjSCmCTMn9ny2Xpump?maker=5HKmPLjiFy7RqfWKCrrSGPvoXQnXfnBahRya8c13FgHd","https://www.defined.fi/sol/4GULMPKBJLruChBZWksZzukAg1AjSCmCTMn9ny2Xpump?maker=5HKmPLjiFy7RqfWKCrrSGPvoXQnXfnBahRya8c13FgHd")</f>
        <v>https://www.defined.fi/sol/4GULMPKBJLruChBZWksZzukAg1AjSCmCTMn9ny2Xpump?maker=5HKmPLjiFy7RqfWKCrrSGPvoXQnXfnBahRya8c13FgHd</v>
      </c>
    </row>
    <row r="72" spans="1:8" x14ac:dyDescent="0.15">
      <c r="A72" t="s">
        <v>38</v>
      </c>
      <c r="C72">
        <v>11.213333333333329</v>
      </c>
      <c r="D72">
        <v>19.893333333333331</v>
      </c>
      <c r="E72">
        <v>8.68</v>
      </c>
      <c r="F72">
        <v>0.77</v>
      </c>
      <c r="G72" t="s">
        <v>9</v>
      </c>
      <c r="H72" t="str">
        <f>HYPERLINK("https://www.defined.fi/sol/4GULMPKBJLruChBZWksZzukAg1AjSCmCTMn9ny2Xpump?maker=hCBW9EqREix4VXWj2xBpwEpSVMFx2tfVG78zFYbVQBT","https://www.defined.fi/sol/4GULMPKBJLruChBZWksZzukAg1AjSCmCTMn9ny2Xpump?maker=hCBW9EqREix4VXWj2xBpwEpSVMFx2tfVG78zFYbVQBT")</f>
        <v>https://www.defined.fi/sol/4GULMPKBJLruChBZWksZzukAg1AjSCmCTMn9ny2Xpump?maker=hCBW9EqREix4VXWj2xBpwEpSVMFx2tfVG78zFYbVQBT</v>
      </c>
    </row>
    <row r="73" spans="1:8" x14ac:dyDescent="0.15">
      <c r="A73" t="s">
        <v>37</v>
      </c>
      <c r="C73">
        <v>17.95333333333333</v>
      </c>
      <c r="D73">
        <v>31.633333333333329</v>
      </c>
      <c r="E73">
        <v>13.68</v>
      </c>
      <c r="F73">
        <v>0.76</v>
      </c>
      <c r="G73" t="s">
        <v>9</v>
      </c>
      <c r="H73" t="str">
        <f>HYPERLINK("https://www.defined.fi/sol/4GULMPKBJLruChBZWksZzukAg1AjSCmCTMn9ny2Xpump?maker=9kTx1no1d1C81N8zFT6ck4S5zvKsgpbbLEUf5KZJeC32","https://www.defined.fi/sol/4GULMPKBJLruChBZWksZzukAg1AjSCmCTMn9ny2Xpump?maker=9kTx1no1d1C81N8zFT6ck4S5zvKsgpbbLEUf5KZJeC32")</f>
        <v>https://www.defined.fi/sol/4GULMPKBJLruChBZWksZzukAg1AjSCmCTMn9ny2Xpump?maker=9kTx1no1d1C81N8zFT6ck4S5zvKsgpbbLEUf5KZJeC32</v>
      </c>
    </row>
    <row r="74" spans="1:8" x14ac:dyDescent="0.15">
      <c r="A74" t="s">
        <v>36</v>
      </c>
      <c r="C74">
        <v>8.74</v>
      </c>
      <c r="D74">
        <v>15.28</v>
      </c>
      <c r="E74">
        <v>6.54</v>
      </c>
      <c r="F74">
        <v>0.75</v>
      </c>
      <c r="G74" t="s">
        <v>9</v>
      </c>
      <c r="H74" t="str">
        <f>HYPERLINK("https://www.defined.fi/sol/4GULMPKBJLruChBZWksZzukAg1AjSCmCTMn9ny2Xpump?maker=Hd5Hpq6R4BKynKgUbnamY6hDteVcjS26UFXdidrWATvM","https://www.defined.fi/sol/4GULMPKBJLruChBZWksZzukAg1AjSCmCTMn9ny2Xpump?maker=Hd5Hpq6R4BKynKgUbnamY6hDteVcjS26UFXdidrWATvM")</f>
        <v>https://www.defined.fi/sol/4GULMPKBJLruChBZWksZzukAg1AjSCmCTMn9ny2Xpump?maker=Hd5Hpq6R4BKynKgUbnamY6hDteVcjS26UFXdidrWATvM</v>
      </c>
    </row>
    <row r="75" spans="1:8" x14ac:dyDescent="0.15">
      <c r="A75" t="s">
        <v>35</v>
      </c>
      <c r="C75">
        <v>12.313333333333331</v>
      </c>
      <c r="D75">
        <v>21.393333333333331</v>
      </c>
      <c r="E75">
        <v>9.08</v>
      </c>
      <c r="F75">
        <v>0.74</v>
      </c>
      <c r="G75" t="s">
        <v>9</v>
      </c>
      <c r="H75" t="str">
        <f>HYPERLINK("https://www.defined.fi/sol/4GULMPKBJLruChBZWksZzukAg1AjSCmCTMn9ny2Xpump?maker=F4epX4JL7N1cwwtazSvaCXatHu1cN5VurbiXocauf8oM","https://www.defined.fi/sol/4GULMPKBJLruChBZWksZzukAg1AjSCmCTMn9ny2Xpump?maker=F4epX4JL7N1cwwtazSvaCXatHu1cN5VurbiXocauf8oM")</f>
        <v>https://www.defined.fi/sol/4GULMPKBJLruChBZWksZzukAg1AjSCmCTMn9ny2Xpump?maker=F4epX4JL7N1cwwtazSvaCXatHu1cN5VurbiXocauf8oM</v>
      </c>
    </row>
    <row r="76" spans="1:8" x14ac:dyDescent="0.15">
      <c r="A76" t="s">
        <v>34</v>
      </c>
      <c r="C76">
        <v>14.186666666666669</v>
      </c>
      <c r="D76">
        <v>24.16</v>
      </c>
      <c r="E76">
        <v>9.9733333333333327</v>
      </c>
      <c r="F76">
        <v>0.7</v>
      </c>
      <c r="G76" t="s">
        <v>9</v>
      </c>
      <c r="H76" t="str">
        <f>HYPERLINK("https://www.defined.fi/sol/4GULMPKBJLruChBZWksZzukAg1AjSCmCTMn9ny2Xpump?maker=2TvYDht6fQ9WencbkdHo5zisdWU6z4EDvvTjdVekmqSJ","https://www.defined.fi/sol/4GULMPKBJLruChBZWksZzukAg1AjSCmCTMn9ny2Xpump?maker=2TvYDht6fQ9WencbkdHo5zisdWU6z4EDvvTjdVekmqSJ")</f>
        <v>https://www.defined.fi/sol/4GULMPKBJLruChBZWksZzukAg1AjSCmCTMn9ny2Xpump?maker=2TvYDht6fQ9WencbkdHo5zisdWU6z4EDvvTjdVekmqSJ</v>
      </c>
    </row>
    <row r="77" spans="1:8" x14ac:dyDescent="0.15">
      <c r="A77" t="s">
        <v>33</v>
      </c>
      <c r="C77">
        <v>25.45333333333333</v>
      </c>
      <c r="D77">
        <v>43.013333333333343</v>
      </c>
      <c r="E77">
        <v>17.559999999999999</v>
      </c>
      <c r="F77">
        <v>0.69</v>
      </c>
      <c r="G77" t="s">
        <v>9</v>
      </c>
      <c r="H77" t="str">
        <f>HYPERLINK("https://www.defined.fi/sol/4GULMPKBJLruChBZWksZzukAg1AjSCmCTMn9ny2Xpump?maker=Fkrbt2h2xS9H75GQfepygf3vv9NctH1ccX3eaw3Wnbe5","https://www.defined.fi/sol/4GULMPKBJLruChBZWksZzukAg1AjSCmCTMn9ny2Xpump?maker=Fkrbt2h2xS9H75GQfepygf3vv9NctH1ccX3eaw3Wnbe5")</f>
        <v>https://www.defined.fi/sol/4GULMPKBJLruChBZWksZzukAg1AjSCmCTMn9ny2Xpump?maker=Fkrbt2h2xS9H75GQfepygf3vv9NctH1ccX3eaw3Wnbe5</v>
      </c>
    </row>
    <row r="78" spans="1:8" x14ac:dyDescent="0.15">
      <c r="A78" t="s">
        <v>32</v>
      </c>
      <c r="C78">
        <v>17.22</v>
      </c>
      <c r="D78">
        <v>28.133333333333329</v>
      </c>
      <c r="E78">
        <v>10.91333333333333</v>
      </c>
      <c r="F78">
        <v>0.63</v>
      </c>
      <c r="G78" t="s">
        <v>9</v>
      </c>
      <c r="H78" t="str">
        <f>HYPERLINK("https://www.defined.fi/sol/4GULMPKBJLruChBZWksZzukAg1AjSCmCTMn9ny2Xpump?maker=DS7wjwsSqDJStxpfUb8qJLf57NvHvGPQ4z2XNVBVGa4m","https://www.defined.fi/sol/4GULMPKBJLruChBZWksZzukAg1AjSCmCTMn9ny2Xpump?maker=DS7wjwsSqDJStxpfUb8qJLf57NvHvGPQ4z2XNVBVGa4m")</f>
        <v>https://www.defined.fi/sol/4GULMPKBJLruChBZWksZzukAg1AjSCmCTMn9ny2Xpump?maker=DS7wjwsSqDJStxpfUb8qJLf57NvHvGPQ4z2XNVBVGa4m</v>
      </c>
    </row>
    <row r="79" spans="1:8" x14ac:dyDescent="0.15">
      <c r="A79" t="s">
        <v>31</v>
      </c>
      <c r="C79">
        <v>10.36</v>
      </c>
      <c r="D79">
        <v>16.579999999999998</v>
      </c>
      <c r="E79">
        <v>6.22</v>
      </c>
      <c r="F79">
        <v>0.6</v>
      </c>
      <c r="G79" t="s">
        <v>9</v>
      </c>
      <c r="H79" t="str">
        <f>HYPERLINK("https://www.defined.fi/sol/4GULMPKBJLruChBZWksZzukAg1AjSCmCTMn9ny2Xpump?maker=2dVcvshsWeRXAMoy7h2Ae1V5sNS6qcdLF5APMo9UZ6CR","https://www.defined.fi/sol/4GULMPKBJLruChBZWksZzukAg1AjSCmCTMn9ny2Xpump?maker=2dVcvshsWeRXAMoy7h2Ae1V5sNS6qcdLF5APMo9UZ6CR")</f>
        <v>https://www.defined.fi/sol/4GULMPKBJLruChBZWksZzukAg1AjSCmCTMn9ny2Xpump?maker=2dVcvshsWeRXAMoy7h2Ae1V5sNS6qcdLF5APMo9UZ6CR</v>
      </c>
    </row>
    <row r="80" spans="1:8" x14ac:dyDescent="0.15">
      <c r="A80" t="s">
        <v>30</v>
      </c>
      <c r="C80">
        <v>22.56666666666667</v>
      </c>
      <c r="D80">
        <v>35.78</v>
      </c>
      <c r="E80">
        <v>13.213333333333329</v>
      </c>
      <c r="F80">
        <v>0.59</v>
      </c>
      <c r="G80" t="s">
        <v>9</v>
      </c>
      <c r="H80" t="str">
        <f>HYPERLINK("https://www.defined.fi/sol/4GULMPKBJLruChBZWksZzukAg1AjSCmCTMn9ny2Xpump?maker=88ux1j5Dmv9QrtBLxCVie5marpNv6iuocHjeUQs297ki","https://www.defined.fi/sol/4GULMPKBJLruChBZWksZzukAg1AjSCmCTMn9ny2Xpump?maker=88ux1j5Dmv9QrtBLxCVie5marpNv6iuocHjeUQs297ki")</f>
        <v>https://www.defined.fi/sol/4GULMPKBJLruChBZWksZzukAg1AjSCmCTMn9ny2Xpump?maker=88ux1j5Dmv9QrtBLxCVie5marpNv6iuocHjeUQs297ki</v>
      </c>
    </row>
    <row r="81" spans="1:8" x14ac:dyDescent="0.15">
      <c r="A81" t="s">
        <v>27</v>
      </c>
      <c r="C81">
        <v>28.966666666666669</v>
      </c>
      <c r="D81">
        <v>45.893333333333331</v>
      </c>
      <c r="E81">
        <v>16.926666666666669</v>
      </c>
      <c r="F81">
        <v>0.57999999999999996</v>
      </c>
      <c r="G81" t="s">
        <v>9</v>
      </c>
      <c r="H81" t="str">
        <f>HYPERLINK("https://www.defined.fi/sol/4GULMPKBJLruChBZWksZzukAg1AjSCmCTMn9ny2Xpump?maker=Bt65TtMCey7GARig16qp7LmxzYHwWyBitKJBswPeFsXE","https://www.defined.fi/sol/4GULMPKBJLruChBZWksZzukAg1AjSCmCTMn9ny2Xpump?maker=Bt65TtMCey7GARig16qp7LmxzYHwWyBitKJBswPeFsXE")</f>
        <v>https://www.defined.fi/sol/4GULMPKBJLruChBZWksZzukAg1AjSCmCTMn9ny2Xpump?maker=Bt65TtMCey7GARig16qp7LmxzYHwWyBitKJBswPeFsXE</v>
      </c>
    </row>
    <row r="82" spans="1:8" x14ac:dyDescent="0.15">
      <c r="A82" t="s">
        <v>28</v>
      </c>
      <c r="C82">
        <v>21.46</v>
      </c>
      <c r="D82">
        <v>33.93333333333333</v>
      </c>
      <c r="E82">
        <v>12.473333333333329</v>
      </c>
      <c r="F82">
        <v>0.57999999999999996</v>
      </c>
      <c r="G82" t="s">
        <v>9</v>
      </c>
      <c r="H82" t="str">
        <f>HYPERLINK("https://www.defined.fi/sol/4GULMPKBJLruChBZWksZzukAg1AjSCmCTMn9ny2Xpump?maker=5ci8DDNfyBhcrV7aqbNRRwQRNSGeZMrtt5xvj79TQMqw","https://www.defined.fi/sol/4GULMPKBJLruChBZWksZzukAg1AjSCmCTMn9ny2Xpump?maker=5ci8DDNfyBhcrV7aqbNRRwQRNSGeZMrtt5xvj79TQMqw")</f>
        <v>https://www.defined.fi/sol/4GULMPKBJLruChBZWksZzukAg1AjSCmCTMn9ny2Xpump?maker=5ci8DDNfyBhcrV7aqbNRRwQRNSGeZMrtt5xvj79TQMqw</v>
      </c>
    </row>
    <row r="83" spans="1:8" x14ac:dyDescent="0.15">
      <c r="A83" t="s">
        <v>29</v>
      </c>
      <c r="C83">
        <v>10.43333333333333</v>
      </c>
      <c r="D83">
        <v>16.5</v>
      </c>
      <c r="E83">
        <v>6.0666666666666664</v>
      </c>
      <c r="F83">
        <v>0.57999999999999996</v>
      </c>
      <c r="G83" t="s">
        <v>9</v>
      </c>
      <c r="H83" t="str">
        <f>HYPERLINK("https://www.defined.fi/sol/4GULMPKBJLruChBZWksZzukAg1AjSCmCTMn9ny2Xpump?maker=4kBAKyY6wYgqHsWTUnanQCtqu8qCc5Ln2b4f4ubQqtbq","https://www.defined.fi/sol/4GULMPKBJLruChBZWksZzukAg1AjSCmCTMn9ny2Xpump?maker=4kBAKyY6wYgqHsWTUnanQCtqu8qCc5Ln2b4f4ubQqtbq")</f>
        <v>https://www.defined.fi/sol/4GULMPKBJLruChBZWksZzukAg1AjSCmCTMn9ny2Xpump?maker=4kBAKyY6wYgqHsWTUnanQCtqu8qCc5Ln2b4f4ubQqtbq</v>
      </c>
    </row>
    <row r="84" spans="1:8" x14ac:dyDescent="0.15">
      <c r="A84" t="s">
        <v>24</v>
      </c>
      <c r="C84">
        <v>12.38</v>
      </c>
      <c r="D84">
        <v>18.56666666666667</v>
      </c>
      <c r="E84">
        <v>6.1866666666666674</v>
      </c>
      <c r="F84">
        <v>0.5</v>
      </c>
      <c r="G84" t="s">
        <v>9</v>
      </c>
      <c r="H84" t="str">
        <f>HYPERLINK("https://www.defined.fi/sol/4GULMPKBJLruChBZWksZzukAg1AjSCmCTMn9ny2Xpump?maker=62GvRgevD9g93xoyV8SjFL5VKF2h7YhCvJWiLzfNm8uC","https://www.defined.fi/sol/4GULMPKBJLruChBZWksZzukAg1AjSCmCTMn9ny2Xpump?maker=62GvRgevD9g93xoyV8SjFL5VKF2h7YhCvJWiLzfNm8uC")</f>
        <v>https://www.defined.fi/sol/4GULMPKBJLruChBZWksZzukAg1AjSCmCTMn9ny2Xpump?maker=62GvRgevD9g93xoyV8SjFL5VKF2h7YhCvJWiLzfNm8uC</v>
      </c>
    </row>
    <row r="85" spans="1:8" x14ac:dyDescent="0.15">
      <c r="A85" t="s">
        <v>25</v>
      </c>
      <c r="C85">
        <v>12.93333333333333</v>
      </c>
      <c r="D85">
        <v>19.46</v>
      </c>
      <c r="E85">
        <v>6.5266666666666664</v>
      </c>
      <c r="F85">
        <v>0.5</v>
      </c>
      <c r="G85" t="s">
        <v>9</v>
      </c>
      <c r="H85" t="str">
        <f>HYPERLINK("https://www.defined.fi/sol/4GULMPKBJLruChBZWksZzukAg1AjSCmCTMn9ny2Xpump?maker=CSjHti7ML8zUuCY8WwLbMVJMJghT9vPeviuFE273zMwn","https://www.defined.fi/sol/4GULMPKBJLruChBZWksZzukAg1AjSCmCTMn9ny2Xpump?maker=CSjHti7ML8zUuCY8WwLbMVJMJghT9vPeviuFE273zMwn")</f>
        <v>https://www.defined.fi/sol/4GULMPKBJLruChBZWksZzukAg1AjSCmCTMn9ny2Xpump?maker=CSjHti7ML8zUuCY8WwLbMVJMJghT9vPeviuFE273zMwn</v>
      </c>
    </row>
    <row r="86" spans="1:8" x14ac:dyDescent="0.15">
      <c r="A86" t="s">
        <v>26</v>
      </c>
      <c r="C86">
        <v>35.506666666666668</v>
      </c>
      <c r="D86">
        <v>53.43333333333333</v>
      </c>
      <c r="E86">
        <v>17.926666666666669</v>
      </c>
      <c r="F86">
        <v>0.5</v>
      </c>
      <c r="G86" t="s">
        <v>9</v>
      </c>
      <c r="H86" t="str">
        <f>HYPERLINK("https://www.defined.fi/sol/4GULMPKBJLruChBZWksZzukAg1AjSCmCTMn9ny2Xpump?maker=2oLAt5nHoM8jrfFqqDvYcehXgn9oPkySCJsA1TALRWAN","https://www.defined.fi/sol/4GULMPKBJLruChBZWksZzukAg1AjSCmCTMn9ny2Xpump?maker=2oLAt5nHoM8jrfFqqDvYcehXgn9oPkySCJsA1TALRWAN")</f>
        <v>https://www.defined.fi/sol/4GULMPKBJLruChBZWksZzukAg1AjSCmCTMn9ny2Xpump?maker=2oLAt5nHoM8jrfFqqDvYcehXgn9oPkySCJsA1TALRWAN</v>
      </c>
    </row>
    <row r="87" spans="1:8" x14ac:dyDescent="0.15">
      <c r="A87" t="s">
        <v>23</v>
      </c>
      <c r="C87">
        <v>12.4</v>
      </c>
      <c r="D87">
        <v>18.533333333333331</v>
      </c>
      <c r="E87">
        <v>6.1333333333333337</v>
      </c>
      <c r="F87">
        <v>0.49</v>
      </c>
      <c r="G87" t="s">
        <v>9</v>
      </c>
      <c r="H87" t="str">
        <f>HYPERLINK("https://www.defined.fi/sol/4GULMPKBJLruChBZWksZzukAg1AjSCmCTMn9ny2Xpump?maker=G4q4MbmhHU1ixmYuqoKqgnkBx4kx3JFo3CpV3aVFeTZh","https://www.defined.fi/sol/4GULMPKBJLruChBZWksZzukAg1AjSCmCTMn9ny2Xpump?maker=G4q4MbmhHU1ixmYuqoKqgnkBx4kx3JFo3CpV3aVFeTZh")</f>
        <v>https://www.defined.fi/sol/4GULMPKBJLruChBZWksZzukAg1AjSCmCTMn9ny2Xpump?maker=G4q4MbmhHU1ixmYuqoKqgnkBx4kx3JFo3CpV3aVFeTZh</v>
      </c>
    </row>
    <row r="88" spans="1:8" x14ac:dyDescent="0.15">
      <c r="A88" t="s">
        <v>22</v>
      </c>
      <c r="C88">
        <v>21.24</v>
      </c>
      <c r="D88">
        <v>30.66</v>
      </c>
      <c r="E88">
        <v>9.42</v>
      </c>
      <c r="F88">
        <v>0.44</v>
      </c>
      <c r="G88" t="s">
        <v>9</v>
      </c>
      <c r="H88" t="str">
        <f>HYPERLINK("https://www.defined.fi/sol/4GULMPKBJLruChBZWksZzukAg1AjSCmCTMn9ny2Xpump?maker=9zcddzV4MZR41c4CHMcyy7t8z8o8kTbGst3xi3rrbnkZ","https://www.defined.fi/sol/4GULMPKBJLruChBZWksZzukAg1AjSCmCTMn9ny2Xpump?maker=9zcddzV4MZR41c4CHMcyy7t8z8o8kTbGst3xi3rrbnkZ")</f>
        <v>https://www.defined.fi/sol/4GULMPKBJLruChBZWksZzukAg1AjSCmCTMn9ny2Xpump?maker=9zcddzV4MZR41c4CHMcyy7t8z8o8kTbGst3xi3rrbnkZ</v>
      </c>
    </row>
    <row r="89" spans="1:8" x14ac:dyDescent="0.15">
      <c r="A89" t="s">
        <v>21</v>
      </c>
      <c r="C89">
        <v>23.266666666666669</v>
      </c>
      <c r="D89">
        <v>33.233333333333327</v>
      </c>
      <c r="E89">
        <v>9.9666666666666668</v>
      </c>
      <c r="F89">
        <v>0.43</v>
      </c>
      <c r="G89" t="s">
        <v>9</v>
      </c>
      <c r="H89" t="str">
        <f>HYPERLINK("https://www.defined.fi/sol/4GULMPKBJLruChBZWksZzukAg1AjSCmCTMn9ny2Xpump?maker=8D4bknJuKUH1LgxAXLAJ9ZcQz2Grfd2uyF37QpmQgyWc","https://www.defined.fi/sol/4GULMPKBJLruChBZWksZzukAg1AjSCmCTMn9ny2Xpump?maker=8D4bknJuKUH1LgxAXLAJ9ZcQz2Grfd2uyF37QpmQgyWc")</f>
        <v>https://www.defined.fi/sol/4GULMPKBJLruChBZWksZzukAg1AjSCmCTMn9ny2Xpump?maker=8D4bknJuKUH1LgxAXLAJ9ZcQz2Grfd2uyF37QpmQgyWc</v>
      </c>
    </row>
    <row r="90" spans="1:8" x14ac:dyDescent="0.15">
      <c r="A90" t="s">
        <v>20</v>
      </c>
      <c r="C90">
        <v>15.86</v>
      </c>
      <c r="D90">
        <v>22.146666666666668</v>
      </c>
      <c r="E90">
        <v>6.2866666666666671</v>
      </c>
      <c r="F90">
        <v>0.4</v>
      </c>
      <c r="G90" t="s">
        <v>9</v>
      </c>
      <c r="H90" t="str">
        <f>HYPERLINK("https://www.defined.fi/sol/4GULMPKBJLruChBZWksZzukAg1AjSCmCTMn9ny2Xpump?maker=BXvEmdFHrSCDE1DYg47U1SgW6juGtSHfx32ijpM5oq23","https://www.defined.fi/sol/4GULMPKBJLruChBZWksZzukAg1AjSCmCTMn9ny2Xpump?maker=BXvEmdFHrSCDE1DYg47U1SgW6juGtSHfx32ijpM5oq23")</f>
        <v>https://www.defined.fi/sol/4GULMPKBJLruChBZWksZzukAg1AjSCmCTMn9ny2Xpump?maker=BXvEmdFHrSCDE1DYg47U1SgW6juGtSHfx32ijpM5oq23</v>
      </c>
    </row>
    <row r="91" spans="1:8" x14ac:dyDescent="0.15">
      <c r="A91" t="s">
        <v>19</v>
      </c>
      <c r="C91">
        <v>15.86</v>
      </c>
      <c r="D91">
        <v>22.08666666666667</v>
      </c>
      <c r="E91">
        <v>6.2266666666666666</v>
      </c>
      <c r="F91">
        <v>0.39</v>
      </c>
      <c r="G91" t="s">
        <v>9</v>
      </c>
      <c r="H91" t="str">
        <f>HYPERLINK("https://www.defined.fi/sol/4GULMPKBJLruChBZWksZzukAg1AjSCmCTMn9ny2Xpump?maker=CQvgGA9MbyKrpdKW7PhjJDy8LeJY6tb4ACe9Yb5QVBx8","https://www.defined.fi/sol/4GULMPKBJLruChBZWksZzukAg1AjSCmCTMn9ny2Xpump?maker=CQvgGA9MbyKrpdKW7PhjJDy8LeJY6tb4ACe9Yb5QVBx8")</f>
        <v>https://www.defined.fi/sol/4GULMPKBJLruChBZWksZzukAg1AjSCmCTMn9ny2Xpump?maker=CQvgGA9MbyKrpdKW7PhjJDy8LeJY6tb4ACe9Yb5QVBx8</v>
      </c>
    </row>
    <row r="92" spans="1:8" x14ac:dyDescent="0.15">
      <c r="A92" t="s">
        <v>18</v>
      </c>
      <c r="C92">
        <v>18.293333333333329</v>
      </c>
      <c r="D92">
        <v>25.193333333333332</v>
      </c>
      <c r="E92">
        <v>6.9</v>
      </c>
      <c r="F92">
        <v>0.38</v>
      </c>
      <c r="G92" t="s">
        <v>9</v>
      </c>
      <c r="H92" t="str">
        <f>HYPERLINK("https://www.defined.fi/sol/4GULMPKBJLruChBZWksZzukAg1AjSCmCTMn9ny2Xpump?maker=5eftcUwY3GHQ8gtJ7h4sfodfj1Lwo94bDGVmavKGyNMy","https://www.defined.fi/sol/4GULMPKBJLruChBZWksZzukAg1AjSCmCTMn9ny2Xpump?maker=5eftcUwY3GHQ8gtJ7h4sfodfj1Lwo94bDGVmavKGyNMy")</f>
        <v>https://www.defined.fi/sol/4GULMPKBJLruChBZWksZzukAg1AjSCmCTMn9ny2Xpump?maker=5eftcUwY3GHQ8gtJ7h4sfodfj1Lwo94bDGVmavKGyNMy</v>
      </c>
    </row>
    <row r="93" spans="1:8" x14ac:dyDescent="0.15">
      <c r="A93" t="s">
        <v>16</v>
      </c>
      <c r="C93">
        <v>79.333333333333329</v>
      </c>
      <c r="D93">
        <v>104.6666666666667</v>
      </c>
      <c r="E93">
        <v>25.333333333333329</v>
      </c>
      <c r="F93">
        <v>0.32</v>
      </c>
      <c r="G93" t="s">
        <v>9</v>
      </c>
      <c r="H93" t="str">
        <f>HYPERLINK("https://www.defined.fi/sol/4GULMPKBJLruChBZWksZzukAg1AjSCmCTMn9ny2Xpump?maker=9LB364wgGh3Mc57Mvg9Vi2gzLFjc7sJBUkRgQ5sBfaej","https://www.defined.fi/sol/4GULMPKBJLruChBZWksZzukAg1AjSCmCTMn9ny2Xpump?maker=9LB364wgGh3Mc57Mvg9Vi2gzLFjc7sJBUkRgQ5sBfaej")</f>
        <v>https://www.defined.fi/sol/4GULMPKBJLruChBZWksZzukAg1AjSCmCTMn9ny2Xpump?maker=9LB364wgGh3Mc57Mvg9Vi2gzLFjc7sJBUkRgQ5sBfaej</v>
      </c>
    </row>
    <row r="94" spans="1:8" x14ac:dyDescent="0.15">
      <c r="A94" t="s">
        <v>17</v>
      </c>
      <c r="C94">
        <v>32.226666666666667</v>
      </c>
      <c r="D94">
        <v>42.4</v>
      </c>
      <c r="E94">
        <v>10.17333333333333</v>
      </c>
      <c r="F94">
        <v>0.32</v>
      </c>
      <c r="G94" t="s">
        <v>9</v>
      </c>
      <c r="H94" t="str">
        <f>HYPERLINK("https://www.defined.fi/sol/4GULMPKBJLruChBZWksZzukAg1AjSCmCTMn9ny2Xpump?maker=5E7G5aiJcsNa6euqxEXgZdwGM3fu9sAVpqY8S5Hz2ETY","https://www.defined.fi/sol/4GULMPKBJLruChBZWksZzukAg1AjSCmCTMn9ny2Xpump?maker=5E7G5aiJcsNa6euqxEXgZdwGM3fu9sAVpqY8S5Hz2ETY")</f>
        <v>https://www.defined.fi/sol/4GULMPKBJLruChBZWksZzukAg1AjSCmCTMn9ny2Xpump?maker=5E7G5aiJcsNa6euqxEXgZdwGM3fu9sAVpqY8S5Hz2ETY</v>
      </c>
    </row>
    <row r="95" spans="1:8" x14ac:dyDescent="0.15">
      <c r="A95" t="s">
        <v>14</v>
      </c>
      <c r="C95">
        <v>236</v>
      </c>
      <c r="D95">
        <v>308</v>
      </c>
      <c r="E95">
        <v>72</v>
      </c>
      <c r="F95">
        <v>0.31</v>
      </c>
      <c r="G95" t="s">
        <v>9</v>
      </c>
      <c r="H95" t="str">
        <f>HYPERLINK("https://www.defined.fi/sol/4GULMPKBJLruChBZWksZzukAg1AjSCmCTMn9ny2Xpump?maker=Hg8cQChQzy6VmnyNwLB5KstFx39TNfvRYL4RYfyjVcba","https://www.defined.fi/sol/4GULMPKBJLruChBZWksZzukAg1AjSCmCTMn9ny2Xpump?maker=Hg8cQChQzy6VmnyNwLB5KstFx39TNfvRYL4RYfyjVcba")</f>
        <v>https://www.defined.fi/sol/4GULMPKBJLruChBZWksZzukAg1AjSCmCTMn9ny2Xpump?maker=Hg8cQChQzy6VmnyNwLB5KstFx39TNfvRYL4RYfyjVcba</v>
      </c>
    </row>
    <row r="96" spans="1:8" x14ac:dyDescent="0.15">
      <c r="A96" t="s">
        <v>15</v>
      </c>
      <c r="C96">
        <v>20.48</v>
      </c>
      <c r="D96">
        <v>26.9</v>
      </c>
      <c r="E96">
        <v>6.42</v>
      </c>
      <c r="F96">
        <v>0.31</v>
      </c>
      <c r="G96" t="s">
        <v>9</v>
      </c>
      <c r="H96" t="str">
        <f>HYPERLINK("https://www.defined.fi/sol/4GULMPKBJLruChBZWksZzukAg1AjSCmCTMn9ny2Xpump?maker=HKzjWw8NcVKvDm2b5FWnuQHB32Tidsg3DVvDcAA3Nea1","https://www.defined.fi/sol/4GULMPKBJLruChBZWksZzukAg1AjSCmCTMn9ny2Xpump?maker=HKzjWw8NcVKvDm2b5FWnuQHB32Tidsg3DVvDcAA3Nea1")</f>
        <v>https://www.defined.fi/sol/4GULMPKBJLruChBZWksZzukAg1AjSCmCTMn9ny2Xpump?maker=HKzjWw8NcVKvDm2b5FWnuQHB32Tidsg3DVvDcAA3Nea1</v>
      </c>
    </row>
    <row r="97" spans="1:8" x14ac:dyDescent="0.15">
      <c r="A97" t="s">
        <v>13</v>
      </c>
      <c r="C97">
        <v>20.266666666666669</v>
      </c>
      <c r="D97">
        <v>25.9</v>
      </c>
      <c r="E97">
        <v>5.6333333333333337</v>
      </c>
      <c r="F97">
        <v>0.28000000000000003</v>
      </c>
      <c r="G97" t="s">
        <v>9</v>
      </c>
      <c r="H97" t="str">
        <f>HYPERLINK("https://www.defined.fi/sol/4GULMPKBJLruChBZWksZzukAg1AjSCmCTMn9ny2Xpump?maker=9Yjr9BhdFthLzQMW4kY7j6rcDKXC3Wvj74p7bCsFVyyJ","https://www.defined.fi/sol/4GULMPKBJLruChBZWksZzukAg1AjSCmCTMn9ny2Xpump?maker=9Yjr9BhdFthLzQMW4kY7j6rcDKXC3Wvj74p7bCsFVyyJ")</f>
        <v>https://www.defined.fi/sol/4GULMPKBJLruChBZWksZzukAg1AjSCmCTMn9ny2Xpump?maker=9Yjr9BhdFthLzQMW4kY7j6rcDKXC3Wvj74p7bCsFVyyJ</v>
      </c>
    </row>
    <row r="98" spans="1:8" x14ac:dyDescent="0.15">
      <c r="A98" t="s">
        <v>12</v>
      </c>
      <c r="C98">
        <v>38.293333333333337</v>
      </c>
      <c r="D98">
        <v>48.713333333333331</v>
      </c>
      <c r="E98">
        <v>10.42</v>
      </c>
      <c r="F98">
        <v>0.27</v>
      </c>
      <c r="G98" t="s">
        <v>9</v>
      </c>
      <c r="H98" t="str">
        <f>HYPERLINK("https://www.defined.fi/sol/4GULMPKBJLruChBZWksZzukAg1AjSCmCTMn9ny2Xpump?maker=HDuHPwfsFPzoBqZJjQQFQWMcNvHzEgApAn9jutju1QMM","https://www.defined.fi/sol/4GULMPKBJLruChBZWksZzukAg1AjSCmCTMn9ny2Xpump?maker=HDuHPwfsFPzoBqZJjQQFQWMcNvHzEgApAn9jutju1QMM")</f>
        <v>https://www.defined.fi/sol/4GULMPKBJLruChBZWksZzukAg1AjSCmCTMn9ny2Xpump?maker=HDuHPwfsFPzoBqZJjQQFQWMcNvHzEgApAn9jutju1QMM</v>
      </c>
    </row>
    <row r="99" spans="1:8" x14ac:dyDescent="0.15">
      <c r="A99" t="s">
        <v>11</v>
      </c>
      <c r="C99">
        <v>20.846666666666671</v>
      </c>
      <c r="D99">
        <v>26.346666666666671</v>
      </c>
      <c r="E99">
        <v>5.5</v>
      </c>
      <c r="F99">
        <v>0.26</v>
      </c>
      <c r="G99" t="s">
        <v>9</v>
      </c>
      <c r="H99" t="str">
        <f>HYPERLINK("https://www.defined.fi/sol/4GULMPKBJLruChBZWksZzukAg1AjSCmCTMn9ny2Xpump?maker=CYBX2h2cFVUqDWnbemmo7UndkyfHKWM5e77eqyTN8ma6","https://www.defined.fi/sol/4GULMPKBJLruChBZWksZzukAg1AjSCmCTMn9ny2Xpump?maker=CYBX2h2cFVUqDWnbemmo7UndkyfHKWM5e77eqyTN8ma6")</f>
        <v>https://www.defined.fi/sol/4GULMPKBJLruChBZWksZzukAg1AjSCmCTMn9ny2Xpump?maker=CYBX2h2cFVUqDWnbemmo7UndkyfHKWM5e77eqyTN8ma6</v>
      </c>
    </row>
    <row r="100" spans="1:8" x14ac:dyDescent="0.15">
      <c r="A100" t="s">
        <v>10</v>
      </c>
      <c r="C100">
        <v>26.173333333333328</v>
      </c>
      <c r="D100">
        <v>32.18</v>
      </c>
      <c r="E100">
        <v>6.0066666666666668</v>
      </c>
      <c r="F100">
        <v>0.23</v>
      </c>
      <c r="G100" t="s">
        <v>9</v>
      </c>
      <c r="H100" t="str">
        <f>HYPERLINK("https://www.defined.fi/sol/4GULMPKBJLruChBZWksZzukAg1AjSCmCTMn9ny2Xpump?maker=9U2nDnZEHADzrJHzzBVU3eJQKmf1tQ3pWh7zCKKyj18s","https://www.defined.fi/sol/4GULMPKBJLruChBZWksZzukAg1AjSCmCTMn9ny2Xpump?maker=9U2nDnZEHADzrJHzzBVU3eJQKmf1tQ3pWh7zCKKyj18s")</f>
        <v>https://www.defined.fi/sol/4GULMPKBJLruChBZWksZzukAg1AjSCmCTMn9ny2Xpump?maker=9U2nDnZEHADzrJHzzBVU3eJQKmf1tQ3pWh7zCKKyj18s</v>
      </c>
    </row>
    <row r="101" spans="1:8" x14ac:dyDescent="0.15">
      <c r="A101" t="s">
        <v>8</v>
      </c>
      <c r="C101">
        <v>46.8</v>
      </c>
      <c r="D101">
        <v>54.633333333333333</v>
      </c>
      <c r="E101">
        <v>7.833333333333333</v>
      </c>
      <c r="F101">
        <v>0.17</v>
      </c>
      <c r="G101" t="s">
        <v>9</v>
      </c>
      <c r="H101" t="str">
        <f>HYPERLINK("https://www.defined.fi/sol/4GULMPKBJLruChBZWksZzukAg1AjSCmCTMn9ny2Xpump?maker=5FZ6h28UnFkZ43PRFvMcwSE9kcdT4YNmcxvqdpHe6MuW","https://www.defined.fi/sol/4GULMPKBJLruChBZWksZzukAg1AjSCmCTMn9ny2Xpump?maker=5FZ6h28UnFkZ43PRFvMcwSE9kcdT4YNmcxvqdpHe6MuW")</f>
        <v>https://www.defined.fi/sol/4GULMPKBJLruChBZWksZzukAg1AjSCmCTMn9ny2Xpump?maker=5FZ6h28UnFkZ43PRFvMcwSE9kcdT4YNmcxvqdpHe6MuW</v>
      </c>
    </row>
  </sheetData>
  <autoFilter ref="A1:H1" xr:uid="{00000000-0001-0000-0000-000000000000}">
    <sortState xmlns:xlrd2="http://schemas.microsoft.com/office/spreadsheetml/2017/richdata2" ref="A2:H101">
      <sortCondition descending="1" ref="F1"/>
    </sortState>
  </autoFilter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继续 刘</cp:lastModifiedBy>
  <dcterms:created xsi:type="dcterms:W3CDTF">2024-11-09T05:27:13Z</dcterms:created>
  <dcterms:modified xsi:type="dcterms:W3CDTF">2024-11-09T05:34:04Z</dcterms:modified>
</cp:coreProperties>
</file>