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F:\MYCode\findalao\finddalao_sol\src\librarydata\dalao_total_ana_gmgn\"/>
    </mc:Choice>
  </mc:AlternateContent>
  <xr:revisionPtr revIDLastSave="0" documentId="13_ncr:1_{BF3516B0-0C3C-4C9A-9CDC-CA96B29F90A0}" xr6:coauthVersionLast="47" xr6:coauthVersionMax="47" xr10:uidLastSave="{00000000-0000-0000-0000-000000000000}"/>
  <bookViews>
    <workbookView xWindow="255" yWindow="3450" windowWidth="24150" windowHeight="12675" xr2:uid="{00000000-000D-0000-FFFF-FFFF00000000}"/>
  </bookViews>
  <sheets>
    <sheet name="Sheet1" sheetId="1" r:id="rId1"/>
  </sheets>
  <definedNames>
    <definedName name="_xlnm._FilterDatabase" localSheetId="0" hidden="1">Sheet1!$A$1:$AP$112</definedName>
  </definedNames>
  <calcPr calcId="181029"/>
</workbook>
</file>

<file path=xl/calcChain.xml><?xml version="1.0" encoding="utf-8"?>
<calcChain xmlns="http://schemas.openxmlformats.org/spreadsheetml/2006/main">
  <c r="B112" i="1" l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<sst xmlns="http://schemas.openxmlformats.org/spreadsheetml/2006/main" count="153" uniqueCount="153">
  <si>
    <t>add</t>
  </si>
  <si>
    <t>url</t>
  </si>
  <si>
    <t>beizhu</t>
  </si>
  <si>
    <t>07d_cost</t>
  </si>
  <si>
    <t>07d_earn</t>
  </si>
  <si>
    <t>07d_earnper</t>
  </si>
  <si>
    <t>07d_difcost</t>
  </si>
  <si>
    <t>07d_difearn</t>
  </si>
  <si>
    <t>07d_difper</t>
  </si>
  <si>
    <t>07d_costmedian</t>
  </si>
  <si>
    <t>07d_costmean</t>
  </si>
  <si>
    <t>07d_trans</t>
  </si>
  <si>
    <t>07d_earn_per_neg100_neg50</t>
  </si>
  <si>
    <t>07d_earn_per_neg50_pos0</t>
  </si>
  <si>
    <t>07d_earn_per_pos0_pos100</t>
  </si>
  <si>
    <t>07d_earn_per_pos100_posmax</t>
  </si>
  <si>
    <t>07d_earn_pos_dif</t>
  </si>
  <si>
    <t>07d_earn_pos_dif_4x</t>
  </si>
  <si>
    <t>30d_cost</t>
  </si>
  <si>
    <t>30d_earn</t>
  </si>
  <si>
    <t>30d_earnper</t>
  </si>
  <si>
    <t>30d_difcost</t>
  </si>
  <si>
    <t>30d_difearn</t>
  </si>
  <si>
    <t>30d_difper</t>
  </si>
  <si>
    <t>30d_costmedian</t>
  </si>
  <si>
    <t>30d_costmean</t>
  </si>
  <si>
    <t>30d_trans</t>
  </si>
  <si>
    <t>30d_earn_per_neg100_neg50</t>
  </si>
  <si>
    <t>30d_earn_per_neg50_pos0</t>
  </si>
  <si>
    <t>30d_earn_per_pos0_pos100</t>
  </si>
  <si>
    <t>30d_earn_per_pos100_posmax</t>
  </si>
  <si>
    <t>30d_earn_pos_dif</t>
  </si>
  <si>
    <t>30d_earn_pos_dif_4x</t>
  </si>
  <si>
    <t>365d_cost</t>
  </si>
  <si>
    <t>365d_earn</t>
  </si>
  <si>
    <t>365d_earnper</t>
  </si>
  <si>
    <t>365d_difcost</t>
  </si>
  <si>
    <t>365d_difearn</t>
  </si>
  <si>
    <t>365d_difper</t>
  </si>
  <si>
    <t>365d_costmedian</t>
  </si>
  <si>
    <t>365d_costmean</t>
  </si>
  <si>
    <t>365d_trans</t>
  </si>
  <si>
    <t>2kpd5Mcu8i6GYJDR9Fqnmw16YCNgf1F19TgxkvoKiNzZ</t>
  </si>
  <si>
    <t>2QygD8bDsfK1XCAnFxFtpPddzbJbamhXvKqcLQ8cELzE</t>
  </si>
  <si>
    <t>FHEuWayjcqnDP2NJQxYA75vDL5MFaB4sFB5ZGNWYjFRf</t>
  </si>
  <si>
    <t>3aFLVMQqVTdHfkHMb83ihJWmSzswDQ91MmnFMkh8DNJ5</t>
  </si>
  <si>
    <t>3Dp2NyiSx5Vc4b4jS6trW6Dh8RfDrmMiJ2KX2nP7pYKk</t>
  </si>
  <si>
    <t>3FNpgyw5LeNJV7DMQNS4CEJbo1Gu2g4TShkMJBwh2p3P</t>
  </si>
  <si>
    <t>3JxeQCZ1ze7xb728BezgEojLdfrUwX4ikLj1st9J6FWm</t>
  </si>
  <si>
    <t>3oxKo6yxZT3n19fr8WKoDzJTRwXWBw6PpXME3SpKuRTt</t>
  </si>
  <si>
    <t>3y3iRuxdiHXBAh2crRJpPEruzC6r1PrrK2gnRtUoHqJv</t>
  </si>
  <si>
    <t>45Lt5Ho31gB6UFTTxXBEvNdpu12o1vt4joYHz7y3dbbD</t>
  </si>
  <si>
    <t>4Beb1WA1s5EEo2b2LuXTXPg7H7zNPLTxG9ruXCRsYLBf</t>
  </si>
  <si>
    <t>4HbsoMK95w3uYjLp41em3iKtNqhQv4XJpboQPGf7DJUJ</t>
  </si>
  <si>
    <t>4rZeAyb7BZv1G1nWisVDF5pUf3kgNnG6HH89BXSq7b1q</t>
  </si>
  <si>
    <t>5ArBMY4h29CMbD7VbUJr5WKSDfMxprAFyqX7Jekf58dR</t>
  </si>
  <si>
    <t>5d8caBnhvXTGLDnmiFRUQySNMTXnMtygsSqurtSeMpPk</t>
  </si>
  <si>
    <t>5Y4UFiZ2njsmqN6LdhvGWERv4bUaVtok3L2pq25sKgod</t>
  </si>
  <si>
    <t>5Yd2ZezSDxN49AmGz1PWfJk3YGcSLNrAHbmGEGrU89cJ</t>
  </si>
  <si>
    <t>6P4aHkv7oTbwMK6P57sVsejE52jNFeEvYhQMEBpNNN1U</t>
  </si>
  <si>
    <t>6x89UcaCuygwSzT6mrvbZ1mqxV88EpvHEtdj76DUyuAJ</t>
  </si>
  <si>
    <t>C4jcMJdwve4rMnH8cSM798uPYy6eebQrXVRrCPnY4U4X</t>
  </si>
  <si>
    <t>6YHcrghddkYMf6zu9vs8WtZkBUMBTEQvvSPVUEqnDYXf</t>
  </si>
  <si>
    <t>6YyUUEE6fN82uCKtVPx8TkHwKbDdswEu7EVv55edwxaC</t>
  </si>
  <si>
    <t>7aHRuzc2dk4ikLXkFBgBrSj8qiZhU26GyCn9hcRqiqTC</t>
  </si>
  <si>
    <t>81sxX2z5wNb2zwFTEDf9Fdt6PhbXk4Cy21LWVmcTVdwo</t>
  </si>
  <si>
    <t>8LLRaGJqZgSuDf9maW1ohb5G1SRqCuKbLX6vdUNWpFp2</t>
  </si>
  <si>
    <t>97JwcqkqKfPEkRk7WzRo9aDu4ut7FoXoobTPJuy95Ts4</t>
  </si>
  <si>
    <t>9d2HTebtsaur61A1cSjqjtwnYgjrd1JLz8TPpBan9YvQ</t>
  </si>
  <si>
    <t>9FmeS15VAZjtpY8VSvt2ThfLUFEzQYoGBD1ErHPYNsY4</t>
  </si>
  <si>
    <t>9HQ2FDrnYjDgPdiRxdp3HsbrzgLgkwx13XZ3As2DcpJ5</t>
  </si>
  <si>
    <t>9rkHWgqFUAcCENkeY1iHH3wopVgdss4fZFnigi8iPWvq</t>
  </si>
  <si>
    <t>9SkVetBKeJYwxen42eozNY4eyafBU3Zm1LDEZSBXRNY8</t>
  </si>
  <si>
    <t>AaavyHrRcm7WiQXeyCM2pTMtnpcLB5bN2WPMP4FyMjJW</t>
  </si>
  <si>
    <t>ABUqmjGYiZd4mFxVa2ZV4zZUUbB7a7U7EvoPkw4YHvC6</t>
  </si>
  <si>
    <t>AgBe4DzK6iFkCABTgEKvtwvnr7h3UqpWeFiuPw9UR2tN</t>
  </si>
  <si>
    <t>AQ4BF3vkycfQXRqwSo5CsPuxGQLHVPyDaeCWNrsDHagb</t>
  </si>
  <si>
    <t>AQcMhwZdwJ3hRwF5tYXZkCUjsrsBM1ot5GBZeKeNUMaY</t>
  </si>
  <si>
    <t>AutanKZsLpydgGV3RgDdijyWYgcGgjy6jxFY7WCxtu28</t>
  </si>
  <si>
    <t>B2knF41mAK1JEBgWuNf9bUA9gBMuU2rm3WXHUrpuPNdu</t>
  </si>
  <si>
    <t>B4PSJCv6JnUjXbFx5iZ2d9rE5vyuFHismMCBWbwd5Vyd</t>
  </si>
  <si>
    <t>B4wBF3ccG7LG9Tb3veDr3zZvgovBiJ2uthkEeHCRfd6S</t>
  </si>
  <si>
    <t>C4yAdjzNZjj1EjyA2tek2A7kNnqJVJp13BTXhLzfsYRs</t>
  </si>
  <si>
    <t>C76PFf7f5M6tMPSaTW8ojFiZiY2tmXHifPYsRzo4KzKx</t>
  </si>
  <si>
    <t>CAuSaNrQwn1owGKxAxdY4oGD11tucCWNWvZkiX13Z32m</t>
  </si>
  <si>
    <t>CPF3fdJwZ4WXML4pqBAgCrSKAZiMWa6Fpxmv88geBoZP</t>
  </si>
  <si>
    <t>CPqEsrxNabpvBVrTjSFvbTKWyko3md9ac21EhWWDxoXe</t>
  </si>
  <si>
    <t>D643yNJx9odcBPYNS9s7F5XuqUrHsdi7VeyaMhs7cuWy</t>
  </si>
  <si>
    <t>DdFQ1AHUMNEZBNpdaav5uxsu7gRqQMcEGQEHTpKiinEf</t>
  </si>
  <si>
    <t>DmNfdx3TiAQyY1ovJ5pRaAHqvBTi2A8FkrY1ATuNyUhu</t>
  </si>
  <si>
    <t>DpCeznq8NDgKTbGd2FYA7hUURrVdnCif4uddRb6rTDxV</t>
  </si>
  <si>
    <t>DWTKWChgRw9Ri6keXWwfGkGVXqhRFB2mpyPts8nkXVxK</t>
  </si>
  <si>
    <t>eeiV5qC76edSmAfYpA3MFEswTZL4FJnrutanShFCmhC</t>
  </si>
  <si>
    <t>EfbbhahGNuhqEraRZXrwETfsaKxScngEttdQixWAW4WE</t>
  </si>
  <si>
    <t>EmaA4TRkxocKfS64v4KCBtFRSbXjbNovRjywC2jXscuu</t>
  </si>
  <si>
    <t>EwwoZMUgA2HHm8m3EJ4MzfaeErrZ2LR6hkUqAGWZ2zdy</t>
  </si>
  <si>
    <t>FjMDpS2yQ2aEuJjbZzuu6S8brnYMySp7EKdrDeMsPpR4</t>
  </si>
  <si>
    <t>Ftv6aSH1q1BdiRw216CL5325k7brKmT3vc1GMfCznkRx</t>
  </si>
  <si>
    <t>GpnyipeUy53ehn62V2SWuAyAU92WeUw15DUozKtR25xv</t>
  </si>
  <si>
    <t>H1rt74SPuvRi6WGDUNgmuJSgE5UU6rWUDyPqtMBgCkNe</t>
  </si>
  <si>
    <t>H5oWX5p85BK1k2vqNBzrTdi3TSX8ysmrCuEPb6d3bvxD</t>
  </si>
  <si>
    <t>HdxkiXqeN6qpK2YbG51W23QSWj3Yygc1eEk2zwmKJExp</t>
  </si>
  <si>
    <t>HFaudVEnAmLcvZRxMpXXCK1eEBHrR2gkhGSWvRt1hoJC</t>
  </si>
  <si>
    <t>HhXRyFiwSkgSZe45k9tk4KgA1mw29ZiYK7jE3fNgS2iz</t>
  </si>
  <si>
    <t>HuX2BHnVNRAUH2SQhhy8AxxbLfT1HM2UUKxABwhhQNSy</t>
  </si>
  <si>
    <t>J12UkrKy9shrATQvMLsuCUMVcn8dj6qSHcSjpv23nb3L</t>
  </si>
  <si>
    <t>J8eVjDSapLPtqpsLtmukhFLuDR6UBa6ANbPWw2rk1et4</t>
  </si>
  <si>
    <t>2MbgWbgvXfDfAqCzHj4ur4eWJSZjcsfXC2Zg2BhKnMjR</t>
  </si>
  <si>
    <t>FMZaFX16Gc9kPcVi5w4y8Ywr2mUCsjKdQrNgLrSgaUfg</t>
  </si>
  <si>
    <t>2zUiWaf5GZDqFCP4yyZKv3v18hxTxfgvLfHXYzKWt8si</t>
  </si>
  <si>
    <t>Gduzcig9Tmu9p853WtZdTemdhgUja1t4PishqMkJZ3hC</t>
  </si>
  <si>
    <t>FYcSFtgwwFudT4Uho4rAPAEhFxkEwp3o2ttAD5tjjAAD</t>
  </si>
  <si>
    <t>5ZzRvjZZw4JiDbPQc7NuG9wp4wDjXoWiQo6JpSSYxQZe</t>
  </si>
  <si>
    <t>65mY5Ha1uq1sRTrFVkyHMKEkhqTispdFvcNr9LfEvTDH</t>
  </si>
  <si>
    <t>9mkQDdUrcyPAmsBDEJquDLWCEnRK8Ryoxw6ncHCbjjXd</t>
  </si>
  <si>
    <t>HifJWuPGNahRu8jkx73mgnVHq3vaBryeE4kkrtfGPPFJ</t>
  </si>
  <si>
    <t>5JYz2tsZVhU4AZ5PxDNux6GV31unTVa4ohuvEjJ2K5TJ</t>
  </si>
  <si>
    <t>CumoGrce3nkn4VHwGNrsCHuWL2xwKR9cisawbPkyAuwL</t>
  </si>
  <si>
    <t>EsYaPNaxiArJD5CauwMNmNoU6F7xfD3AAaJHR7WpvK4o</t>
  </si>
  <si>
    <t>2S3sq1jGSEmhxbTz9Kt6XSJwstpHkErK4Zip3g54V9jY</t>
  </si>
  <si>
    <t>54EiavhVatcFbcRHKm2swd6eB8reyib3kTkDGScoGjGK</t>
  </si>
  <si>
    <t>7RKhrv7hRHXa7Z7nY4BS6EJ2V3S1zqUAtowgJ52n8Rrt</t>
  </si>
  <si>
    <t>HM85FszTmGE3JHBWgLwocSrRReLSN9yxqL7oHgZT7B6k</t>
  </si>
  <si>
    <t>AqF1VQcw1L2k5uNHH3itY7QMkVz19k6E3JKrR6BsRJ9Y</t>
  </si>
  <si>
    <t>GuiU6MpLahPHSHYcsfSRjwLUm1AtZ9zP2eiLAkJMBjg</t>
  </si>
  <si>
    <t>9MFYCwDxmiqXdsAqzy5j7xVCv1cWuhLD9ytYTNyJsy4H</t>
  </si>
  <si>
    <t>FRT1fsCqDjCDAjtambYBSbjjcdxasDptgKTSWsyApZVt</t>
  </si>
  <si>
    <t>PNLCQcVCD26aC7ZWgRyr5ptfaR7bBrWdTFgRWwu2tvF</t>
  </si>
  <si>
    <t>FbD4DjmZ3jix4w1Ewabx8TNv9xFjkY5YpkTZLtJAzo8s</t>
  </si>
  <si>
    <t>Ghq4SPg6iQbr3iUnFwmivqFfPkC68jQsvahhr94FM3PN</t>
  </si>
  <si>
    <t>D6nUhQ7o3TQwk243mgVS5hsdkuJk71fxZib3KxY4Upyv</t>
  </si>
  <si>
    <t>7LABrmDb5oHWpQADkFpnejEEAcyCkxWSaUbgKNrsP4K</t>
  </si>
  <si>
    <t>8Bz4pyrdYaeuJfEyFm2d7cYpaQeNVR1P2dPovoZjdwtV</t>
  </si>
  <si>
    <t>ApMKK9gY5acUcrFQ54n9pxJVmogcRSDMFnYFtbJoWHz2</t>
  </si>
  <si>
    <t>2TPnBYwEJztSMLUpfxd2tiiU62dc6NMJcenqfWejzmNH</t>
  </si>
  <si>
    <t>4625pi6asX1CpKmw1apw3mnGxxntS7F95ALqhWLgVoCr</t>
  </si>
  <si>
    <t>BWAPhpZN5sTorKtnd9p9huviz1Kq9QSBmQpFSunEENQG</t>
  </si>
  <si>
    <t>3BL9WU9z77xSR7EU4V1oRd15KibKUAjscHbw1Kp21BUD</t>
  </si>
  <si>
    <t>JD38n7ynKYcgPpF7k1BhXEeREu1KqptU93fVGy3S624k</t>
  </si>
  <si>
    <t>6YZfhiHMaX7vx3uGUfWCFKk1QyhpZC9sPsakBhZyp33Q</t>
  </si>
  <si>
    <t>EEkJjmsUjUdRBGqg4pFNma9cunSYtCxF3S3Vfp2Di49j</t>
  </si>
  <si>
    <t>4s7VYGzC7UBAVptb8YSYrr8MdMt21WQiHEdg2PUjZaNh</t>
  </si>
  <si>
    <t>CYBX2h2cFVUqDWnbemmo7UndkyfHKWM5e77eqyTN8ma6</t>
  </si>
  <si>
    <t>29b7ech9iDueYkdogrE9Tqyyo9Nsug3Hbfv7U4xD6phW</t>
  </si>
  <si>
    <t>3i6jt3EcfWQMzBvbcnA5byiRq12Qbm2LDht9vG3FvuHw</t>
  </si>
  <si>
    <t>EYwTzeKoYW7dhBTDPkuh57HAp5zgNjgV7g7UatzpfTYB</t>
  </si>
  <si>
    <t>GSZkN4UXMWFTeJSMTZHxdeEVdWcx2VG14f9vtp2hghEb</t>
  </si>
  <si>
    <t>FxmGuTnPjGJKFov99cC2nmaBsiJ7FiKbEmBKwbMKRiY1</t>
  </si>
  <si>
    <t>E5UPb9o9KwvVvHcPL4JefFX81ZBK4zeVcMyxrHDRu4dr</t>
  </si>
  <si>
    <t>E88UW4TnBWZwHGxbLbZwKM7MzP8sFKUa2uymWDWWBvHU</t>
  </si>
  <si>
    <t>Hg6xLWjinafN9UWitaVVRoGDw5rQhpwiPfHwmAjQcpeJ</t>
  </si>
  <si>
    <t>7prnYXsJt6nbJRnaVx9JradaDXjfDH7hNuMmMJaELpF9</t>
  </si>
  <si>
    <t>3hEmVgueDVeF5kjZWyCikxRwP8akv8sypShxESHkbUe3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</si>
</sst>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u/>
      <sz val="11"/>
      <color rgb="FF0000FF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2" borderId="0" xfId="0" applyFill="1"/>
    <xf numFmtId="0" fontId="0" fillId="3" borderId="0" xfId="0" applyFill="1"/>
    <xf numFmtId="0" fontId="2" fillId="0" borderId="0" xfId="1" applyAlignment="1"/>
    <xf numFmtId="0" fontId="4" fillId="3" borderId="0" xfId="0" applyFont="1" applyFill="1"/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P112"/>
  <sheetViews>
    <sheetView tabSelected="1" workbookViewId="0">
      <selection activeCell="A26" sqref="A26"/>
    </sheetView>
  </sheetViews>
  <sheetFormatPr defaultColWidth="9" defaultRowHeight="13.5" x14ac:dyDescent="0.15"/>
  <cols>
    <col min="1" max="1" width="29.125" customWidth="1"/>
    <col min="2" max="2" width="14.75" customWidth="1"/>
    <col min="3" max="3" width="10.5" customWidth="1"/>
    <col min="4" max="4" width="11.375"/>
    <col min="5" max="5" width="10.25"/>
    <col min="7" max="7" width="11.375"/>
    <col min="8" max="8" width="9.25"/>
    <col min="11" max="11" width="10.25"/>
    <col min="19" max="19" width="11.375"/>
    <col min="20" max="20" width="10.25"/>
    <col min="22" max="22" width="11.375"/>
    <col min="23" max="23" width="9.25"/>
    <col min="26" max="26" width="10.25"/>
    <col min="34" max="34" width="11.375"/>
    <col min="35" max="35" width="10.25"/>
    <col min="37" max="37" width="11.375"/>
    <col min="38" max="38" width="9.25"/>
    <col min="41" max="41" width="10.25"/>
  </cols>
  <sheetData>
    <row r="1" spans="1:42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</row>
    <row r="2" spans="1:42" hidden="1" x14ac:dyDescent="0.15">
      <c r="A2" s="2" t="s">
        <v>42</v>
      </c>
      <c r="B2" s="2" t="str">
        <f>HYPERLINK("https://gmgn.ai/sol/address/2kpd5Mcu8i6GYJDR9Fqnmw16YCNgf1F19TgxkvoKiNzZ","https://gmgn.ai/sol/address/2kpd5Mcu8i6GYJDR9Fqnmw16YCNgf1F19TgxkvoKiNzZ")</f>
        <v>https://gmgn.ai/sol/address/2kpd5Mcu8i6GYJDR9Fqnmw16YCNgf1F19TgxkvoKiNzZ</v>
      </c>
      <c r="C2" s="2"/>
      <c r="D2">
        <v>10.64</v>
      </c>
      <c r="E2">
        <v>32.65</v>
      </c>
      <c r="F2">
        <v>3.0686</v>
      </c>
      <c r="G2">
        <v>0</v>
      </c>
      <c r="H2">
        <v>0</v>
      </c>
      <c r="I2">
        <v>999999</v>
      </c>
      <c r="J2">
        <v>10.64</v>
      </c>
      <c r="K2">
        <v>10.64</v>
      </c>
      <c r="L2">
        <v>1</v>
      </c>
      <c r="M2">
        <v>0</v>
      </c>
      <c r="N2">
        <v>0</v>
      </c>
      <c r="O2">
        <v>0</v>
      </c>
      <c r="P2">
        <v>1</v>
      </c>
      <c r="Q2">
        <v>1</v>
      </c>
      <c r="R2">
        <v>2</v>
      </c>
      <c r="S2">
        <v>10.64</v>
      </c>
      <c r="T2">
        <v>32.65</v>
      </c>
      <c r="U2">
        <v>3.0686</v>
      </c>
      <c r="V2">
        <v>0</v>
      </c>
      <c r="W2">
        <v>0</v>
      </c>
      <c r="X2">
        <v>999999</v>
      </c>
      <c r="Y2">
        <v>10.64</v>
      </c>
      <c r="Z2">
        <v>10.64</v>
      </c>
      <c r="AA2">
        <v>1</v>
      </c>
      <c r="AB2">
        <v>0</v>
      </c>
      <c r="AC2">
        <v>0</v>
      </c>
      <c r="AD2">
        <v>0</v>
      </c>
      <c r="AE2">
        <v>1</v>
      </c>
      <c r="AF2">
        <v>1</v>
      </c>
      <c r="AG2">
        <v>2</v>
      </c>
      <c r="AH2">
        <v>10.64</v>
      </c>
      <c r="AI2">
        <v>32.65</v>
      </c>
      <c r="AJ2">
        <v>3.0686</v>
      </c>
      <c r="AK2">
        <v>0</v>
      </c>
      <c r="AL2">
        <v>0</v>
      </c>
      <c r="AM2">
        <v>999999</v>
      </c>
      <c r="AN2">
        <v>10.64</v>
      </c>
      <c r="AO2">
        <v>10.64</v>
      </c>
      <c r="AP2">
        <v>1</v>
      </c>
    </row>
    <row r="3" spans="1:42" x14ac:dyDescent="0.15">
      <c r="A3" s="3" t="s">
        <v>43</v>
      </c>
      <c r="B3" s="3" t="str">
        <f>HYPERLINK("https://gmgn.ai/sol/address/2QygD8bDsfK1XCAnFxFtpPddzbJbamhXvKqcLQ8cELzE","https://gmgn.ai/sol/address/2QygD8bDsfK1XCAnFxFtpPddzbJbamhXvKqcLQ8cELzE")</f>
        <v>https://gmgn.ai/sol/address/2QygD8bDsfK1XCAnFxFtpPddzbJbamhXvKqcLQ8cELzE</v>
      </c>
      <c r="D3">
        <v>1470.0509999999999</v>
      </c>
      <c r="E3">
        <v>211.227</v>
      </c>
      <c r="F3">
        <v>0.14369999999999999</v>
      </c>
      <c r="G3">
        <v>1425.471</v>
      </c>
      <c r="H3">
        <v>-7.9729999999999999</v>
      </c>
      <c r="I3">
        <v>-5.5999999999999999E-3</v>
      </c>
      <c r="J3">
        <v>7.48</v>
      </c>
      <c r="K3">
        <v>15.000500000000001</v>
      </c>
      <c r="L3">
        <v>98</v>
      </c>
      <c r="M3">
        <v>38</v>
      </c>
      <c r="N3">
        <v>25</v>
      </c>
      <c r="O3">
        <v>24</v>
      </c>
      <c r="P3">
        <v>11</v>
      </c>
      <c r="Q3">
        <v>-0.27550000000000002</v>
      </c>
      <c r="R3">
        <v>-0.21429999999999999</v>
      </c>
      <c r="S3">
        <v>1806.4269999999999</v>
      </c>
      <c r="T3">
        <v>435.91199999999998</v>
      </c>
      <c r="U3">
        <v>0.24129999999999999</v>
      </c>
      <c r="V3">
        <v>1794.597</v>
      </c>
      <c r="W3">
        <v>128.27199999999999</v>
      </c>
      <c r="X3">
        <v>7.1499999999999994E-2</v>
      </c>
      <c r="Y3">
        <v>2.04</v>
      </c>
      <c r="Z3">
        <v>7.2256999999999998</v>
      </c>
      <c r="AA3">
        <v>250</v>
      </c>
      <c r="AB3">
        <v>61</v>
      </c>
      <c r="AC3">
        <v>123</v>
      </c>
      <c r="AD3">
        <v>51</v>
      </c>
      <c r="AE3">
        <v>15</v>
      </c>
      <c r="AF3">
        <v>-0.184</v>
      </c>
      <c r="AG3">
        <v>-0.156</v>
      </c>
      <c r="AH3">
        <v>1806.4269999999999</v>
      </c>
      <c r="AI3">
        <v>435.91199999999998</v>
      </c>
      <c r="AJ3">
        <v>0.24129999999999999</v>
      </c>
      <c r="AK3">
        <v>1794.597</v>
      </c>
      <c r="AL3">
        <v>128.27199999999999</v>
      </c>
      <c r="AM3">
        <v>7.1499999999999994E-2</v>
      </c>
      <c r="AN3">
        <v>2.04</v>
      </c>
      <c r="AO3">
        <v>7.2256999999999998</v>
      </c>
      <c r="AP3">
        <v>250</v>
      </c>
    </row>
    <row r="4" spans="1:42" hidden="1" x14ac:dyDescent="0.15">
      <c r="A4" t="s">
        <v>44</v>
      </c>
      <c r="B4" t="str">
        <f>HYPERLINK("https://gmgn.ai/sol/address/FHEuWayjcqnDP2NJQxYA75vDL5MFaB4sFB5ZGNWYjFRf","https://gmgn.ai/sol/address/FHEuWayjcqnDP2NJQxYA75vDL5MFaB4sFB5ZGNWYjFRf")</f>
        <v>https://gmgn.ai/sol/address/FHEuWayjcqnDP2NJQxYA75vDL5MFaB4sFB5ZGNWYjFRf</v>
      </c>
      <c r="D4">
        <v>0.43099999999999999</v>
      </c>
      <c r="E4">
        <v>4.0890000000000004</v>
      </c>
      <c r="F4">
        <v>9.4871999999999996</v>
      </c>
      <c r="G4">
        <v>0.14000000000000001</v>
      </c>
      <c r="H4">
        <v>2.9000000000000001E-2</v>
      </c>
      <c r="I4">
        <v>0.20710000000000001</v>
      </c>
      <c r="J4">
        <v>9.7000000000000003E-2</v>
      </c>
      <c r="K4">
        <v>0.14369999999999999</v>
      </c>
      <c r="L4">
        <v>3</v>
      </c>
      <c r="M4">
        <v>0</v>
      </c>
      <c r="N4">
        <v>1</v>
      </c>
      <c r="O4">
        <v>1</v>
      </c>
      <c r="P4">
        <v>1</v>
      </c>
      <c r="Q4">
        <v>0.33329999999999999</v>
      </c>
      <c r="R4">
        <v>0.66669999999999996</v>
      </c>
      <c r="S4">
        <v>0.43099999999999999</v>
      </c>
      <c r="T4">
        <v>4.0890000000000004</v>
      </c>
      <c r="U4">
        <v>9.4871999999999996</v>
      </c>
      <c r="V4">
        <v>0.14000000000000001</v>
      </c>
      <c r="W4">
        <v>2.9000000000000001E-2</v>
      </c>
      <c r="X4">
        <v>0.20710000000000001</v>
      </c>
      <c r="Y4">
        <v>9.7000000000000003E-2</v>
      </c>
      <c r="Z4">
        <v>0.14369999999999999</v>
      </c>
      <c r="AA4">
        <v>3</v>
      </c>
      <c r="AB4">
        <v>0</v>
      </c>
      <c r="AC4">
        <v>1</v>
      </c>
      <c r="AD4">
        <v>1</v>
      </c>
      <c r="AE4">
        <v>1</v>
      </c>
      <c r="AF4">
        <v>0.33329999999999999</v>
      </c>
      <c r="AG4">
        <v>0.66669999999999996</v>
      </c>
      <c r="AH4">
        <v>0.43099999999999999</v>
      </c>
      <c r="AI4">
        <v>4.0890000000000004</v>
      </c>
      <c r="AJ4">
        <v>9.4871999999999996</v>
      </c>
      <c r="AK4">
        <v>0.14000000000000001</v>
      </c>
      <c r="AL4">
        <v>2.9000000000000001E-2</v>
      </c>
      <c r="AM4">
        <v>0.20710000000000001</v>
      </c>
      <c r="AN4">
        <v>9.7000000000000003E-2</v>
      </c>
      <c r="AO4">
        <v>0.14369999999999999</v>
      </c>
      <c r="AP4">
        <v>3</v>
      </c>
    </row>
    <row r="5" spans="1:42" hidden="1" x14ac:dyDescent="0.15">
      <c r="A5" s="3" t="s">
        <v>45</v>
      </c>
      <c r="B5" s="3" t="str">
        <f>HYPERLINK("https://gmgn.ai/sol/address/3aFLVMQqVTdHfkHMb83ihJWmSzswDQ91MmnFMkh8DNJ5","https://gmgn.ai/sol/address/3aFLVMQqVTdHfkHMb83ihJWmSzswDQ91MmnFMkh8DNJ5")</f>
        <v>https://gmgn.ai/sol/address/3aFLVMQqVTdHfkHMb83ihJWmSzswDQ91MmnFMkh8DNJ5</v>
      </c>
      <c r="D5">
        <v>233.56</v>
      </c>
      <c r="E5">
        <v>37.442</v>
      </c>
      <c r="F5">
        <v>0.1603</v>
      </c>
      <c r="G5">
        <v>99.95</v>
      </c>
      <c r="H5">
        <v>-50.328000000000003</v>
      </c>
      <c r="I5">
        <v>-0.50349999999999995</v>
      </c>
      <c r="J5">
        <v>4.9850000000000003</v>
      </c>
      <c r="K5">
        <v>29.195</v>
      </c>
      <c r="L5">
        <v>8</v>
      </c>
      <c r="M5">
        <v>3</v>
      </c>
      <c r="N5">
        <v>4</v>
      </c>
      <c r="O5">
        <v>1</v>
      </c>
      <c r="P5">
        <v>0</v>
      </c>
      <c r="Q5">
        <v>-0.375</v>
      </c>
      <c r="R5">
        <v>-0.375</v>
      </c>
      <c r="S5">
        <v>233.56</v>
      </c>
      <c r="T5">
        <v>37.442</v>
      </c>
      <c r="U5">
        <v>0.1603</v>
      </c>
      <c r="V5">
        <v>99.95</v>
      </c>
      <c r="W5">
        <v>-50.328000000000003</v>
      </c>
      <c r="X5">
        <v>-0.50349999999999995</v>
      </c>
      <c r="Y5">
        <v>4.9850000000000003</v>
      </c>
      <c r="Z5">
        <v>29.195</v>
      </c>
      <c r="AA5">
        <v>8</v>
      </c>
      <c r="AB5">
        <v>3</v>
      </c>
      <c r="AC5">
        <v>4</v>
      </c>
      <c r="AD5">
        <v>1</v>
      </c>
      <c r="AE5">
        <v>0</v>
      </c>
      <c r="AF5">
        <v>-0.375</v>
      </c>
      <c r="AG5">
        <v>-0.375</v>
      </c>
      <c r="AH5">
        <v>233.56</v>
      </c>
      <c r="AI5">
        <v>37.442</v>
      </c>
      <c r="AJ5">
        <v>0.1603</v>
      </c>
      <c r="AK5">
        <v>99.95</v>
      </c>
      <c r="AL5">
        <v>-50.328000000000003</v>
      </c>
      <c r="AM5">
        <v>-0.50349999999999995</v>
      </c>
      <c r="AN5">
        <v>4.9850000000000003</v>
      </c>
      <c r="AO5">
        <v>29.195</v>
      </c>
      <c r="AP5">
        <v>8</v>
      </c>
    </row>
    <row r="6" spans="1:42" x14ac:dyDescent="0.15">
      <c r="A6" s="3" t="s">
        <v>46</v>
      </c>
      <c r="B6" s="3" t="str">
        <f>HYPERLINK("https://gmgn.ai/sol/address/3Dp2NyiSx5Vc4b4jS6trW6Dh8RfDrmMiJ2KX2nP7pYKk","https://gmgn.ai/sol/address/3Dp2NyiSx5Vc4b4jS6trW6Dh8RfDrmMiJ2KX2nP7pYKk")</f>
        <v>https://gmgn.ai/sol/address/3Dp2NyiSx5Vc4b4jS6trW6Dh8RfDrmMiJ2KX2nP7pYKk</v>
      </c>
      <c r="C6" s="3"/>
      <c r="D6">
        <v>669.15499999999997</v>
      </c>
      <c r="E6">
        <v>265.38099999999997</v>
      </c>
      <c r="F6">
        <v>0.39660000000000001</v>
      </c>
      <c r="G6">
        <v>625.60500000000002</v>
      </c>
      <c r="H6">
        <v>193.821</v>
      </c>
      <c r="I6">
        <v>0.30980000000000002</v>
      </c>
      <c r="J6">
        <v>1</v>
      </c>
      <c r="K6">
        <v>5.2278000000000002</v>
      </c>
      <c r="L6">
        <v>128</v>
      </c>
      <c r="M6">
        <v>29</v>
      </c>
      <c r="N6">
        <v>44</v>
      </c>
      <c r="O6">
        <v>34</v>
      </c>
      <c r="P6">
        <v>21</v>
      </c>
      <c r="Q6">
        <v>-6.25E-2</v>
      </c>
      <c r="R6">
        <v>0</v>
      </c>
      <c r="S6">
        <v>846.43299999999999</v>
      </c>
      <c r="T6">
        <v>249.88399999999999</v>
      </c>
      <c r="U6">
        <v>0.29520000000000002</v>
      </c>
      <c r="V6">
        <v>802.88300000000004</v>
      </c>
      <c r="W6">
        <v>178.32400000000001</v>
      </c>
      <c r="X6">
        <v>0.22209999999999999</v>
      </c>
      <c r="Y6">
        <v>0.95550000000000002</v>
      </c>
      <c r="Z6">
        <v>3.3856999999999999</v>
      </c>
      <c r="AA6">
        <v>250</v>
      </c>
      <c r="AB6">
        <v>49</v>
      </c>
      <c r="AC6">
        <v>109</v>
      </c>
      <c r="AD6">
        <v>64</v>
      </c>
      <c r="AE6">
        <v>28</v>
      </c>
      <c r="AF6">
        <v>-8.4000000000000005E-2</v>
      </c>
      <c r="AG6">
        <v>-3.5999999999999997E-2</v>
      </c>
      <c r="AH6">
        <v>846.43299999999999</v>
      </c>
      <c r="AI6">
        <v>249.88399999999999</v>
      </c>
      <c r="AJ6">
        <v>0.29520000000000002</v>
      </c>
      <c r="AK6">
        <v>802.88300000000004</v>
      </c>
      <c r="AL6">
        <v>178.32400000000001</v>
      </c>
      <c r="AM6">
        <v>0.22209999999999999</v>
      </c>
      <c r="AN6">
        <v>0.95550000000000002</v>
      </c>
      <c r="AO6">
        <v>3.3856999999999999</v>
      </c>
      <c r="AP6">
        <v>250</v>
      </c>
    </row>
    <row r="7" spans="1:42" hidden="1" x14ac:dyDescent="0.15">
      <c r="A7" t="s">
        <v>47</v>
      </c>
      <c r="B7" t="str">
        <f>HYPERLINK("https://gmgn.ai/sol/address/3FNpgyw5LeNJV7DMQNS4CEJbo1Gu2g4TShkMJBwh2p3P","https://gmgn.ai/sol/address/3FNpgyw5LeNJV7DMQNS4CEJbo1Gu2g4TShkMJBwh2p3P")</f>
        <v>https://gmgn.ai/sol/address/3FNpgyw5LeNJV7DMQNS4CEJbo1Gu2g4TShkMJBwh2p3P</v>
      </c>
      <c r="D7">
        <v>83.7</v>
      </c>
      <c r="E7">
        <v>13.749000000000001</v>
      </c>
      <c r="F7">
        <v>0.1643</v>
      </c>
      <c r="G7">
        <v>80.790000000000006</v>
      </c>
      <c r="H7">
        <v>-12.211</v>
      </c>
      <c r="I7">
        <v>-0.15110000000000001</v>
      </c>
      <c r="J7">
        <v>0.62</v>
      </c>
      <c r="K7">
        <v>1.2493000000000001</v>
      </c>
      <c r="L7">
        <v>67</v>
      </c>
      <c r="M7">
        <v>39</v>
      </c>
      <c r="N7">
        <v>18</v>
      </c>
      <c r="O7">
        <v>3</v>
      </c>
      <c r="P7">
        <v>7</v>
      </c>
      <c r="Q7">
        <v>-0.47760000000000002</v>
      </c>
      <c r="R7">
        <v>-0.43280000000000002</v>
      </c>
      <c r="S7">
        <v>83.7</v>
      </c>
      <c r="T7">
        <v>13.749000000000001</v>
      </c>
      <c r="U7">
        <v>0.1643</v>
      </c>
      <c r="V7">
        <v>80.790000000000006</v>
      </c>
      <c r="W7">
        <v>-12.211</v>
      </c>
      <c r="X7">
        <v>-0.15110000000000001</v>
      </c>
      <c r="Y7">
        <v>0.62</v>
      </c>
      <c r="Z7">
        <v>1.2493000000000001</v>
      </c>
      <c r="AA7">
        <v>67</v>
      </c>
      <c r="AB7">
        <v>39</v>
      </c>
      <c r="AC7">
        <v>18</v>
      </c>
      <c r="AD7">
        <v>3</v>
      </c>
      <c r="AE7">
        <v>7</v>
      </c>
      <c r="AF7">
        <v>-0.47760000000000002</v>
      </c>
      <c r="AG7">
        <v>-0.43280000000000002</v>
      </c>
      <c r="AH7">
        <v>83.7</v>
      </c>
      <c r="AI7">
        <v>13.749000000000001</v>
      </c>
      <c r="AJ7">
        <v>0.1643</v>
      </c>
      <c r="AK7">
        <v>80.790000000000006</v>
      </c>
      <c r="AL7">
        <v>-12.211</v>
      </c>
      <c r="AM7">
        <v>-0.15110000000000001</v>
      </c>
      <c r="AN7">
        <v>0.62</v>
      </c>
      <c r="AO7">
        <v>1.2493000000000001</v>
      </c>
      <c r="AP7">
        <v>67</v>
      </c>
    </row>
    <row r="8" spans="1:42" x14ac:dyDescent="0.15">
      <c r="A8" s="5" t="s">
        <v>152</v>
      </c>
      <c r="B8" s="3" t="str">
        <f>HYPERLINK("https://gmgn.ai/sol/address/3hEmVgueDVeF5kjZWyCikxRwP8akv8sypShxESHkbUe3","https://gmgn.ai/sol/address/3hEmVgueDVeF5kjZWyCikxRwP8akv8sypShxESHkbUe3")</f>
        <v>https://gmgn.ai/sol/address/3hEmVgueDVeF5kjZWyCikxRwP8akv8sypShxESHkbUe3</v>
      </c>
      <c r="C8" s="3"/>
      <c r="D8">
        <v>86.183000000000007</v>
      </c>
      <c r="E8">
        <v>20.567</v>
      </c>
      <c r="F8">
        <v>0.23860000000000001</v>
      </c>
      <c r="G8">
        <v>83.753</v>
      </c>
      <c r="H8">
        <v>1.907</v>
      </c>
      <c r="I8">
        <v>2.2800000000000001E-2</v>
      </c>
      <c r="J8">
        <v>2.3199999999999998</v>
      </c>
      <c r="K8">
        <v>10.7729</v>
      </c>
      <c r="L8">
        <v>8</v>
      </c>
      <c r="M8">
        <v>3</v>
      </c>
      <c r="N8">
        <v>0</v>
      </c>
      <c r="O8">
        <v>3</v>
      </c>
      <c r="P8">
        <v>2</v>
      </c>
      <c r="Q8">
        <v>-0.125</v>
      </c>
      <c r="R8">
        <v>0</v>
      </c>
      <c r="S8">
        <v>88.2</v>
      </c>
      <c r="T8">
        <v>19.055</v>
      </c>
      <c r="U8">
        <v>0.216</v>
      </c>
      <c r="V8">
        <v>85.77</v>
      </c>
      <c r="W8">
        <v>0.39500000000000002</v>
      </c>
      <c r="X8">
        <v>4.5999999999999999E-3</v>
      </c>
      <c r="Y8">
        <v>1.94</v>
      </c>
      <c r="Z8">
        <v>8.0182000000000002</v>
      </c>
      <c r="AA8">
        <v>11</v>
      </c>
      <c r="AB8">
        <v>5</v>
      </c>
      <c r="AC8">
        <v>1</v>
      </c>
      <c r="AD8">
        <v>3</v>
      </c>
      <c r="AE8">
        <v>2</v>
      </c>
      <c r="AF8">
        <v>-0.2727</v>
      </c>
      <c r="AG8">
        <v>-0.18179999999999999</v>
      </c>
      <c r="AH8">
        <v>88.2</v>
      </c>
      <c r="AI8">
        <v>19.055</v>
      </c>
      <c r="AJ8">
        <v>0.216</v>
      </c>
      <c r="AK8">
        <v>85.77</v>
      </c>
      <c r="AL8">
        <v>0.39500000000000002</v>
      </c>
      <c r="AM8">
        <v>4.5999999999999999E-3</v>
      </c>
      <c r="AN8">
        <v>1.94</v>
      </c>
      <c r="AO8">
        <v>8.0182000000000002</v>
      </c>
      <c r="AP8">
        <v>11</v>
      </c>
    </row>
    <row r="9" spans="1:42" hidden="1" x14ac:dyDescent="0.15">
      <c r="A9" t="s">
        <v>48</v>
      </c>
      <c r="B9" t="str">
        <f>HYPERLINK("https://gmgn.ai/sol/address/3JxeQCZ1ze7xb728BezgEojLdfrUwX4ikLj1st9J6FWm","https://gmgn.ai/sol/address/3JxeQCZ1ze7xb728BezgEojLdfrUwX4ikLj1st9J6FWm")</f>
        <v>https://gmgn.ai/sol/address/3JxeQCZ1ze7xb728BezgEojLdfrUwX4ikLj1st9J6FWm</v>
      </c>
      <c r="D9">
        <v>303.89</v>
      </c>
      <c r="E9">
        <v>42.966999999999999</v>
      </c>
      <c r="F9">
        <v>0.1414</v>
      </c>
      <c r="G9">
        <v>283.02999999999997</v>
      </c>
      <c r="H9">
        <v>-14.983000000000001</v>
      </c>
      <c r="I9">
        <v>-5.2900000000000003E-2</v>
      </c>
      <c r="J9">
        <v>7.8</v>
      </c>
      <c r="K9">
        <v>10.478999999999999</v>
      </c>
      <c r="L9">
        <v>29</v>
      </c>
      <c r="M9">
        <v>10</v>
      </c>
      <c r="N9">
        <v>11</v>
      </c>
      <c r="O9">
        <v>6</v>
      </c>
      <c r="P9">
        <v>2</v>
      </c>
      <c r="Q9">
        <v>-0.27589999999999998</v>
      </c>
      <c r="R9">
        <v>-0.27589999999999998</v>
      </c>
      <c r="S9">
        <v>803.86</v>
      </c>
      <c r="T9">
        <v>132.547</v>
      </c>
      <c r="U9">
        <v>0.16489999999999999</v>
      </c>
      <c r="V9">
        <v>797.82</v>
      </c>
      <c r="W9">
        <v>-52.023000000000003</v>
      </c>
      <c r="X9">
        <v>-6.5199999999999994E-2</v>
      </c>
      <c r="Y9">
        <v>7.53</v>
      </c>
      <c r="Z9">
        <v>9.9242000000000008</v>
      </c>
      <c r="AA9">
        <v>81</v>
      </c>
      <c r="AB9">
        <v>37</v>
      </c>
      <c r="AC9">
        <v>23</v>
      </c>
      <c r="AD9">
        <v>16</v>
      </c>
      <c r="AE9">
        <v>5</v>
      </c>
      <c r="AF9">
        <v>-0.39510000000000001</v>
      </c>
      <c r="AG9">
        <v>-0.38269999999999998</v>
      </c>
      <c r="AH9">
        <v>803.86</v>
      </c>
      <c r="AI9">
        <v>132.547</v>
      </c>
      <c r="AJ9">
        <v>0.16489999999999999</v>
      </c>
      <c r="AK9">
        <v>797.82</v>
      </c>
      <c r="AL9">
        <v>-52.023000000000003</v>
      </c>
      <c r="AM9">
        <v>-6.5199999999999994E-2</v>
      </c>
      <c r="AN9">
        <v>7.53</v>
      </c>
      <c r="AO9">
        <v>9.9242000000000008</v>
      </c>
      <c r="AP9">
        <v>81</v>
      </c>
    </row>
    <row r="10" spans="1:42" hidden="1" x14ac:dyDescent="0.15">
      <c r="A10" t="s">
        <v>49</v>
      </c>
      <c r="B10" t="str">
        <f>HYPERLINK("https://gmgn.ai/sol/address/3oxKo6yxZT3n19fr8WKoDzJTRwXWBw6PpXME3SpKuRTt","https://gmgn.ai/sol/address/3oxKo6yxZT3n19fr8WKoDzJTRwXWBw6PpXME3SpKuRTt")</f>
        <v>https://gmgn.ai/sol/address/3oxKo6yxZT3n19fr8WKoDzJTRwXWBw6PpXME3SpKuRTt</v>
      </c>
      <c r="D10">
        <v>138.33099999999999</v>
      </c>
      <c r="E10">
        <v>16.475999999999999</v>
      </c>
      <c r="F10">
        <v>0.1191</v>
      </c>
      <c r="G10">
        <v>137.37299999999999</v>
      </c>
      <c r="H10">
        <v>3.0760000000000001</v>
      </c>
      <c r="I10">
        <v>2.24E-2</v>
      </c>
      <c r="J10">
        <v>0.99399999999999999</v>
      </c>
      <c r="K10">
        <v>1.5543</v>
      </c>
      <c r="L10">
        <v>89</v>
      </c>
      <c r="M10">
        <v>19</v>
      </c>
      <c r="N10">
        <v>36</v>
      </c>
      <c r="O10">
        <v>29</v>
      </c>
      <c r="P10">
        <v>5</v>
      </c>
      <c r="Q10">
        <v>-0.1573</v>
      </c>
      <c r="R10">
        <v>-0.1124</v>
      </c>
      <c r="S10">
        <v>158.547</v>
      </c>
      <c r="T10">
        <v>8.1029999999999998</v>
      </c>
      <c r="U10">
        <v>5.11E-2</v>
      </c>
      <c r="V10">
        <v>157.589</v>
      </c>
      <c r="W10">
        <v>-5.2969999999999997</v>
      </c>
      <c r="X10">
        <v>-3.3599999999999998E-2</v>
      </c>
      <c r="Y10">
        <v>1.02</v>
      </c>
      <c r="Z10">
        <v>1.5854999999999999</v>
      </c>
      <c r="AA10">
        <v>100</v>
      </c>
      <c r="AB10">
        <v>24</v>
      </c>
      <c r="AC10">
        <v>40</v>
      </c>
      <c r="AD10">
        <v>31</v>
      </c>
      <c r="AE10">
        <v>5</v>
      </c>
      <c r="AF10">
        <v>-0.19</v>
      </c>
      <c r="AG10">
        <v>-0.15</v>
      </c>
      <c r="AH10">
        <v>158.547</v>
      </c>
      <c r="AI10">
        <v>8.1029999999999998</v>
      </c>
      <c r="AJ10">
        <v>5.11E-2</v>
      </c>
      <c r="AK10">
        <v>157.589</v>
      </c>
      <c r="AL10">
        <v>-5.2969999999999997</v>
      </c>
      <c r="AM10">
        <v>-3.3599999999999998E-2</v>
      </c>
      <c r="AN10">
        <v>1.02</v>
      </c>
      <c r="AO10">
        <v>1.5854999999999999</v>
      </c>
      <c r="AP10">
        <v>100</v>
      </c>
    </row>
    <row r="11" spans="1:42" x14ac:dyDescent="0.15">
      <c r="A11" s="3" t="s">
        <v>50</v>
      </c>
      <c r="B11" s="3" t="str">
        <f>HYPERLINK("https://gmgn.ai/sol/address/3y3iRuxdiHXBAh2crRJpPEruzC6r1PrrK2gnRtUoHqJv","https://gmgn.ai/sol/address/3y3iRuxdiHXBAh2crRJpPEruzC6r1PrrK2gnRtUoHqJv")</f>
        <v>https://gmgn.ai/sol/address/3y3iRuxdiHXBAh2crRJpPEruzC6r1PrrK2gnRtUoHqJv</v>
      </c>
      <c r="C11" s="3"/>
      <c r="D11" s="3">
        <v>23.431999999999999</v>
      </c>
      <c r="E11" s="3">
        <v>20.018000000000001</v>
      </c>
      <c r="F11" s="3">
        <v>0.85429999999999995</v>
      </c>
      <c r="G11" s="3">
        <v>19.751999999999999</v>
      </c>
      <c r="H11" s="3">
        <v>1.1779999999999999</v>
      </c>
      <c r="I11" s="3">
        <v>5.96E-2</v>
      </c>
      <c r="J11" s="3">
        <v>0.29299999999999998</v>
      </c>
      <c r="K11" s="3">
        <v>2.3431999999999999</v>
      </c>
      <c r="L11" s="3">
        <v>10</v>
      </c>
      <c r="M11">
        <v>2</v>
      </c>
      <c r="N11">
        <v>4</v>
      </c>
      <c r="O11">
        <v>3</v>
      </c>
      <c r="P11">
        <v>1</v>
      </c>
      <c r="Q11">
        <v>-0.1</v>
      </c>
      <c r="R11">
        <v>0</v>
      </c>
      <c r="S11">
        <v>23.431999999999999</v>
      </c>
      <c r="T11">
        <v>20.018000000000001</v>
      </c>
      <c r="U11">
        <v>0.85429999999999995</v>
      </c>
      <c r="V11">
        <v>19.751999999999999</v>
      </c>
      <c r="W11">
        <v>1.1779999999999999</v>
      </c>
      <c r="X11">
        <v>5.96E-2</v>
      </c>
      <c r="Y11">
        <v>0.29299999999999998</v>
      </c>
      <c r="Z11">
        <v>2.3431999999999999</v>
      </c>
      <c r="AA11">
        <v>10</v>
      </c>
      <c r="AB11">
        <v>2</v>
      </c>
      <c r="AC11">
        <v>4</v>
      </c>
      <c r="AD11">
        <v>3</v>
      </c>
      <c r="AE11">
        <v>1</v>
      </c>
      <c r="AF11">
        <v>-0.1</v>
      </c>
      <c r="AG11">
        <v>0</v>
      </c>
      <c r="AH11">
        <v>23.431999999999999</v>
      </c>
      <c r="AI11">
        <v>20.018000000000001</v>
      </c>
      <c r="AJ11">
        <v>0.85429999999999995</v>
      </c>
      <c r="AK11">
        <v>19.751999999999999</v>
      </c>
      <c r="AL11">
        <v>1.1779999999999999</v>
      </c>
      <c r="AM11">
        <v>5.96E-2</v>
      </c>
      <c r="AN11">
        <v>0.29299999999999998</v>
      </c>
      <c r="AO11">
        <v>2.3431999999999999</v>
      </c>
      <c r="AP11">
        <v>10</v>
      </c>
    </row>
    <row r="12" spans="1:42" x14ac:dyDescent="0.15">
      <c r="A12" t="s">
        <v>51</v>
      </c>
      <c r="B12" t="str">
        <f>HYPERLINK("https://gmgn.ai/sol/address/45Lt5Ho31gB6UFTTxXBEvNdpu12o1vt4joYHz7y3dbbD","https://gmgn.ai/sol/address/45Lt5Ho31gB6UFTTxXBEvNdpu12o1vt4joYHz7y3dbbD")</f>
        <v>https://gmgn.ai/sol/address/45Lt5Ho31gB6UFTTxXBEvNdpu12o1vt4joYHz7y3dbbD</v>
      </c>
      <c r="D12">
        <v>11.013</v>
      </c>
      <c r="E12">
        <v>123.895</v>
      </c>
      <c r="F12">
        <v>11.2499</v>
      </c>
      <c r="G12">
        <v>10.54</v>
      </c>
      <c r="H12">
        <v>6.2649999999999997</v>
      </c>
      <c r="I12">
        <v>0.59440000000000004</v>
      </c>
      <c r="J12">
        <v>0.48649999999999999</v>
      </c>
      <c r="K12">
        <v>0.68830000000000002</v>
      </c>
      <c r="L12">
        <v>16</v>
      </c>
      <c r="M12">
        <v>2</v>
      </c>
      <c r="N12">
        <v>6</v>
      </c>
      <c r="O12">
        <v>4</v>
      </c>
      <c r="P12">
        <v>4</v>
      </c>
      <c r="Q12">
        <v>0.125</v>
      </c>
      <c r="R12">
        <v>0.25</v>
      </c>
      <c r="S12">
        <v>11.013</v>
      </c>
      <c r="T12">
        <v>123.895</v>
      </c>
      <c r="U12">
        <v>11.2499</v>
      </c>
      <c r="V12">
        <v>10.54</v>
      </c>
      <c r="W12">
        <v>6.2649999999999997</v>
      </c>
      <c r="X12">
        <v>0.59440000000000004</v>
      </c>
      <c r="Y12">
        <v>0.48649999999999999</v>
      </c>
      <c r="Z12">
        <v>0.68830000000000002</v>
      </c>
      <c r="AA12">
        <v>16</v>
      </c>
      <c r="AB12">
        <v>2</v>
      </c>
      <c r="AC12">
        <v>6</v>
      </c>
      <c r="AD12">
        <v>4</v>
      </c>
      <c r="AE12">
        <v>4</v>
      </c>
      <c r="AF12">
        <v>0.125</v>
      </c>
      <c r="AG12">
        <v>0.25</v>
      </c>
      <c r="AH12">
        <v>11.013</v>
      </c>
      <c r="AI12">
        <v>123.895</v>
      </c>
      <c r="AJ12">
        <v>11.2499</v>
      </c>
      <c r="AK12">
        <v>10.54</v>
      </c>
      <c r="AL12">
        <v>6.2649999999999997</v>
      </c>
      <c r="AM12">
        <v>0.59440000000000004</v>
      </c>
      <c r="AN12">
        <v>0.48649999999999999</v>
      </c>
      <c r="AO12">
        <v>0.68830000000000002</v>
      </c>
      <c r="AP12">
        <v>16</v>
      </c>
    </row>
    <row r="13" spans="1:42" hidden="1" x14ac:dyDescent="0.15">
      <c r="A13" t="s">
        <v>52</v>
      </c>
      <c r="B13" t="str">
        <f>HYPERLINK("https://gmgn.ai/sol/address/4Beb1WA1s5EEo2b2LuXTXPg7H7zNPLTxG9ruXCRsYLBf","https://gmgn.ai/sol/address/4Beb1WA1s5EEo2b2LuXTXPg7H7zNPLTxG9ruXCRsYLBf")</f>
        <v>https://gmgn.ai/sol/address/4Beb1WA1s5EEo2b2LuXTXPg7H7zNPLTxG9ruXCRsYLBf</v>
      </c>
      <c r="D13">
        <v>152.57499999999999</v>
      </c>
      <c r="E13">
        <v>33.484000000000002</v>
      </c>
      <c r="F13">
        <v>0.2195</v>
      </c>
      <c r="G13">
        <v>150.16499999999999</v>
      </c>
      <c r="H13">
        <v>7.3999999999999996E-2</v>
      </c>
      <c r="I13">
        <v>5.0000000000000001E-4</v>
      </c>
      <c r="J13">
        <v>0.98099999999999998</v>
      </c>
      <c r="K13">
        <v>2.1488999999999998</v>
      </c>
      <c r="L13">
        <v>71</v>
      </c>
      <c r="M13">
        <v>7</v>
      </c>
      <c r="N13">
        <v>31</v>
      </c>
      <c r="O13">
        <v>29</v>
      </c>
      <c r="P13">
        <v>4</v>
      </c>
      <c r="Q13">
        <v>-4.2299999999999997E-2</v>
      </c>
      <c r="R13">
        <v>0</v>
      </c>
      <c r="S13">
        <v>177.702</v>
      </c>
      <c r="T13">
        <v>30.527000000000001</v>
      </c>
      <c r="U13">
        <v>0.17180000000000001</v>
      </c>
      <c r="V13">
        <v>175.292</v>
      </c>
      <c r="W13">
        <v>-2.883</v>
      </c>
      <c r="X13">
        <v>-1.6400000000000001E-2</v>
      </c>
      <c r="Y13">
        <v>0.97150000000000003</v>
      </c>
      <c r="Z13">
        <v>1.9315</v>
      </c>
      <c r="AA13">
        <v>92</v>
      </c>
      <c r="AB13">
        <v>10</v>
      </c>
      <c r="AC13">
        <v>41</v>
      </c>
      <c r="AD13">
        <v>36</v>
      </c>
      <c r="AE13">
        <v>5</v>
      </c>
      <c r="AF13">
        <v>-5.4300000000000001E-2</v>
      </c>
      <c r="AG13">
        <v>-2.1700000000000001E-2</v>
      </c>
      <c r="AH13">
        <v>177.702</v>
      </c>
      <c r="AI13">
        <v>30.527000000000001</v>
      </c>
      <c r="AJ13">
        <v>0.17180000000000001</v>
      </c>
      <c r="AK13">
        <v>175.292</v>
      </c>
      <c r="AL13">
        <v>-2.883</v>
      </c>
      <c r="AM13">
        <v>-1.6400000000000001E-2</v>
      </c>
      <c r="AN13">
        <v>0.97150000000000003</v>
      </c>
      <c r="AO13">
        <v>1.9315</v>
      </c>
      <c r="AP13">
        <v>92</v>
      </c>
    </row>
    <row r="14" spans="1:42" x14ac:dyDescent="0.15">
      <c r="A14" t="s">
        <v>53</v>
      </c>
      <c r="B14" t="str">
        <f>HYPERLINK("https://gmgn.ai/sol/address/4HbsoMK95w3uYjLp41em3iKtNqhQv4XJpboQPGf7DJUJ","https://gmgn.ai/sol/address/4HbsoMK95w3uYjLp41em3iKtNqhQv4XJpboQPGf7DJUJ")</f>
        <v>https://gmgn.ai/sol/address/4HbsoMK95w3uYjLp41em3iKtNqhQv4XJpboQPGf7DJUJ</v>
      </c>
      <c r="D14">
        <v>592.88199999999995</v>
      </c>
      <c r="E14">
        <v>68.200999999999993</v>
      </c>
      <c r="F14">
        <v>0.115</v>
      </c>
      <c r="G14">
        <v>551.54200000000003</v>
      </c>
      <c r="H14">
        <v>7.6710000000000003</v>
      </c>
      <c r="I14">
        <v>1.3899999999999999E-2</v>
      </c>
      <c r="J14">
        <v>6.3049999999999997</v>
      </c>
      <c r="K14">
        <v>19.762699999999999</v>
      </c>
      <c r="L14">
        <v>30</v>
      </c>
      <c r="M14">
        <v>3</v>
      </c>
      <c r="N14">
        <v>16</v>
      </c>
      <c r="O14">
        <v>9</v>
      </c>
      <c r="P14">
        <v>2</v>
      </c>
      <c r="Q14">
        <v>-3.3300000000000003E-2</v>
      </c>
      <c r="R14">
        <v>-3.3300000000000003E-2</v>
      </c>
      <c r="S14">
        <v>636.96199999999999</v>
      </c>
      <c r="T14">
        <v>69.061000000000007</v>
      </c>
      <c r="U14">
        <v>0.1084</v>
      </c>
      <c r="V14">
        <v>595.62199999999996</v>
      </c>
      <c r="W14">
        <v>8.5310000000000006</v>
      </c>
      <c r="X14">
        <v>1.43E-2</v>
      </c>
      <c r="Y14">
        <v>6.38</v>
      </c>
      <c r="Z14">
        <v>17.215199999999999</v>
      </c>
      <c r="AA14">
        <v>37</v>
      </c>
      <c r="AB14">
        <v>5</v>
      </c>
      <c r="AC14">
        <v>20</v>
      </c>
      <c r="AD14">
        <v>9</v>
      </c>
      <c r="AE14">
        <v>3</v>
      </c>
      <c r="AF14">
        <v>-5.4100000000000002E-2</v>
      </c>
      <c r="AG14">
        <v>-5.4100000000000002E-2</v>
      </c>
      <c r="AH14">
        <v>636.96199999999999</v>
      </c>
      <c r="AI14">
        <v>69.061000000000007</v>
      </c>
      <c r="AJ14">
        <v>0.1084</v>
      </c>
      <c r="AK14">
        <v>595.62199999999996</v>
      </c>
      <c r="AL14">
        <v>8.5310000000000006</v>
      </c>
      <c r="AM14">
        <v>1.43E-2</v>
      </c>
      <c r="AN14">
        <v>6.38</v>
      </c>
      <c r="AO14">
        <v>17.215199999999999</v>
      </c>
      <c r="AP14">
        <v>37</v>
      </c>
    </row>
    <row r="15" spans="1:42" hidden="1" x14ac:dyDescent="0.15">
      <c r="A15" t="s">
        <v>54</v>
      </c>
      <c r="B15" t="str">
        <f>HYPERLINK("https://gmgn.ai/sol/address/4rZeAyb7BZv1G1nWisVDF5pUf3kgNnG6HH89BXSq7b1q","https://gmgn.ai/sol/address/4rZeAyb7BZv1G1nWisVDF5pUf3kgNnG6HH89BXSq7b1q")</f>
        <v>https://gmgn.ai/sol/address/4rZeAyb7BZv1G1nWisVDF5pUf3kgNnG6HH89BXSq7b1q</v>
      </c>
      <c r="D15">
        <v>19.876000000000001</v>
      </c>
      <c r="E15">
        <v>23.902000000000001</v>
      </c>
      <c r="F15">
        <v>1.2025999999999999</v>
      </c>
      <c r="G15">
        <v>17.956</v>
      </c>
      <c r="H15">
        <v>0.57199999999999995</v>
      </c>
      <c r="I15">
        <v>3.1899999999999998E-2</v>
      </c>
      <c r="J15">
        <v>1.9</v>
      </c>
      <c r="K15">
        <v>2.8393999999999999</v>
      </c>
      <c r="L15">
        <v>7</v>
      </c>
      <c r="M15">
        <v>2</v>
      </c>
      <c r="N15">
        <v>2</v>
      </c>
      <c r="O15">
        <v>1</v>
      </c>
      <c r="P15">
        <v>2</v>
      </c>
      <c r="Q15">
        <v>0</v>
      </c>
      <c r="R15">
        <v>0.28570000000000001</v>
      </c>
      <c r="S15">
        <v>41.981999999999999</v>
      </c>
      <c r="T15">
        <v>18.602</v>
      </c>
      <c r="U15">
        <v>0.44309999999999999</v>
      </c>
      <c r="V15">
        <v>40.061999999999998</v>
      </c>
      <c r="W15">
        <v>-4.7279999999999998</v>
      </c>
      <c r="X15">
        <v>-0.11799999999999999</v>
      </c>
      <c r="Y15">
        <v>1.9</v>
      </c>
      <c r="Z15">
        <v>2.0991</v>
      </c>
      <c r="AA15">
        <v>20</v>
      </c>
      <c r="AB15">
        <v>6</v>
      </c>
      <c r="AC15">
        <v>8</v>
      </c>
      <c r="AD15">
        <v>3</v>
      </c>
      <c r="AE15">
        <v>3</v>
      </c>
      <c r="AF15">
        <v>-0.15</v>
      </c>
      <c r="AG15">
        <v>0</v>
      </c>
      <c r="AH15">
        <v>41.981999999999999</v>
      </c>
      <c r="AI15">
        <v>18.602</v>
      </c>
      <c r="AJ15">
        <v>0.44309999999999999</v>
      </c>
      <c r="AK15">
        <v>40.061999999999998</v>
      </c>
      <c r="AL15">
        <v>-4.7279999999999998</v>
      </c>
      <c r="AM15">
        <v>-0.11799999999999999</v>
      </c>
      <c r="AN15">
        <v>1.9</v>
      </c>
      <c r="AO15">
        <v>2.0991</v>
      </c>
      <c r="AP15">
        <v>20</v>
      </c>
    </row>
    <row r="16" spans="1:42" x14ac:dyDescent="0.15">
      <c r="A16" t="s">
        <v>55</v>
      </c>
      <c r="B16" t="str">
        <f>HYPERLINK("https://gmgn.ai/sol/address/5ArBMY4h29CMbD7VbUJr5WKSDfMxprAFyqX7Jekf58dR","https://gmgn.ai/sol/address/5ArBMY4h29CMbD7VbUJr5WKSDfMxprAFyqX7Jekf58dR")</f>
        <v>https://gmgn.ai/sol/address/5ArBMY4h29CMbD7VbUJr5WKSDfMxprAFyqX7Jekf58dR</v>
      </c>
      <c r="D16">
        <v>160.22800000000001</v>
      </c>
      <c r="E16">
        <v>55.838999999999999</v>
      </c>
      <c r="F16">
        <v>0.34849999999999998</v>
      </c>
      <c r="G16">
        <v>128.77799999999999</v>
      </c>
      <c r="H16">
        <v>12.669</v>
      </c>
      <c r="I16">
        <v>9.8400000000000001E-2</v>
      </c>
      <c r="J16">
        <v>5.0199999999999996</v>
      </c>
      <c r="K16">
        <v>8.9016000000000002</v>
      </c>
      <c r="L16">
        <v>18</v>
      </c>
      <c r="M16">
        <v>4</v>
      </c>
      <c r="N16">
        <v>4</v>
      </c>
      <c r="O16">
        <v>6</v>
      </c>
      <c r="P16">
        <v>4</v>
      </c>
      <c r="Q16">
        <v>0</v>
      </c>
      <c r="R16">
        <v>5.5599999999999997E-2</v>
      </c>
      <c r="S16">
        <v>216.048</v>
      </c>
      <c r="T16">
        <v>65.082999999999998</v>
      </c>
      <c r="U16">
        <v>0.30120000000000002</v>
      </c>
      <c r="V16">
        <v>184.59800000000001</v>
      </c>
      <c r="W16">
        <v>21.913</v>
      </c>
      <c r="X16">
        <v>0.1187</v>
      </c>
      <c r="Y16">
        <v>5.04</v>
      </c>
      <c r="Z16">
        <v>10.8024</v>
      </c>
      <c r="AA16">
        <v>20</v>
      </c>
      <c r="AB16">
        <v>4</v>
      </c>
      <c r="AC16">
        <v>4</v>
      </c>
      <c r="AD16">
        <v>8</v>
      </c>
      <c r="AE16">
        <v>4</v>
      </c>
      <c r="AF16">
        <v>0</v>
      </c>
      <c r="AG16">
        <v>0.05</v>
      </c>
      <c r="AH16">
        <v>216.048</v>
      </c>
      <c r="AI16">
        <v>65.082999999999998</v>
      </c>
      <c r="AJ16">
        <v>0.30120000000000002</v>
      </c>
      <c r="AK16">
        <v>184.59800000000001</v>
      </c>
      <c r="AL16">
        <v>21.913</v>
      </c>
      <c r="AM16">
        <v>0.1187</v>
      </c>
      <c r="AN16">
        <v>5.04</v>
      </c>
      <c r="AO16">
        <v>10.8024</v>
      </c>
      <c r="AP16">
        <v>20</v>
      </c>
    </row>
    <row r="17" spans="1:42" x14ac:dyDescent="0.15">
      <c r="A17" t="s">
        <v>56</v>
      </c>
      <c r="B17" t="str">
        <f>HYPERLINK("https://gmgn.ai/sol/address/5d8caBnhvXTGLDnmiFRUQySNMTXnMtygsSqurtSeMpPk","https://gmgn.ai/sol/address/5d8caBnhvXTGLDnmiFRUQySNMTXnMtygsSqurtSeMpPk")</f>
        <v>https://gmgn.ai/sol/address/5d8caBnhvXTGLDnmiFRUQySNMTXnMtygsSqurtSeMpPk</v>
      </c>
      <c r="D17">
        <v>794.26599999999996</v>
      </c>
      <c r="E17">
        <v>319.98399999999998</v>
      </c>
      <c r="F17">
        <v>0.40289999999999998</v>
      </c>
      <c r="G17">
        <v>729.18600000000004</v>
      </c>
      <c r="H17">
        <v>177.19399999999999</v>
      </c>
      <c r="I17">
        <v>0.24299999999999999</v>
      </c>
      <c r="J17">
        <v>1.83</v>
      </c>
      <c r="K17">
        <v>8.9243000000000006</v>
      </c>
      <c r="L17">
        <v>89</v>
      </c>
      <c r="M17">
        <v>30</v>
      </c>
      <c r="N17">
        <v>20</v>
      </c>
      <c r="O17">
        <v>27</v>
      </c>
      <c r="P17">
        <v>12</v>
      </c>
      <c r="Q17">
        <v>-0.20219999999999999</v>
      </c>
      <c r="R17">
        <v>-0.17979999999999999</v>
      </c>
      <c r="S17">
        <v>1057.0160000000001</v>
      </c>
      <c r="T17">
        <v>160.68100000000001</v>
      </c>
      <c r="U17">
        <v>0.152</v>
      </c>
      <c r="V17">
        <v>991.93600000000004</v>
      </c>
      <c r="W17">
        <v>17.890999999999998</v>
      </c>
      <c r="X17">
        <v>1.7999999999999999E-2</v>
      </c>
      <c r="Y17">
        <v>1.855</v>
      </c>
      <c r="Z17">
        <v>11.0106</v>
      </c>
      <c r="AA17">
        <v>96</v>
      </c>
      <c r="AB17">
        <v>33</v>
      </c>
      <c r="AC17">
        <v>23</v>
      </c>
      <c r="AD17">
        <v>28</v>
      </c>
      <c r="AE17">
        <v>12</v>
      </c>
      <c r="AF17">
        <v>-0.21879999999999999</v>
      </c>
      <c r="AG17">
        <v>-0.19789999999999999</v>
      </c>
      <c r="AH17">
        <v>1057.0160000000001</v>
      </c>
      <c r="AI17">
        <v>160.68100000000001</v>
      </c>
      <c r="AJ17">
        <v>0.152</v>
      </c>
      <c r="AK17">
        <v>991.93600000000004</v>
      </c>
      <c r="AL17">
        <v>17.890999999999998</v>
      </c>
      <c r="AM17">
        <v>1.7999999999999999E-2</v>
      </c>
      <c r="AN17">
        <v>1.855</v>
      </c>
      <c r="AO17">
        <v>11.0106</v>
      </c>
      <c r="AP17">
        <v>96</v>
      </c>
    </row>
    <row r="18" spans="1:42" x14ac:dyDescent="0.15">
      <c r="A18" t="s">
        <v>57</v>
      </c>
      <c r="B18" t="str">
        <f>HYPERLINK("https://gmgn.ai/sol/address/5Y4UFiZ2njsmqN6LdhvGWERv4bUaVtok3L2pq25sKgod","https://gmgn.ai/sol/address/5Y4UFiZ2njsmqN6LdhvGWERv4bUaVtok3L2pq25sKgod")</f>
        <v>https://gmgn.ai/sol/address/5Y4UFiZ2njsmqN6LdhvGWERv4bUaVtok3L2pq25sKgod</v>
      </c>
      <c r="D18">
        <v>141.57300000000001</v>
      </c>
      <c r="E18">
        <v>66.016999999999996</v>
      </c>
      <c r="F18">
        <v>0.46629999999999999</v>
      </c>
      <c r="G18">
        <v>128.09299999999999</v>
      </c>
      <c r="H18">
        <v>45.716999999999999</v>
      </c>
      <c r="I18">
        <v>0.3569</v>
      </c>
      <c r="J18">
        <v>1.65</v>
      </c>
      <c r="K18">
        <v>2.7225999999999999</v>
      </c>
      <c r="L18">
        <v>52</v>
      </c>
      <c r="M18">
        <v>18</v>
      </c>
      <c r="N18">
        <v>13</v>
      </c>
      <c r="O18">
        <v>11</v>
      </c>
      <c r="P18">
        <v>10</v>
      </c>
      <c r="Q18">
        <v>-0.15379999999999999</v>
      </c>
      <c r="R18">
        <v>-5.7700000000000001E-2</v>
      </c>
      <c r="S18">
        <v>153.102</v>
      </c>
      <c r="T18">
        <v>107.313</v>
      </c>
      <c r="U18">
        <v>0.70089999999999997</v>
      </c>
      <c r="V18">
        <v>152.547</v>
      </c>
      <c r="W18">
        <v>69.373000000000005</v>
      </c>
      <c r="X18">
        <v>0.45479999999999998</v>
      </c>
      <c r="Y18">
        <v>1.83</v>
      </c>
      <c r="Z18">
        <v>2.6859999999999999</v>
      </c>
      <c r="AA18">
        <v>57</v>
      </c>
      <c r="AB18">
        <v>19</v>
      </c>
      <c r="AC18">
        <v>14</v>
      </c>
      <c r="AD18">
        <v>13</v>
      </c>
      <c r="AE18">
        <v>11</v>
      </c>
      <c r="AF18">
        <v>-0.1404</v>
      </c>
      <c r="AG18">
        <v>-3.5099999999999999E-2</v>
      </c>
      <c r="AH18">
        <v>153.102</v>
      </c>
      <c r="AI18">
        <v>107.313</v>
      </c>
      <c r="AJ18">
        <v>0.70089999999999997</v>
      </c>
      <c r="AK18">
        <v>152.547</v>
      </c>
      <c r="AL18">
        <v>69.373000000000005</v>
      </c>
      <c r="AM18">
        <v>0.45479999999999998</v>
      </c>
      <c r="AN18">
        <v>1.83</v>
      </c>
      <c r="AO18">
        <v>2.6859999999999999</v>
      </c>
      <c r="AP18">
        <v>57</v>
      </c>
    </row>
    <row r="19" spans="1:42" x14ac:dyDescent="0.15">
      <c r="A19" t="s">
        <v>58</v>
      </c>
      <c r="B19" t="str">
        <f>HYPERLINK("https://gmgn.ai/sol/address/5Yd2ZezSDxN49AmGz1PWfJk3YGcSLNrAHbmGEGrU89cJ","https://gmgn.ai/sol/address/5Yd2ZezSDxN49AmGz1PWfJk3YGcSLNrAHbmGEGrU89cJ")</f>
        <v>https://gmgn.ai/sol/address/5Yd2ZezSDxN49AmGz1PWfJk3YGcSLNrAHbmGEGrU89cJ</v>
      </c>
      <c r="D19">
        <v>339.89100000000002</v>
      </c>
      <c r="E19">
        <v>126.438</v>
      </c>
      <c r="F19">
        <v>0.372</v>
      </c>
      <c r="G19">
        <v>337.971</v>
      </c>
      <c r="H19">
        <v>99.128</v>
      </c>
      <c r="I19">
        <v>0.29330000000000001</v>
      </c>
      <c r="J19">
        <v>2.78</v>
      </c>
      <c r="K19">
        <v>4.4142000000000001</v>
      </c>
      <c r="L19">
        <v>77</v>
      </c>
      <c r="M19">
        <v>3</v>
      </c>
      <c r="N19">
        <v>24</v>
      </c>
      <c r="O19">
        <v>40</v>
      </c>
      <c r="P19">
        <v>10</v>
      </c>
      <c r="Q19">
        <v>9.0899999999999995E-2</v>
      </c>
      <c r="R19">
        <v>0.1169</v>
      </c>
      <c r="S19">
        <v>380.00099999999998</v>
      </c>
      <c r="T19">
        <v>127.29600000000001</v>
      </c>
      <c r="U19">
        <v>0.33500000000000002</v>
      </c>
      <c r="V19">
        <v>378.08100000000002</v>
      </c>
      <c r="W19">
        <v>99.986000000000004</v>
      </c>
      <c r="X19">
        <v>0.26450000000000001</v>
      </c>
      <c r="Y19">
        <v>2.39</v>
      </c>
      <c r="Z19">
        <v>3.8</v>
      </c>
      <c r="AA19">
        <v>100</v>
      </c>
      <c r="AB19">
        <v>5</v>
      </c>
      <c r="AC19">
        <v>34</v>
      </c>
      <c r="AD19">
        <v>51</v>
      </c>
      <c r="AE19">
        <v>10</v>
      </c>
      <c r="AF19">
        <v>0.05</v>
      </c>
      <c r="AG19">
        <v>7.0000000000000007E-2</v>
      </c>
      <c r="AH19">
        <v>380.00099999999998</v>
      </c>
      <c r="AI19">
        <v>127.29600000000001</v>
      </c>
      <c r="AJ19">
        <v>0.33500000000000002</v>
      </c>
      <c r="AK19">
        <v>378.08100000000002</v>
      </c>
      <c r="AL19">
        <v>99.986000000000004</v>
      </c>
      <c r="AM19">
        <v>0.26450000000000001</v>
      </c>
      <c r="AN19">
        <v>2.39</v>
      </c>
      <c r="AO19">
        <v>3.8</v>
      </c>
      <c r="AP19">
        <v>100</v>
      </c>
    </row>
    <row r="20" spans="1:42" x14ac:dyDescent="0.15">
      <c r="A20" t="s">
        <v>59</v>
      </c>
      <c r="B20" t="str">
        <f>HYPERLINK("https://gmgn.ai/sol/address/6P4aHkv7oTbwMK6P57sVsejE52jNFeEvYhQMEBpNNN1U","https://gmgn.ai/sol/address/6P4aHkv7oTbwMK6P57sVsejE52jNFeEvYhQMEBpNNN1U")</f>
        <v>https://gmgn.ai/sol/address/6P4aHkv7oTbwMK6P57sVsejE52jNFeEvYhQMEBpNNN1U</v>
      </c>
      <c r="D20">
        <v>910.83</v>
      </c>
      <c r="E20">
        <v>554.875</v>
      </c>
      <c r="F20">
        <v>0.60919999999999996</v>
      </c>
      <c r="G20">
        <v>886.37</v>
      </c>
      <c r="H20">
        <v>324.95499999999998</v>
      </c>
      <c r="I20">
        <v>0.36659999999999998</v>
      </c>
      <c r="J20">
        <v>2.9049999999999998</v>
      </c>
      <c r="K20">
        <v>4.6471</v>
      </c>
      <c r="L20">
        <v>196</v>
      </c>
      <c r="M20">
        <v>25</v>
      </c>
      <c r="N20">
        <v>70</v>
      </c>
      <c r="O20">
        <v>77</v>
      </c>
      <c r="P20">
        <v>24</v>
      </c>
      <c r="Q20">
        <v>-5.1000000000000004E-3</v>
      </c>
      <c r="R20">
        <v>2.5499999999999998E-2</v>
      </c>
      <c r="S20">
        <v>910.83</v>
      </c>
      <c r="T20">
        <v>554.875</v>
      </c>
      <c r="U20">
        <v>0.60919999999999996</v>
      </c>
      <c r="V20">
        <v>886.37</v>
      </c>
      <c r="W20">
        <v>324.95499999999998</v>
      </c>
      <c r="X20">
        <v>0.36659999999999998</v>
      </c>
      <c r="Y20">
        <v>2.9049999999999998</v>
      </c>
      <c r="Z20">
        <v>4.6471</v>
      </c>
      <c r="AA20">
        <v>196</v>
      </c>
      <c r="AB20">
        <v>25</v>
      </c>
      <c r="AC20">
        <v>70</v>
      </c>
      <c r="AD20">
        <v>77</v>
      </c>
      <c r="AE20">
        <v>24</v>
      </c>
      <c r="AF20">
        <v>-5.1000000000000004E-3</v>
      </c>
      <c r="AG20">
        <v>2.5499999999999998E-2</v>
      </c>
      <c r="AH20">
        <v>910.83</v>
      </c>
      <c r="AI20">
        <v>554.875</v>
      </c>
      <c r="AJ20">
        <v>0.60919999999999996</v>
      </c>
      <c r="AK20">
        <v>886.37</v>
      </c>
      <c r="AL20">
        <v>324.95499999999998</v>
      </c>
      <c r="AM20">
        <v>0.36659999999999998</v>
      </c>
      <c r="AN20">
        <v>2.9049999999999998</v>
      </c>
      <c r="AO20">
        <v>4.6471</v>
      </c>
      <c r="AP20">
        <v>196</v>
      </c>
    </row>
    <row r="21" spans="1:42" hidden="1" x14ac:dyDescent="0.15">
      <c r="A21" t="s">
        <v>60</v>
      </c>
      <c r="B21" t="str">
        <f>HYPERLINK("https://gmgn.ai/sol/address/6x89UcaCuygwSzT6mrvbZ1mqxV88EpvHEtdj76DUyuAJ","https://gmgn.ai/sol/address/6x89UcaCuygwSzT6mrvbZ1mqxV88EpvHEtdj76DUyuAJ")</f>
        <v>https://gmgn.ai/sol/address/6x89UcaCuygwSzT6mrvbZ1mqxV88EpvHEtdj76DUyuAJ</v>
      </c>
      <c r="D21">
        <v>75.271000000000001</v>
      </c>
      <c r="E21">
        <v>15.872999999999999</v>
      </c>
      <c r="F21">
        <v>0.2109</v>
      </c>
      <c r="G21">
        <v>57.761000000000003</v>
      </c>
      <c r="H21">
        <v>-6.9169999999999998</v>
      </c>
      <c r="I21">
        <v>-0.1198</v>
      </c>
      <c r="J21">
        <v>2.96</v>
      </c>
      <c r="K21">
        <v>5.0180999999999996</v>
      </c>
      <c r="L21">
        <v>15</v>
      </c>
      <c r="M21">
        <v>1</v>
      </c>
      <c r="N21">
        <v>10</v>
      </c>
      <c r="O21">
        <v>3</v>
      </c>
      <c r="P21">
        <v>1</v>
      </c>
      <c r="Q21">
        <v>0</v>
      </c>
      <c r="R21">
        <v>0</v>
      </c>
      <c r="S21">
        <v>75.271000000000001</v>
      </c>
      <c r="T21">
        <v>15.872999999999999</v>
      </c>
      <c r="U21">
        <v>0.2109</v>
      </c>
      <c r="V21">
        <v>57.761000000000003</v>
      </c>
      <c r="W21">
        <v>-6.9169999999999998</v>
      </c>
      <c r="X21">
        <v>-0.1198</v>
      </c>
      <c r="Y21">
        <v>2.96</v>
      </c>
      <c r="Z21">
        <v>5.0180999999999996</v>
      </c>
      <c r="AA21">
        <v>15</v>
      </c>
      <c r="AB21">
        <v>1</v>
      </c>
      <c r="AC21">
        <v>10</v>
      </c>
      <c r="AD21">
        <v>3</v>
      </c>
      <c r="AE21">
        <v>1</v>
      </c>
      <c r="AF21">
        <v>0</v>
      </c>
      <c r="AG21">
        <v>0</v>
      </c>
      <c r="AH21">
        <v>75.271000000000001</v>
      </c>
      <c r="AI21">
        <v>15.872999999999999</v>
      </c>
      <c r="AJ21">
        <v>0.2109</v>
      </c>
      <c r="AK21">
        <v>57.761000000000003</v>
      </c>
      <c r="AL21">
        <v>-6.9169999999999998</v>
      </c>
      <c r="AM21">
        <v>-0.1198</v>
      </c>
      <c r="AN21">
        <v>2.96</v>
      </c>
      <c r="AO21">
        <v>5.0180999999999996</v>
      </c>
      <c r="AP21">
        <v>15</v>
      </c>
    </row>
    <row r="22" spans="1:42" hidden="1" x14ac:dyDescent="0.15">
      <c r="A22" t="s">
        <v>61</v>
      </c>
      <c r="B22" t="str">
        <f>HYPERLINK("https://gmgn.ai/sol/address/C4jcMJdwve4rMnH8cSM798uPYy6eebQrXVRrCPnY4U4X","https://gmgn.ai/sol/address/C4jcMJdwve4rMnH8cSM798uPYy6eebQrXVRrCPnY4U4X")</f>
        <v>https://gmgn.ai/sol/address/C4jcMJdwve4rMnH8cSM798uPYy6eebQrXVRrCPnY4U4X</v>
      </c>
      <c r="D22">
        <v>10.79</v>
      </c>
      <c r="E22">
        <v>6.42</v>
      </c>
      <c r="F22">
        <v>0.59499999999999997</v>
      </c>
      <c r="G22">
        <v>8.85</v>
      </c>
      <c r="H22">
        <v>2.34</v>
      </c>
      <c r="I22">
        <v>0.26440000000000002</v>
      </c>
      <c r="J22">
        <v>1.4550000000000001</v>
      </c>
      <c r="K22">
        <v>1.7983</v>
      </c>
      <c r="L22">
        <v>6</v>
      </c>
      <c r="M22">
        <v>3</v>
      </c>
      <c r="N22">
        <v>1</v>
      </c>
      <c r="O22">
        <v>0</v>
      </c>
      <c r="P22">
        <v>2</v>
      </c>
      <c r="Q22">
        <v>-0.16669999999999999</v>
      </c>
      <c r="R22">
        <v>-0.16669999999999999</v>
      </c>
      <c r="S22">
        <v>10.79</v>
      </c>
      <c r="T22">
        <v>6.42</v>
      </c>
      <c r="U22">
        <v>0.59499999999999997</v>
      </c>
      <c r="V22">
        <v>8.85</v>
      </c>
      <c r="W22">
        <v>2.34</v>
      </c>
      <c r="X22">
        <v>0.26440000000000002</v>
      </c>
      <c r="Y22">
        <v>1.4550000000000001</v>
      </c>
      <c r="Z22">
        <v>1.7983</v>
      </c>
      <c r="AA22">
        <v>6</v>
      </c>
      <c r="AB22">
        <v>3</v>
      </c>
      <c r="AC22">
        <v>1</v>
      </c>
      <c r="AD22">
        <v>0</v>
      </c>
      <c r="AE22">
        <v>2</v>
      </c>
      <c r="AF22">
        <v>-0.16669999999999999</v>
      </c>
      <c r="AG22">
        <v>-0.16669999999999999</v>
      </c>
      <c r="AH22">
        <v>10.79</v>
      </c>
      <c r="AI22">
        <v>6.42</v>
      </c>
      <c r="AJ22">
        <v>0.59499999999999997</v>
      </c>
      <c r="AK22">
        <v>8.85</v>
      </c>
      <c r="AL22">
        <v>2.34</v>
      </c>
      <c r="AM22">
        <v>0.26440000000000002</v>
      </c>
      <c r="AN22">
        <v>1.4550000000000001</v>
      </c>
      <c r="AO22">
        <v>1.7983</v>
      </c>
      <c r="AP22">
        <v>6</v>
      </c>
    </row>
    <row r="23" spans="1:42" x14ac:dyDescent="0.15">
      <c r="A23" t="s">
        <v>62</v>
      </c>
      <c r="B23" t="str">
        <f>HYPERLINK("https://gmgn.ai/sol/address/6YHcrghddkYMf6zu9vs8WtZkBUMBTEQvvSPVUEqnDYXf","https://gmgn.ai/sol/address/6YHcrghddkYMf6zu9vs8WtZkBUMBTEQvvSPVUEqnDYXf")</f>
        <v>https://gmgn.ai/sol/address/6YHcrghddkYMf6zu9vs8WtZkBUMBTEQvvSPVUEqnDYXf</v>
      </c>
      <c r="D23">
        <v>1878.5070000000001</v>
      </c>
      <c r="E23">
        <v>1076.424</v>
      </c>
      <c r="F23">
        <v>0.57299999999999995</v>
      </c>
      <c r="G23">
        <v>1873.627</v>
      </c>
      <c r="H23">
        <v>943.42399999999998</v>
      </c>
      <c r="I23">
        <v>0.50349999999999995</v>
      </c>
      <c r="J23">
        <v>4.91</v>
      </c>
      <c r="K23">
        <v>9.4397000000000002</v>
      </c>
      <c r="L23">
        <v>199</v>
      </c>
      <c r="M23">
        <v>27</v>
      </c>
      <c r="N23">
        <v>47</v>
      </c>
      <c r="O23">
        <v>88</v>
      </c>
      <c r="P23">
        <v>37</v>
      </c>
      <c r="Q23">
        <v>5.0299999999999997E-2</v>
      </c>
      <c r="R23">
        <v>0.1457</v>
      </c>
      <c r="S23">
        <v>1944.1669999999999</v>
      </c>
      <c r="T23">
        <v>1076.8330000000001</v>
      </c>
      <c r="U23">
        <v>0.55389999999999995</v>
      </c>
      <c r="V23">
        <v>1939.287</v>
      </c>
      <c r="W23">
        <v>943.83299999999997</v>
      </c>
      <c r="X23">
        <v>0.48670000000000002</v>
      </c>
      <c r="Y23">
        <v>4.91</v>
      </c>
      <c r="Z23">
        <v>9.4376999999999995</v>
      </c>
      <c r="AA23">
        <v>206</v>
      </c>
      <c r="AB23">
        <v>27</v>
      </c>
      <c r="AC23">
        <v>51</v>
      </c>
      <c r="AD23">
        <v>91</v>
      </c>
      <c r="AE23">
        <v>37</v>
      </c>
      <c r="AF23">
        <v>4.8500000000000001E-2</v>
      </c>
      <c r="AG23">
        <v>0.14080000000000001</v>
      </c>
      <c r="AH23">
        <v>1944.1669999999999</v>
      </c>
      <c r="AI23">
        <v>1076.8330000000001</v>
      </c>
      <c r="AJ23">
        <v>0.55389999999999995</v>
      </c>
      <c r="AK23">
        <v>1939.287</v>
      </c>
      <c r="AL23">
        <v>943.83299999999997</v>
      </c>
      <c r="AM23">
        <v>0.48670000000000002</v>
      </c>
      <c r="AN23">
        <v>4.91</v>
      </c>
      <c r="AO23">
        <v>9.4376999999999995</v>
      </c>
      <c r="AP23">
        <v>206</v>
      </c>
    </row>
    <row r="24" spans="1:42" x14ac:dyDescent="0.15">
      <c r="A24" t="s">
        <v>63</v>
      </c>
      <c r="B24" t="str">
        <f>HYPERLINK("https://gmgn.ai/sol/address/6YyUUEE6fN82uCKtVPx8TkHwKbDdswEu7EVv55edwxaC","https://gmgn.ai/sol/address/6YyUUEE6fN82uCKtVPx8TkHwKbDdswEu7EVv55edwxaC")</f>
        <v>https://gmgn.ai/sol/address/6YyUUEE6fN82uCKtVPx8TkHwKbDdswEu7EVv55edwxaC</v>
      </c>
      <c r="D24">
        <v>285.173</v>
      </c>
      <c r="E24">
        <v>34.707999999999998</v>
      </c>
      <c r="F24">
        <v>0.1217</v>
      </c>
      <c r="G24">
        <v>257.10300000000001</v>
      </c>
      <c r="H24">
        <v>6.718</v>
      </c>
      <c r="I24">
        <v>2.6100000000000002E-2</v>
      </c>
      <c r="J24">
        <v>2.2000000000000002</v>
      </c>
      <c r="K24">
        <v>5.7035</v>
      </c>
      <c r="L24">
        <v>50</v>
      </c>
      <c r="M24">
        <v>15</v>
      </c>
      <c r="N24">
        <v>17</v>
      </c>
      <c r="O24">
        <v>17</v>
      </c>
      <c r="P24">
        <v>1</v>
      </c>
      <c r="Q24">
        <v>-0.28000000000000003</v>
      </c>
      <c r="R24">
        <v>-0.26</v>
      </c>
      <c r="S24">
        <v>285.173</v>
      </c>
      <c r="T24">
        <v>34.707999999999998</v>
      </c>
      <c r="U24">
        <v>0.1217</v>
      </c>
      <c r="V24">
        <v>257.10300000000001</v>
      </c>
      <c r="W24">
        <v>6.718</v>
      </c>
      <c r="X24">
        <v>2.6100000000000002E-2</v>
      </c>
      <c r="Y24">
        <v>2.2000000000000002</v>
      </c>
      <c r="Z24">
        <v>5.7035</v>
      </c>
      <c r="AA24">
        <v>50</v>
      </c>
      <c r="AB24">
        <v>15</v>
      </c>
      <c r="AC24">
        <v>17</v>
      </c>
      <c r="AD24">
        <v>17</v>
      </c>
      <c r="AE24">
        <v>1</v>
      </c>
      <c r="AF24">
        <v>-0.28000000000000003</v>
      </c>
      <c r="AG24">
        <v>-0.26</v>
      </c>
      <c r="AH24">
        <v>285.173</v>
      </c>
      <c r="AI24">
        <v>34.707999999999998</v>
      </c>
      <c r="AJ24">
        <v>0.1217</v>
      </c>
      <c r="AK24">
        <v>257.10300000000001</v>
      </c>
      <c r="AL24">
        <v>6.718</v>
      </c>
      <c r="AM24">
        <v>2.6100000000000002E-2</v>
      </c>
      <c r="AN24">
        <v>2.2000000000000002</v>
      </c>
      <c r="AO24">
        <v>5.7035</v>
      </c>
      <c r="AP24">
        <v>50</v>
      </c>
    </row>
    <row r="25" spans="1:42" x14ac:dyDescent="0.15">
      <c r="A25" t="s">
        <v>64</v>
      </c>
      <c r="B25" t="str">
        <f>HYPERLINK("https://gmgn.ai/sol/address/7aHRuzc2dk4ikLXkFBgBrSj8qiZhU26GyCn9hcRqiqTC","https://gmgn.ai/sol/address/7aHRuzc2dk4ikLXkFBgBrSj8qiZhU26GyCn9hcRqiqTC")</f>
        <v>https://gmgn.ai/sol/address/7aHRuzc2dk4ikLXkFBgBrSj8qiZhU26GyCn9hcRqiqTC</v>
      </c>
      <c r="D25">
        <v>63.604999999999997</v>
      </c>
      <c r="E25">
        <v>21.507999999999999</v>
      </c>
      <c r="F25">
        <v>0.33810000000000001</v>
      </c>
      <c r="G25">
        <v>60.695</v>
      </c>
      <c r="H25">
        <v>8.8079999999999998</v>
      </c>
      <c r="I25">
        <v>0.14510000000000001</v>
      </c>
      <c r="J25">
        <v>2.77</v>
      </c>
      <c r="K25">
        <v>2.7654000000000001</v>
      </c>
      <c r="L25">
        <v>23</v>
      </c>
      <c r="M25">
        <v>4</v>
      </c>
      <c r="N25">
        <v>4</v>
      </c>
      <c r="O25">
        <v>13</v>
      </c>
      <c r="P25">
        <v>2</v>
      </c>
      <c r="Q25">
        <v>-8.6999999999999994E-2</v>
      </c>
      <c r="R25">
        <v>-4.3499999999999997E-2</v>
      </c>
      <c r="S25">
        <v>115.95399999999999</v>
      </c>
      <c r="T25">
        <v>22.462</v>
      </c>
      <c r="U25">
        <v>0.19370000000000001</v>
      </c>
      <c r="V25">
        <v>113.044</v>
      </c>
      <c r="W25">
        <v>9.7620000000000005</v>
      </c>
      <c r="X25">
        <v>8.6400000000000005E-2</v>
      </c>
      <c r="Y25">
        <v>2.71</v>
      </c>
      <c r="Z25">
        <v>2.6353</v>
      </c>
      <c r="AA25">
        <v>44</v>
      </c>
      <c r="AB25">
        <v>9</v>
      </c>
      <c r="AC25">
        <v>11</v>
      </c>
      <c r="AD25">
        <v>20</v>
      </c>
      <c r="AE25">
        <v>4</v>
      </c>
      <c r="AF25">
        <v>-0.11360000000000001</v>
      </c>
      <c r="AG25">
        <v>-9.0899999999999995E-2</v>
      </c>
      <c r="AH25">
        <v>115.95399999999999</v>
      </c>
      <c r="AI25">
        <v>22.462</v>
      </c>
      <c r="AJ25">
        <v>0.19370000000000001</v>
      </c>
      <c r="AK25">
        <v>113.044</v>
      </c>
      <c r="AL25">
        <v>9.7620000000000005</v>
      </c>
      <c r="AM25">
        <v>8.6400000000000005E-2</v>
      </c>
      <c r="AN25">
        <v>2.71</v>
      </c>
      <c r="AO25">
        <v>2.6353</v>
      </c>
      <c r="AP25">
        <v>44</v>
      </c>
    </row>
    <row r="26" spans="1:42" x14ac:dyDescent="0.15">
      <c r="A26" t="s">
        <v>65</v>
      </c>
      <c r="B26" t="str">
        <f>HYPERLINK("https://gmgn.ai/sol/address/81sxX2z5wNb2zwFTEDf9Fdt6PhbXk4Cy21LWVmcTVdwo","https://gmgn.ai/sol/address/81sxX2z5wNb2zwFTEDf9Fdt6PhbXk4Cy21LWVmcTVdwo")</f>
        <v>https://gmgn.ai/sol/address/81sxX2z5wNb2zwFTEDf9Fdt6PhbXk4Cy21LWVmcTVdwo</v>
      </c>
      <c r="D26">
        <v>123.321</v>
      </c>
      <c r="E26">
        <v>50.098999999999997</v>
      </c>
      <c r="F26">
        <v>0.40620000000000001</v>
      </c>
      <c r="G26">
        <v>79.090999999999994</v>
      </c>
      <c r="H26">
        <v>20.509</v>
      </c>
      <c r="I26">
        <v>0.25929999999999997</v>
      </c>
      <c r="J26">
        <v>1.86</v>
      </c>
      <c r="K26">
        <v>3.1621000000000001</v>
      </c>
      <c r="L26">
        <v>39</v>
      </c>
      <c r="M26">
        <v>12</v>
      </c>
      <c r="N26">
        <v>18</v>
      </c>
      <c r="O26">
        <v>6</v>
      </c>
      <c r="P26">
        <v>3</v>
      </c>
      <c r="Q26">
        <v>-0.23080000000000001</v>
      </c>
      <c r="R26">
        <v>-0.23080000000000001</v>
      </c>
      <c r="S26">
        <v>149.99799999999999</v>
      </c>
      <c r="T26">
        <v>45.603999999999999</v>
      </c>
      <c r="U26">
        <v>0.30399999999999999</v>
      </c>
      <c r="V26">
        <v>105.768</v>
      </c>
      <c r="W26">
        <v>16.013999999999999</v>
      </c>
      <c r="X26">
        <v>0.15140000000000001</v>
      </c>
      <c r="Y26">
        <v>1.47</v>
      </c>
      <c r="Z26">
        <v>2.8845999999999998</v>
      </c>
      <c r="AA26">
        <v>52</v>
      </c>
      <c r="AB26">
        <v>17</v>
      </c>
      <c r="AC26">
        <v>24</v>
      </c>
      <c r="AD26">
        <v>8</v>
      </c>
      <c r="AE26">
        <v>3</v>
      </c>
      <c r="AF26">
        <v>-0.26919999999999999</v>
      </c>
      <c r="AG26">
        <v>-0.26919999999999999</v>
      </c>
      <c r="AH26">
        <v>149.99799999999999</v>
      </c>
      <c r="AI26">
        <v>45.603999999999999</v>
      </c>
      <c r="AJ26">
        <v>0.30399999999999999</v>
      </c>
      <c r="AK26">
        <v>105.768</v>
      </c>
      <c r="AL26">
        <v>16.013999999999999</v>
      </c>
      <c r="AM26">
        <v>0.15140000000000001</v>
      </c>
      <c r="AN26">
        <v>1.47</v>
      </c>
      <c r="AO26">
        <v>2.8845999999999998</v>
      </c>
      <c r="AP26">
        <v>52</v>
      </c>
    </row>
    <row r="27" spans="1:42" x14ac:dyDescent="0.15">
      <c r="A27" t="s">
        <v>66</v>
      </c>
      <c r="B27" t="str">
        <f>HYPERLINK("https://gmgn.ai/sol/address/8LLRaGJqZgSuDf9maW1ohb5G1SRqCuKbLX6vdUNWpFp2","https://gmgn.ai/sol/address/8LLRaGJqZgSuDf9maW1ohb5G1SRqCuKbLX6vdUNWpFp2")</f>
        <v>https://gmgn.ai/sol/address/8LLRaGJqZgSuDf9maW1ohb5G1SRqCuKbLX6vdUNWpFp2</v>
      </c>
      <c r="D27">
        <v>746.19399999999996</v>
      </c>
      <c r="E27">
        <v>344.72199999999998</v>
      </c>
      <c r="F27">
        <v>0.46200000000000002</v>
      </c>
      <c r="G27">
        <v>677.24400000000003</v>
      </c>
      <c r="H27">
        <v>206.55199999999999</v>
      </c>
      <c r="I27">
        <v>0.30499999999999999</v>
      </c>
      <c r="J27">
        <v>1.01</v>
      </c>
      <c r="K27">
        <v>5.74</v>
      </c>
      <c r="L27">
        <v>130</v>
      </c>
      <c r="M27">
        <v>29</v>
      </c>
      <c r="N27">
        <v>44</v>
      </c>
      <c r="O27">
        <v>36</v>
      </c>
      <c r="P27">
        <v>21</v>
      </c>
      <c r="Q27">
        <v>-6.1499999999999999E-2</v>
      </c>
      <c r="R27">
        <v>7.7000000000000002E-3</v>
      </c>
      <c r="S27">
        <v>912.78599999999994</v>
      </c>
      <c r="T27">
        <v>336.72899999999998</v>
      </c>
      <c r="U27">
        <v>0.36890000000000001</v>
      </c>
      <c r="V27">
        <v>843.83600000000001</v>
      </c>
      <c r="W27">
        <v>198.559</v>
      </c>
      <c r="X27">
        <v>0.23530000000000001</v>
      </c>
      <c r="Y27">
        <v>0.97599999999999998</v>
      </c>
      <c r="Z27">
        <v>3.6511</v>
      </c>
      <c r="AA27">
        <v>250</v>
      </c>
      <c r="AB27">
        <v>45</v>
      </c>
      <c r="AC27">
        <v>110</v>
      </c>
      <c r="AD27">
        <v>66</v>
      </c>
      <c r="AE27">
        <v>29</v>
      </c>
      <c r="AF27">
        <v>-6.4000000000000001E-2</v>
      </c>
      <c r="AG27">
        <v>-1.2E-2</v>
      </c>
      <c r="AH27">
        <v>912.78599999999994</v>
      </c>
      <c r="AI27">
        <v>336.72899999999998</v>
      </c>
      <c r="AJ27">
        <v>0.36890000000000001</v>
      </c>
      <c r="AK27">
        <v>843.83600000000001</v>
      </c>
      <c r="AL27">
        <v>198.559</v>
      </c>
      <c r="AM27">
        <v>0.23530000000000001</v>
      </c>
      <c r="AN27">
        <v>0.97599999999999998</v>
      </c>
      <c r="AO27">
        <v>3.6511</v>
      </c>
      <c r="AP27">
        <v>250</v>
      </c>
    </row>
    <row r="28" spans="1:42" x14ac:dyDescent="0.15">
      <c r="A28" t="s">
        <v>67</v>
      </c>
      <c r="B28" t="str">
        <f>HYPERLINK("https://gmgn.ai/sol/address/97JwcqkqKfPEkRk7WzRo9aDu4ut7FoXoobTPJuy95Ts4","https://gmgn.ai/sol/address/97JwcqkqKfPEkRk7WzRo9aDu4ut7FoXoobTPJuy95Ts4")</f>
        <v>https://gmgn.ai/sol/address/97JwcqkqKfPEkRk7WzRo9aDu4ut7FoXoobTPJuy95Ts4</v>
      </c>
      <c r="D28">
        <v>82.405000000000001</v>
      </c>
      <c r="E28">
        <v>39.783000000000001</v>
      </c>
      <c r="F28">
        <v>0.48280000000000001</v>
      </c>
      <c r="G28">
        <v>74.674999999999997</v>
      </c>
      <c r="H28">
        <v>19.742999999999999</v>
      </c>
      <c r="I28">
        <v>0.26440000000000002</v>
      </c>
      <c r="J28">
        <v>1.9450000000000001</v>
      </c>
      <c r="K28">
        <v>2.5752000000000002</v>
      </c>
      <c r="L28">
        <v>32</v>
      </c>
      <c r="M28">
        <v>15</v>
      </c>
      <c r="N28">
        <v>7</v>
      </c>
      <c r="O28">
        <v>3</v>
      </c>
      <c r="P28">
        <v>7</v>
      </c>
      <c r="Q28">
        <v>-0.25</v>
      </c>
      <c r="R28">
        <v>-0.21879999999999999</v>
      </c>
      <c r="S28">
        <v>93.004000000000005</v>
      </c>
      <c r="T28">
        <v>35.926000000000002</v>
      </c>
      <c r="U28">
        <v>0.38629999999999998</v>
      </c>
      <c r="V28">
        <v>85.274000000000001</v>
      </c>
      <c r="W28">
        <v>15.885999999999999</v>
      </c>
      <c r="X28">
        <v>0.18629999999999999</v>
      </c>
      <c r="Y28">
        <v>1.91</v>
      </c>
      <c r="Z28">
        <v>2.4474999999999998</v>
      </c>
      <c r="AA28">
        <v>38</v>
      </c>
      <c r="AB28">
        <v>18</v>
      </c>
      <c r="AC28">
        <v>9</v>
      </c>
      <c r="AD28">
        <v>4</v>
      </c>
      <c r="AE28">
        <v>7</v>
      </c>
      <c r="AF28">
        <v>-0.28949999999999998</v>
      </c>
      <c r="AG28">
        <v>-0.26319999999999999</v>
      </c>
      <c r="AH28">
        <v>93.004000000000005</v>
      </c>
      <c r="AI28">
        <v>35.926000000000002</v>
      </c>
      <c r="AJ28">
        <v>0.38629999999999998</v>
      </c>
      <c r="AK28">
        <v>85.274000000000001</v>
      </c>
      <c r="AL28">
        <v>15.885999999999999</v>
      </c>
      <c r="AM28">
        <v>0.18629999999999999</v>
      </c>
      <c r="AN28">
        <v>1.91</v>
      </c>
      <c r="AO28">
        <v>2.4474999999999998</v>
      </c>
      <c r="AP28">
        <v>38</v>
      </c>
    </row>
    <row r="29" spans="1:42" x14ac:dyDescent="0.15">
      <c r="A29" t="s">
        <v>68</v>
      </c>
      <c r="B29" t="str">
        <f>HYPERLINK("https://gmgn.ai/sol/address/9d2HTebtsaur61A1cSjqjtwnYgjrd1JLz8TPpBan9YvQ","https://gmgn.ai/sol/address/9d2HTebtsaur61A1cSjqjtwnYgjrd1JLz8TPpBan9YvQ")</f>
        <v>https://gmgn.ai/sol/address/9d2HTebtsaur61A1cSjqjtwnYgjrd1JLz8TPpBan9YvQ</v>
      </c>
      <c r="D29">
        <v>1625.8340000000001</v>
      </c>
      <c r="E29">
        <v>239.06299999999999</v>
      </c>
      <c r="F29">
        <v>0.14699999999999999</v>
      </c>
      <c r="G29">
        <v>1501.7639999999999</v>
      </c>
      <c r="H29">
        <v>102.623</v>
      </c>
      <c r="I29">
        <v>6.83E-2</v>
      </c>
      <c r="J29">
        <v>13.914999999999999</v>
      </c>
      <c r="K29">
        <v>58.0655</v>
      </c>
      <c r="L29">
        <v>28</v>
      </c>
      <c r="M29">
        <v>1</v>
      </c>
      <c r="N29">
        <v>18</v>
      </c>
      <c r="O29">
        <v>7</v>
      </c>
      <c r="P29">
        <v>2</v>
      </c>
      <c r="Q29">
        <v>3.5700000000000003E-2</v>
      </c>
      <c r="R29">
        <v>3.5700000000000003E-2</v>
      </c>
      <c r="S29">
        <v>2910.1669999999999</v>
      </c>
      <c r="T29">
        <v>136.649</v>
      </c>
      <c r="U29">
        <v>4.7E-2</v>
      </c>
      <c r="V29">
        <v>2786.0970000000002</v>
      </c>
      <c r="W29">
        <v>0.20899999999999999</v>
      </c>
      <c r="X29">
        <v>1E-4</v>
      </c>
      <c r="Y29">
        <v>3.71</v>
      </c>
      <c r="Z29">
        <v>35.927999999999997</v>
      </c>
      <c r="AA29">
        <v>81</v>
      </c>
      <c r="AB29">
        <v>11</v>
      </c>
      <c r="AC29">
        <v>50</v>
      </c>
      <c r="AD29">
        <v>15</v>
      </c>
      <c r="AE29">
        <v>5</v>
      </c>
      <c r="AF29">
        <v>-7.4099999999999999E-2</v>
      </c>
      <c r="AG29">
        <v>-7.4099999999999999E-2</v>
      </c>
      <c r="AH29">
        <v>2910.1669999999999</v>
      </c>
      <c r="AI29">
        <v>136.649</v>
      </c>
      <c r="AJ29">
        <v>4.7E-2</v>
      </c>
      <c r="AK29">
        <v>2786.0970000000002</v>
      </c>
      <c r="AL29">
        <v>0.20899999999999999</v>
      </c>
      <c r="AM29">
        <v>1E-4</v>
      </c>
      <c r="AN29">
        <v>3.71</v>
      </c>
      <c r="AO29">
        <v>35.927999999999997</v>
      </c>
      <c r="AP29">
        <v>81</v>
      </c>
    </row>
    <row r="30" spans="1:42" x14ac:dyDescent="0.15">
      <c r="A30" t="s">
        <v>69</v>
      </c>
      <c r="B30" t="str">
        <f>HYPERLINK("https://gmgn.ai/sol/address/9FmeS15VAZjtpY8VSvt2ThfLUFEzQYoGBD1ErHPYNsY4","https://gmgn.ai/sol/address/9FmeS15VAZjtpY8VSvt2ThfLUFEzQYoGBD1ErHPYNsY4")</f>
        <v>https://gmgn.ai/sol/address/9FmeS15VAZjtpY8VSvt2ThfLUFEzQYoGBD1ErHPYNsY4</v>
      </c>
      <c r="D30">
        <v>1695.5730000000001</v>
      </c>
      <c r="E30">
        <v>1490.0830000000001</v>
      </c>
      <c r="F30">
        <v>0.87880000000000003</v>
      </c>
      <c r="G30">
        <v>1690.1030000000001</v>
      </c>
      <c r="H30">
        <v>846.50300000000004</v>
      </c>
      <c r="I30">
        <v>0.50090000000000001</v>
      </c>
      <c r="J30">
        <v>2.95</v>
      </c>
      <c r="K30">
        <v>8.5205000000000002</v>
      </c>
      <c r="L30">
        <v>199</v>
      </c>
      <c r="M30">
        <v>80</v>
      </c>
      <c r="N30">
        <v>62</v>
      </c>
      <c r="O30">
        <v>37</v>
      </c>
      <c r="P30">
        <v>20</v>
      </c>
      <c r="Q30">
        <v>-0.30149999999999999</v>
      </c>
      <c r="R30">
        <v>-0.2462</v>
      </c>
      <c r="S30">
        <v>1695.5730000000001</v>
      </c>
      <c r="T30">
        <v>1490.0830000000001</v>
      </c>
      <c r="U30">
        <v>0.87880000000000003</v>
      </c>
      <c r="V30">
        <v>1690.1030000000001</v>
      </c>
      <c r="W30">
        <v>846.50300000000004</v>
      </c>
      <c r="X30">
        <v>0.50090000000000001</v>
      </c>
      <c r="Y30">
        <v>2.95</v>
      </c>
      <c r="Z30">
        <v>8.5205000000000002</v>
      </c>
      <c r="AA30">
        <v>199</v>
      </c>
      <c r="AB30">
        <v>80</v>
      </c>
      <c r="AC30">
        <v>62</v>
      </c>
      <c r="AD30">
        <v>37</v>
      </c>
      <c r="AE30">
        <v>20</v>
      </c>
      <c r="AF30">
        <v>-0.30149999999999999</v>
      </c>
      <c r="AG30">
        <v>-0.2462</v>
      </c>
      <c r="AH30">
        <v>1695.5730000000001</v>
      </c>
      <c r="AI30">
        <v>1490.0830000000001</v>
      </c>
      <c r="AJ30">
        <v>0.87880000000000003</v>
      </c>
      <c r="AK30">
        <v>1690.1030000000001</v>
      </c>
      <c r="AL30">
        <v>846.50300000000004</v>
      </c>
      <c r="AM30">
        <v>0.50090000000000001</v>
      </c>
      <c r="AN30">
        <v>2.95</v>
      </c>
      <c r="AO30">
        <v>8.5205000000000002</v>
      </c>
      <c r="AP30">
        <v>199</v>
      </c>
    </row>
    <row r="31" spans="1:42" hidden="1" x14ac:dyDescent="0.15">
      <c r="A31" t="s">
        <v>70</v>
      </c>
      <c r="B31" t="str">
        <f>HYPERLINK("https://gmgn.ai/sol/address/9HQ2FDrnYjDgPdiRxdp3HsbrzgLgkwx13XZ3As2DcpJ5","https://gmgn.ai/sol/address/9HQ2FDrnYjDgPdiRxdp3HsbrzgLgkwx13XZ3As2DcpJ5")</f>
        <v>https://gmgn.ai/sol/address/9HQ2FDrnYjDgPdiRxdp3HsbrzgLgkwx13XZ3As2DcpJ5</v>
      </c>
      <c r="D31">
        <v>52.844999999999999</v>
      </c>
      <c r="E31">
        <v>18.297000000000001</v>
      </c>
      <c r="F31">
        <v>0.34620000000000001</v>
      </c>
      <c r="G31">
        <v>42.555</v>
      </c>
      <c r="H31">
        <v>-1.583</v>
      </c>
      <c r="I31">
        <v>-3.7199999999999997E-2</v>
      </c>
      <c r="J31">
        <v>6.24</v>
      </c>
      <c r="K31">
        <v>7.5492999999999997</v>
      </c>
      <c r="L31">
        <v>7</v>
      </c>
      <c r="M31">
        <v>1</v>
      </c>
      <c r="N31">
        <v>4</v>
      </c>
      <c r="O31">
        <v>0</v>
      </c>
      <c r="P31">
        <v>2</v>
      </c>
      <c r="Q31">
        <v>0.1429</v>
      </c>
      <c r="R31">
        <v>0.1429</v>
      </c>
      <c r="S31">
        <v>52.844999999999999</v>
      </c>
      <c r="T31">
        <v>18.297000000000001</v>
      </c>
      <c r="U31">
        <v>0.34620000000000001</v>
      </c>
      <c r="V31">
        <v>42.555</v>
      </c>
      <c r="W31">
        <v>-1.583</v>
      </c>
      <c r="X31">
        <v>-3.7199999999999997E-2</v>
      </c>
      <c r="Y31">
        <v>6.24</v>
      </c>
      <c r="Z31">
        <v>7.5492999999999997</v>
      </c>
      <c r="AA31">
        <v>7</v>
      </c>
      <c r="AB31">
        <v>1</v>
      </c>
      <c r="AC31">
        <v>4</v>
      </c>
      <c r="AD31">
        <v>0</v>
      </c>
      <c r="AE31">
        <v>2</v>
      </c>
      <c r="AF31">
        <v>0.1429</v>
      </c>
      <c r="AG31">
        <v>0.1429</v>
      </c>
      <c r="AH31">
        <v>52.844999999999999</v>
      </c>
      <c r="AI31">
        <v>18.297000000000001</v>
      </c>
      <c r="AJ31">
        <v>0.34620000000000001</v>
      </c>
      <c r="AK31">
        <v>42.555</v>
      </c>
      <c r="AL31">
        <v>-1.583</v>
      </c>
      <c r="AM31">
        <v>-3.7199999999999997E-2</v>
      </c>
      <c r="AN31">
        <v>6.24</v>
      </c>
      <c r="AO31">
        <v>7.5492999999999997</v>
      </c>
      <c r="AP31">
        <v>7</v>
      </c>
    </row>
    <row r="32" spans="1:42" x14ac:dyDescent="0.15">
      <c r="A32" t="s">
        <v>71</v>
      </c>
      <c r="B32" t="str">
        <f>HYPERLINK("https://gmgn.ai/sol/address/9rkHWgqFUAcCENkeY1iHH3wopVgdss4fZFnigi8iPWvq","https://gmgn.ai/sol/address/9rkHWgqFUAcCENkeY1iHH3wopVgdss4fZFnigi8iPWvq")</f>
        <v>https://gmgn.ai/sol/address/9rkHWgqFUAcCENkeY1iHH3wopVgdss4fZFnigi8iPWvq</v>
      </c>
      <c r="D32">
        <v>609.08299999999997</v>
      </c>
      <c r="E32">
        <v>69.706999999999994</v>
      </c>
      <c r="F32">
        <v>0.1144</v>
      </c>
      <c r="G32">
        <v>600.303</v>
      </c>
      <c r="H32">
        <v>31.466999999999999</v>
      </c>
      <c r="I32">
        <v>5.2400000000000002E-2</v>
      </c>
      <c r="J32">
        <v>1.88</v>
      </c>
      <c r="K32">
        <v>6.4795999999999996</v>
      </c>
      <c r="L32">
        <v>94</v>
      </c>
      <c r="M32">
        <v>23</v>
      </c>
      <c r="N32">
        <v>20</v>
      </c>
      <c r="O32">
        <v>45</v>
      </c>
      <c r="P32">
        <v>6</v>
      </c>
      <c r="Q32">
        <v>-0.18090000000000001</v>
      </c>
      <c r="R32">
        <v>-0.17019999999999999</v>
      </c>
      <c r="S32">
        <v>628.36</v>
      </c>
      <c r="T32">
        <v>72.602999999999994</v>
      </c>
      <c r="U32">
        <v>0.11550000000000001</v>
      </c>
      <c r="V32">
        <v>619.58000000000004</v>
      </c>
      <c r="W32">
        <v>34.363</v>
      </c>
      <c r="X32">
        <v>5.5500000000000001E-2</v>
      </c>
      <c r="Y32">
        <v>1.88</v>
      </c>
      <c r="Z32">
        <v>6.2835999999999999</v>
      </c>
      <c r="AA32">
        <v>100</v>
      </c>
      <c r="AB32">
        <v>23</v>
      </c>
      <c r="AC32">
        <v>20</v>
      </c>
      <c r="AD32">
        <v>51</v>
      </c>
      <c r="AE32">
        <v>6</v>
      </c>
      <c r="AF32">
        <v>-0.17</v>
      </c>
      <c r="AG32">
        <v>-0.16</v>
      </c>
      <c r="AH32">
        <v>628.36</v>
      </c>
      <c r="AI32">
        <v>72.602999999999994</v>
      </c>
      <c r="AJ32">
        <v>0.11550000000000001</v>
      </c>
      <c r="AK32">
        <v>619.58000000000004</v>
      </c>
      <c r="AL32">
        <v>34.363</v>
      </c>
      <c r="AM32">
        <v>5.5500000000000001E-2</v>
      </c>
      <c r="AN32">
        <v>1.88</v>
      </c>
      <c r="AO32">
        <v>6.2835999999999999</v>
      </c>
      <c r="AP32">
        <v>100</v>
      </c>
    </row>
    <row r="33" spans="1:42" hidden="1" x14ac:dyDescent="0.15">
      <c r="A33" t="s">
        <v>72</v>
      </c>
      <c r="B33" t="str">
        <f>HYPERLINK("https://gmgn.ai/sol/address/9SkVetBKeJYwxen42eozNY4eyafBU3Zm1LDEZSBXRNY8","https://gmgn.ai/sol/address/9SkVetBKeJYwxen42eozNY4eyafBU3Zm1LDEZSBXRNY8")</f>
        <v>https://gmgn.ai/sol/address/9SkVetBKeJYwxen42eozNY4eyafBU3Zm1LDEZSBXRNY8</v>
      </c>
      <c r="D33">
        <v>76.632000000000005</v>
      </c>
      <c r="E33">
        <v>27.21</v>
      </c>
      <c r="F33">
        <v>0.35510000000000003</v>
      </c>
      <c r="G33">
        <v>73.932000000000002</v>
      </c>
      <c r="H33">
        <v>-11.79</v>
      </c>
      <c r="I33">
        <v>-0.1595</v>
      </c>
      <c r="J33">
        <v>1.95</v>
      </c>
      <c r="K33">
        <v>2.5543999999999998</v>
      </c>
      <c r="L33">
        <v>30</v>
      </c>
      <c r="M33">
        <v>13</v>
      </c>
      <c r="N33">
        <v>9</v>
      </c>
      <c r="O33">
        <v>5</v>
      </c>
      <c r="P33">
        <v>3</v>
      </c>
      <c r="Q33">
        <v>-0.33329999999999999</v>
      </c>
      <c r="R33">
        <v>-0.23330000000000001</v>
      </c>
      <c r="S33">
        <v>76.632000000000005</v>
      </c>
      <c r="T33">
        <v>27.21</v>
      </c>
      <c r="U33">
        <v>0.35510000000000003</v>
      </c>
      <c r="V33">
        <v>73.932000000000002</v>
      </c>
      <c r="W33">
        <v>-11.79</v>
      </c>
      <c r="X33">
        <v>-0.1595</v>
      </c>
      <c r="Y33">
        <v>1.95</v>
      </c>
      <c r="Z33">
        <v>2.5543999999999998</v>
      </c>
      <c r="AA33">
        <v>30</v>
      </c>
      <c r="AB33">
        <v>13</v>
      </c>
      <c r="AC33">
        <v>9</v>
      </c>
      <c r="AD33">
        <v>5</v>
      </c>
      <c r="AE33">
        <v>3</v>
      </c>
      <c r="AF33">
        <v>-0.33329999999999999</v>
      </c>
      <c r="AG33">
        <v>-0.23330000000000001</v>
      </c>
      <c r="AH33">
        <v>76.632000000000005</v>
      </c>
      <c r="AI33">
        <v>27.21</v>
      </c>
      <c r="AJ33">
        <v>0.35510000000000003</v>
      </c>
      <c r="AK33">
        <v>73.932000000000002</v>
      </c>
      <c r="AL33">
        <v>-11.79</v>
      </c>
      <c r="AM33">
        <v>-0.1595</v>
      </c>
      <c r="AN33">
        <v>1.95</v>
      </c>
      <c r="AO33">
        <v>2.5543999999999998</v>
      </c>
      <c r="AP33">
        <v>30</v>
      </c>
    </row>
    <row r="34" spans="1:42" x14ac:dyDescent="0.15">
      <c r="A34" t="s">
        <v>73</v>
      </c>
      <c r="B34" t="str">
        <f>HYPERLINK("https://gmgn.ai/sol/address/AaavyHrRcm7WiQXeyCM2pTMtnpcLB5bN2WPMP4FyMjJW","https://gmgn.ai/sol/address/AaavyHrRcm7WiQXeyCM2pTMtnpcLB5bN2WPMP4FyMjJW")</f>
        <v>https://gmgn.ai/sol/address/AaavyHrRcm7WiQXeyCM2pTMtnpcLB5bN2WPMP4FyMjJW</v>
      </c>
      <c r="D34">
        <v>312.35500000000002</v>
      </c>
      <c r="E34">
        <v>54.868000000000002</v>
      </c>
      <c r="F34">
        <v>0.1757</v>
      </c>
      <c r="G34">
        <v>259.96499999999997</v>
      </c>
      <c r="H34">
        <v>36.357999999999997</v>
      </c>
      <c r="I34">
        <v>0.1399</v>
      </c>
      <c r="J34">
        <v>1.47</v>
      </c>
      <c r="K34">
        <v>5.8935000000000004</v>
      </c>
      <c r="L34">
        <v>53</v>
      </c>
      <c r="M34">
        <v>8</v>
      </c>
      <c r="N34">
        <v>16</v>
      </c>
      <c r="O34">
        <v>26</v>
      </c>
      <c r="P34">
        <v>3</v>
      </c>
      <c r="Q34">
        <v>-9.4299999999999995E-2</v>
      </c>
      <c r="R34">
        <v>-7.5499999999999998E-2</v>
      </c>
      <c r="S34">
        <v>323.55700000000002</v>
      </c>
      <c r="T34">
        <v>61.704999999999998</v>
      </c>
      <c r="U34">
        <v>0.19070000000000001</v>
      </c>
      <c r="V34">
        <v>271.16699999999997</v>
      </c>
      <c r="W34">
        <v>43.195</v>
      </c>
      <c r="X34">
        <v>0.1593</v>
      </c>
      <c r="Y34">
        <v>1.1599999999999999</v>
      </c>
      <c r="Z34">
        <v>5.484</v>
      </c>
      <c r="AA34">
        <v>59</v>
      </c>
      <c r="AB34">
        <v>9</v>
      </c>
      <c r="AC34">
        <v>16</v>
      </c>
      <c r="AD34">
        <v>31</v>
      </c>
      <c r="AE34">
        <v>3</v>
      </c>
      <c r="AF34">
        <v>-0.1017</v>
      </c>
      <c r="AG34">
        <v>-8.4699999999999998E-2</v>
      </c>
      <c r="AH34">
        <v>323.55700000000002</v>
      </c>
      <c r="AI34">
        <v>61.704999999999998</v>
      </c>
      <c r="AJ34">
        <v>0.19070000000000001</v>
      </c>
      <c r="AK34">
        <v>271.16699999999997</v>
      </c>
      <c r="AL34">
        <v>43.195</v>
      </c>
      <c r="AM34">
        <v>0.1593</v>
      </c>
      <c r="AN34">
        <v>1.1599999999999999</v>
      </c>
      <c r="AO34">
        <v>5.484</v>
      </c>
      <c r="AP34">
        <v>59</v>
      </c>
    </row>
    <row r="35" spans="1:42" x14ac:dyDescent="0.15">
      <c r="A35" t="s">
        <v>74</v>
      </c>
      <c r="B35" t="str">
        <f>HYPERLINK("https://gmgn.ai/sol/address/ABUqmjGYiZd4mFxVa2ZV4zZUUbB7a7U7EvoPkw4YHvC6","https://gmgn.ai/sol/address/ABUqmjGYiZd4mFxVa2ZV4zZUUbB7a7U7EvoPkw4YHvC6")</f>
        <v>https://gmgn.ai/sol/address/ABUqmjGYiZd4mFxVa2ZV4zZUUbB7a7U7EvoPkw4YHvC6</v>
      </c>
      <c r="D35">
        <v>699.56600000000003</v>
      </c>
      <c r="E35">
        <v>3134.89</v>
      </c>
      <c r="F35">
        <v>4.4812000000000003</v>
      </c>
      <c r="G35">
        <v>610.80600000000004</v>
      </c>
      <c r="H35">
        <v>1161.8699999999999</v>
      </c>
      <c r="I35">
        <v>1.9021999999999999</v>
      </c>
      <c r="J35">
        <v>9.7249999999999996</v>
      </c>
      <c r="K35">
        <v>20.575500000000002</v>
      </c>
      <c r="L35">
        <v>34</v>
      </c>
      <c r="M35">
        <v>16</v>
      </c>
      <c r="N35">
        <v>7</v>
      </c>
      <c r="O35">
        <v>2</v>
      </c>
      <c r="P35">
        <v>9</v>
      </c>
      <c r="Q35">
        <v>-0.2059</v>
      </c>
      <c r="R35">
        <v>0</v>
      </c>
      <c r="S35">
        <v>744.78599999999994</v>
      </c>
      <c r="T35">
        <v>3132.11</v>
      </c>
      <c r="U35">
        <v>4.2054</v>
      </c>
      <c r="V35">
        <v>656.02599999999995</v>
      </c>
      <c r="W35">
        <v>1159.0899999999999</v>
      </c>
      <c r="X35">
        <v>1.7667999999999999</v>
      </c>
      <c r="Y35">
        <v>9.75</v>
      </c>
      <c r="Z35">
        <v>20.1294</v>
      </c>
      <c r="AA35">
        <v>37</v>
      </c>
      <c r="AB35">
        <v>17</v>
      </c>
      <c r="AC35">
        <v>7</v>
      </c>
      <c r="AD35">
        <v>4</v>
      </c>
      <c r="AE35">
        <v>9</v>
      </c>
      <c r="AF35">
        <v>-0.2162</v>
      </c>
      <c r="AG35">
        <v>-2.7E-2</v>
      </c>
      <c r="AH35">
        <v>744.78599999999994</v>
      </c>
      <c r="AI35">
        <v>3132.11</v>
      </c>
      <c r="AJ35">
        <v>4.2054</v>
      </c>
      <c r="AK35">
        <v>656.02599999999995</v>
      </c>
      <c r="AL35">
        <v>1159.0899999999999</v>
      </c>
      <c r="AM35">
        <v>1.7667999999999999</v>
      </c>
      <c r="AN35">
        <v>9.75</v>
      </c>
      <c r="AO35">
        <v>20.1294</v>
      </c>
      <c r="AP35">
        <v>37</v>
      </c>
    </row>
    <row r="36" spans="1:42" x14ac:dyDescent="0.15">
      <c r="A36" t="s">
        <v>75</v>
      </c>
      <c r="B36" t="str">
        <f>HYPERLINK("https://gmgn.ai/sol/address/AgBe4DzK6iFkCABTgEKvtwvnr7h3UqpWeFiuPw9UR2tN","https://gmgn.ai/sol/address/AgBe4DzK6iFkCABTgEKvtwvnr7h3UqpWeFiuPw9UR2tN")</f>
        <v>https://gmgn.ai/sol/address/AgBe4DzK6iFkCABTgEKvtwvnr7h3UqpWeFiuPw9UR2tN</v>
      </c>
      <c r="D36">
        <v>465.11</v>
      </c>
      <c r="E36">
        <v>153.45500000000001</v>
      </c>
      <c r="F36">
        <v>0.32990000000000003</v>
      </c>
      <c r="G36">
        <v>325.58999999999997</v>
      </c>
      <c r="H36">
        <v>48.024999999999999</v>
      </c>
      <c r="I36">
        <v>0.14749999999999999</v>
      </c>
      <c r="J36">
        <v>2.91</v>
      </c>
      <c r="K36">
        <v>7.8832000000000004</v>
      </c>
      <c r="L36">
        <v>59</v>
      </c>
      <c r="M36">
        <v>11</v>
      </c>
      <c r="N36">
        <v>31</v>
      </c>
      <c r="O36">
        <v>11</v>
      </c>
      <c r="P36">
        <v>6</v>
      </c>
      <c r="Q36">
        <v>-8.4699999999999998E-2</v>
      </c>
      <c r="R36">
        <v>-5.0799999999999998E-2</v>
      </c>
      <c r="S36">
        <v>722.97799999999995</v>
      </c>
      <c r="T36">
        <v>127.27800000000001</v>
      </c>
      <c r="U36">
        <v>0.17599999999999999</v>
      </c>
      <c r="V36">
        <v>583.45799999999997</v>
      </c>
      <c r="W36">
        <v>21.847999999999999</v>
      </c>
      <c r="X36">
        <v>3.7400000000000003E-2</v>
      </c>
      <c r="Y36">
        <v>2.87</v>
      </c>
      <c r="Z36">
        <v>5.9749999999999996</v>
      </c>
      <c r="AA36">
        <v>121</v>
      </c>
      <c r="AB36">
        <v>26</v>
      </c>
      <c r="AC36">
        <v>64</v>
      </c>
      <c r="AD36">
        <v>20</v>
      </c>
      <c r="AE36">
        <v>11</v>
      </c>
      <c r="AF36">
        <v>-0.124</v>
      </c>
      <c r="AG36">
        <v>-9.0899999999999995E-2</v>
      </c>
      <c r="AH36">
        <v>722.97799999999995</v>
      </c>
      <c r="AI36">
        <v>127.27800000000001</v>
      </c>
      <c r="AJ36">
        <v>0.17599999999999999</v>
      </c>
      <c r="AK36">
        <v>583.45799999999997</v>
      </c>
      <c r="AL36">
        <v>21.847999999999999</v>
      </c>
      <c r="AM36">
        <v>3.7400000000000003E-2</v>
      </c>
      <c r="AN36">
        <v>2.87</v>
      </c>
      <c r="AO36">
        <v>5.9749999999999996</v>
      </c>
      <c r="AP36">
        <v>121</v>
      </c>
    </row>
    <row r="37" spans="1:42" x14ac:dyDescent="0.15">
      <c r="A37" t="s">
        <v>76</v>
      </c>
      <c r="B37" t="str">
        <f>HYPERLINK("https://gmgn.ai/sol/address/AQ4BF3vkycfQXRqwSo5CsPuxGQLHVPyDaeCWNrsDHagb","https://gmgn.ai/sol/address/AQ4BF3vkycfQXRqwSo5CsPuxGQLHVPyDaeCWNrsDHagb")</f>
        <v>https://gmgn.ai/sol/address/AQ4BF3vkycfQXRqwSo5CsPuxGQLHVPyDaeCWNrsDHagb</v>
      </c>
      <c r="D37">
        <v>128.078</v>
      </c>
      <c r="E37">
        <v>134.02199999999999</v>
      </c>
      <c r="F37">
        <v>1.0464</v>
      </c>
      <c r="G37">
        <v>118.408</v>
      </c>
      <c r="H37">
        <v>14.442</v>
      </c>
      <c r="I37">
        <v>0.122</v>
      </c>
      <c r="J37">
        <v>0.65349999999999997</v>
      </c>
      <c r="K37">
        <v>5.8216999999999999</v>
      </c>
      <c r="L37">
        <v>22</v>
      </c>
      <c r="M37">
        <v>2</v>
      </c>
      <c r="N37">
        <v>14</v>
      </c>
      <c r="O37">
        <v>3</v>
      </c>
      <c r="P37">
        <v>3</v>
      </c>
      <c r="Q37">
        <v>4.5499999999999999E-2</v>
      </c>
      <c r="R37">
        <v>9.0899999999999995E-2</v>
      </c>
      <c r="S37">
        <v>128.078</v>
      </c>
      <c r="T37">
        <v>134.02199999999999</v>
      </c>
      <c r="U37">
        <v>1.0464</v>
      </c>
      <c r="V37">
        <v>118.408</v>
      </c>
      <c r="W37">
        <v>14.442</v>
      </c>
      <c r="X37">
        <v>0.122</v>
      </c>
      <c r="Y37">
        <v>0.65349999999999997</v>
      </c>
      <c r="Z37">
        <v>5.8216999999999999</v>
      </c>
      <c r="AA37">
        <v>22</v>
      </c>
      <c r="AB37">
        <v>2</v>
      </c>
      <c r="AC37">
        <v>14</v>
      </c>
      <c r="AD37">
        <v>3</v>
      </c>
      <c r="AE37">
        <v>3</v>
      </c>
      <c r="AF37">
        <v>4.5499999999999999E-2</v>
      </c>
      <c r="AG37">
        <v>9.0899999999999995E-2</v>
      </c>
      <c r="AH37">
        <v>128.078</v>
      </c>
      <c r="AI37">
        <v>134.02199999999999</v>
      </c>
      <c r="AJ37">
        <v>1.0464</v>
      </c>
      <c r="AK37">
        <v>118.408</v>
      </c>
      <c r="AL37">
        <v>14.442</v>
      </c>
      <c r="AM37">
        <v>0.122</v>
      </c>
      <c r="AN37">
        <v>0.65349999999999997</v>
      </c>
      <c r="AO37">
        <v>5.8216999999999999</v>
      </c>
      <c r="AP37">
        <v>22</v>
      </c>
    </row>
    <row r="38" spans="1:42" hidden="1" x14ac:dyDescent="0.15">
      <c r="A38" t="s">
        <v>77</v>
      </c>
      <c r="B38" t="str">
        <f>HYPERLINK("https://gmgn.ai/sol/address/AQcMhwZdwJ3hRwF5tYXZkCUjsrsBM1ot5GBZeKeNUMaY","https://gmgn.ai/sol/address/AQcMhwZdwJ3hRwF5tYXZkCUjsrsBM1ot5GBZeKeNUMaY")</f>
        <v>https://gmgn.ai/sol/address/AQcMhwZdwJ3hRwF5tYXZkCUjsrsBM1ot5GBZeKeNUMaY</v>
      </c>
      <c r="D38">
        <v>412.947</v>
      </c>
      <c r="E38">
        <v>256.81200000000001</v>
      </c>
      <c r="F38">
        <v>0.62190000000000001</v>
      </c>
      <c r="G38">
        <v>375.24700000000001</v>
      </c>
      <c r="H38">
        <v>-30.978000000000002</v>
      </c>
      <c r="I38">
        <v>-8.2600000000000007E-2</v>
      </c>
      <c r="J38">
        <v>2.82</v>
      </c>
      <c r="K38">
        <v>5.0980999999999996</v>
      </c>
      <c r="L38">
        <v>81</v>
      </c>
      <c r="M38">
        <v>18</v>
      </c>
      <c r="N38">
        <v>40</v>
      </c>
      <c r="O38">
        <v>15</v>
      </c>
      <c r="P38">
        <v>8</v>
      </c>
      <c r="Q38">
        <v>-0.1235</v>
      </c>
      <c r="R38">
        <v>-0.1111</v>
      </c>
      <c r="S38">
        <v>467.74700000000001</v>
      </c>
      <c r="T38">
        <v>260.42599999999999</v>
      </c>
      <c r="U38">
        <v>0.55679999999999996</v>
      </c>
      <c r="V38">
        <v>430.04700000000003</v>
      </c>
      <c r="W38">
        <v>-27.364000000000001</v>
      </c>
      <c r="X38">
        <v>-6.3600000000000004E-2</v>
      </c>
      <c r="Y38">
        <v>2.71</v>
      </c>
      <c r="Z38">
        <v>4.7247000000000003</v>
      </c>
      <c r="AA38">
        <v>99</v>
      </c>
      <c r="AB38">
        <v>20</v>
      </c>
      <c r="AC38">
        <v>51</v>
      </c>
      <c r="AD38">
        <v>19</v>
      </c>
      <c r="AE38">
        <v>9</v>
      </c>
      <c r="AF38">
        <v>-0.1111</v>
      </c>
      <c r="AG38">
        <v>-0.10100000000000001</v>
      </c>
      <c r="AH38">
        <v>467.74700000000001</v>
      </c>
      <c r="AI38">
        <v>260.42599999999999</v>
      </c>
      <c r="AJ38">
        <v>0.55679999999999996</v>
      </c>
      <c r="AK38">
        <v>430.04700000000003</v>
      </c>
      <c r="AL38">
        <v>-27.364000000000001</v>
      </c>
      <c r="AM38">
        <v>-6.3600000000000004E-2</v>
      </c>
      <c r="AN38">
        <v>2.71</v>
      </c>
      <c r="AO38">
        <v>4.7247000000000003</v>
      </c>
      <c r="AP38">
        <v>99</v>
      </c>
    </row>
    <row r="39" spans="1:42" x14ac:dyDescent="0.15">
      <c r="A39" t="s">
        <v>78</v>
      </c>
      <c r="B39" t="str">
        <f>HYPERLINK("https://gmgn.ai/sol/address/AutanKZsLpydgGV3RgDdijyWYgcGgjy6jxFY7WCxtu28","https://gmgn.ai/sol/address/AutanKZsLpydgGV3RgDdijyWYgcGgjy6jxFY7WCxtu28")</f>
        <v>https://gmgn.ai/sol/address/AutanKZsLpydgGV3RgDdijyWYgcGgjy6jxFY7WCxtu28</v>
      </c>
      <c r="D39">
        <v>459.88499999999999</v>
      </c>
      <c r="E39">
        <v>50.872</v>
      </c>
      <c r="F39">
        <v>0.1106</v>
      </c>
      <c r="G39">
        <v>381.09500000000003</v>
      </c>
      <c r="H39">
        <v>19.501999999999999</v>
      </c>
      <c r="I39">
        <v>5.1200000000000002E-2</v>
      </c>
      <c r="J39">
        <v>1.92</v>
      </c>
      <c r="K39">
        <v>4.5987999999999998</v>
      </c>
      <c r="L39">
        <v>100</v>
      </c>
      <c r="M39">
        <v>17</v>
      </c>
      <c r="N39">
        <v>42</v>
      </c>
      <c r="O39">
        <v>37</v>
      </c>
      <c r="P39">
        <v>4</v>
      </c>
      <c r="Q39">
        <v>-0.13</v>
      </c>
      <c r="R39">
        <v>-0.13</v>
      </c>
      <c r="S39">
        <v>459.88499999999999</v>
      </c>
      <c r="T39">
        <v>50.872</v>
      </c>
      <c r="U39">
        <v>0.1106</v>
      </c>
      <c r="V39">
        <v>381.09500000000003</v>
      </c>
      <c r="W39">
        <v>19.501999999999999</v>
      </c>
      <c r="X39">
        <v>5.1200000000000002E-2</v>
      </c>
      <c r="Y39">
        <v>1.92</v>
      </c>
      <c r="Z39">
        <v>4.5987999999999998</v>
      </c>
      <c r="AA39">
        <v>100</v>
      </c>
      <c r="AB39">
        <v>17</v>
      </c>
      <c r="AC39">
        <v>42</v>
      </c>
      <c r="AD39">
        <v>37</v>
      </c>
      <c r="AE39">
        <v>4</v>
      </c>
      <c r="AF39">
        <v>-0.13</v>
      </c>
      <c r="AG39">
        <v>-0.13</v>
      </c>
      <c r="AH39">
        <v>459.88499999999999</v>
      </c>
      <c r="AI39">
        <v>50.872</v>
      </c>
      <c r="AJ39">
        <v>0.1106</v>
      </c>
      <c r="AK39">
        <v>381.09500000000003</v>
      </c>
      <c r="AL39">
        <v>19.501999999999999</v>
      </c>
      <c r="AM39">
        <v>5.1200000000000002E-2</v>
      </c>
      <c r="AN39">
        <v>1.92</v>
      </c>
      <c r="AO39">
        <v>4.5987999999999998</v>
      </c>
      <c r="AP39">
        <v>100</v>
      </c>
    </row>
    <row r="40" spans="1:42" x14ac:dyDescent="0.15">
      <c r="A40" t="s">
        <v>79</v>
      </c>
      <c r="B40" t="str">
        <f>HYPERLINK("https://gmgn.ai/sol/address/B2knF41mAK1JEBgWuNf9bUA9gBMuU2rm3WXHUrpuPNdu","https://gmgn.ai/sol/address/B2knF41mAK1JEBgWuNf9bUA9gBMuU2rm3WXHUrpuPNdu")</f>
        <v>https://gmgn.ai/sol/address/B2knF41mAK1JEBgWuNf9bUA9gBMuU2rm3WXHUrpuPNdu</v>
      </c>
      <c r="D40">
        <v>197.65199999999999</v>
      </c>
      <c r="E40">
        <v>45.79</v>
      </c>
      <c r="F40">
        <v>0.23169999999999999</v>
      </c>
      <c r="G40">
        <v>137.452</v>
      </c>
      <c r="H40">
        <v>10.17</v>
      </c>
      <c r="I40">
        <v>7.3999999999999996E-2</v>
      </c>
      <c r="J40">
        <v>1.95</v>
      </c>
      <c r="K40">
        <v>8.5936000000000003</v>
      </c>
      <c r="L40">
        <v>23</v>
      </c>
      <c r="M40">
        <v>3</v>
      </c>
      <c r="N40">
        <v>4</v>
      </c>
      <c r="O40">
        <v>15</v>
      </c>
      <c r="P40">
        <v>1</v>
      </c>
      <c r="Q40">
        <v>-8.6999999999999994E-2</v>
      </c>
      <c r="R40">
        <v>-8.6999999999999994E-2</v>
      </c>
      <c r="S40">
        <v>257.452</v>
      </c>
      <c r="T40">
        <v>62.149000000000001</v>
      </c>
      <c r="U40">
        <v>0.2414</v>
      </c>
      <c r="V40">
        <v>197.25200000000001</v>
      </c>
      <c r="W40">
        <v>26.529</v>
      </c>
      <c r="X40">
        <v>0.13450000000000001</v>
      </c>
      <c r="Y40">
        <v>3.2949999999999999</v>
      </c>
      <c r="Z40">
        <v>9.9019999999999992</v>
      </c>
      <c r="AA40">
        <v>26</v>
      </c>
      <c r="AB40">
        <v>3</v>
      </c>
      <c r="AC40">
        <v>6</v>
      </c>
      <c r="AD40">
        <v>16</v>
      </c>
      <c r="AE40">
        <v>1</v>
      </c>
      <c r="AF40">
        <v>-7.6899999999999996E-2</v>
      </c>
      <c r="AG40">
        <v>-7.6899999999999996E-2</v>
      </c>
      <c r="AH40">
        <v>257.452</v>
      </c>
      <c r="AI40">
        <v>62.149000000000001</v>
      </c>
      <c r="AJ40">
        <v>0.2414</v>
      </c>
      <c r="AK40">
        <v>197.25200000000001</v>
      </c>
      <c r="AL40">
        <v>26.529</v>
      </c>
      <c r="AM40">
        <v>0.13450000000000001</v>
      </c>
      <c r="AN40">
        <v>3.2949999999999999</v>
      </c>
      <c r="AO40">
        <v>9.9019999999999992</v>
      </c>
      <c r="AP40">
        <v>26</v>
      </c>
    </row>
    <row r="41" spans="1:42" hidden="1" x14ac:dyDescent="0.15">
      <c r="A41" t="s">
        <v>80</v>
      </c>
      <c r="B41" t="str">
        <f>HYPERLINK("https://gmgn.ai/sol/address/B4PSJCv6JnUjXbFx5iZ2d9rE5vyuFHismMCBWbwd5Vyd","https://gmgn.ai/sol/address/B4PSJCv6JnUjXbFx5iZ2d9rE5vyuFHismMCBWbwd5Vyd")</f>
        <v>https://gmgn.ai/sol/address/B4PSJCv6JnUjXbFx5iZ2d9rE5vyuFHismMCBWbwd5Vyd</v>
      </c>
      <c r="D41">
        <v>125.286</v>
      </c>
      <c r="E41">
        <v>28.335999999999999</v>
      </c>
      <c r="F41">
        <v>0.22620000000000001</v>
      </c>
      <c r="G41">
        <v>113.446</v>
      </c>
      <c r="H41">
        <v>-0.104</v>
      </c>
      <c r="I41">
        <v>-8.9999999999999998E-4</v>
      </c>
      <c r="J41">
        <v>1.06</v>
      </c>
      <c r="K41">
        <v>2.9136000000000002</v>
      </c>
      <c r="L41">
        <v>43</v>
      </c>
      <c r="M41">
        <v>14</v>
      </c>
      <c r="N41">
        <v>17</v>
      </c>
      <c r="O41">
        <v>9</v>
      </c>
      <c r="P41">
        <v>3</v>
      </c>
      <c r="Q41">
        <v>-0.25580000000000003</v>
      </c>
      <c r="R41">
        <v>-0.2326</v>
      </c>
      <c r="S41">
        <v>155.53100000000001</v>
      </c>
      <c r="T41">
        <v>25.998000000000001</v>
      </c>
      <c r="U41">
        <v>0.16719999999999999</v>
      </c>
      <c r="V41">
        <v>143.691</v>
      </c>
      <c r="W41">
        <v>-2.4420000000000002</v>
      </c>
      <c r="X41">
        <v>-1.7000000000000001E-2</v>
      </c>
      <c r="Y41">
        <v>0.97750000000000004</v>
      </c>
      <c r="Z41">
        <v>2.5922000000000001</v>
      </c>
      <c r="AA41">
        <v>60</v>
      </c>
      <c r="AB41">
        <v>20</v>
      </c>
      <c r="AC41">
        <v>24</v>
      </c>
      <c r="AD41">
        <v>12</v>
      </c>
      <c r="AE41">
        <v>4</v>
      </c>
      <c r="AF41">
        <v>-0.26669999999999999</v>
      </c>
      <c r="AG41">
        <v>-0.25</v>
      </c>
      <c r="AH41">
        <v>155.53100000000001</v>
      </c>
      <c r="AI41">
        <v>25.998000000000001</v>
      </c>
      <c r="AJ41">
        <v>0.16719999999999999</v>
      </c>
      <c r="AK41">
        <v>143.691</v>
      </c>
      <c r="AL41">
        <v>-2.4420000000000002</v>
      </c>
      <c r="AM41">
        <v>-1.7000000000000001E-2</v>
      </c>
      <c r="AN41">
        <v>0.97750000000000004</v>
      </c>
      <c r="AO41">
        <v>2.5922000000000001</v>
      </c>
      <c r="AP41">
        <v>60</v>
      </c>
    </row>
    <row r="42" spans="1:42" x14ac:dyDescent="0.15">
      <c r="A42" t="s">
        <v>81</v>
      </c>
      <c r="B42" t="str">
        <f>HYPERLINK("https://gmgn.ai/sol/address/B4wBF3ccG7LG9Tb3veDr3zZvgovBiJ2uthkEeHCRfd6S","https://gmgn.ai/sol/address/B4wBF3ccG7LG9Tb3veDr3zZvgovBiJ2uthkEeHCRfd6S")</f>
        <v>https://gmgn.ai/sol/address/B4wBF3ccG7LG9Tb3veDr3zZvgovBiJ2uthkEeHCRfd6S</v>
      </c>
      <c r="D42">
        <v>26.567</v>
      </c>
      <c r="E42">
        <v>40.280999999999999</v>
      </c>
      <c r="F42">
        <v>1.5162</v>
      </c>
      <c r="G42">
        <v>24.927</v>
      </c>
      <c r="H42">
        <v>3.141</v>
      </c>
      <c r="I42">
        <v>0.126</v>
      </c>
      <c r="J42">
        <v>1.595</v>
      </c>
      <c r="K42">
        <v>1.8976</v>
      </c>
      <c r="L42">
        <v>14</v>
      </c>
      <c r="M42">
        <v>2</v>
      </c>
      <c r="N42">
        <v>7</v>
      </c>
      <c r="O42">
        <v>3</v>
      </c>
      <c r="P42">
        <v>2</v>
      </c>
      <c r="Q42">
        <v>0</v>
      </c>
      <c r="R42">
        <v>0.1429</v>
      </c>
      <c r="S42">
        <v>26.567</v>
      </c>
      <c r="T42">
        <v>40.280999999999999</v>
      </c>
      <c r="U42">
        <v>1.5162</v>
      </c>
      <c r="V42">
        <v>24.927</v>
      </c>
      <c r="W42">
        <v>3.141</v>
      </c>
      <c r="X42">
        <v>0.126</v>
      </c>
      <c r="Y42">
        <v>1.595</v>
      </c>
      <c r="Z42">
        <v>1.8976</v>
      </c>
      <c r="AA42">
        <v>14</v>
      </c>
      <c r="AB42">
        <v>2</v>
      </c>
      <c r="AC42">
        <v>7</v>
      </c>
      <c r="AD42">
        <v>3</v>
      </c>
      <c r="AE42">
        <v>2</v>
      </c>
      <c r="AF42">
        <v>0</v>
      </c>
      <c r="AG42">
        <v>0.1429</v>
      </c>
      <c r="AH42">
        <v>26.567</v>
      </c>
      <c r="AI42">
        <v>40.280999999999999</v>
      </c>
      <c r="AJ42">
        <v>1.5162</v>
      </c>
      <c r="AK42">
        <v>24.927</v>
      </c>
      <c r="AL42">
        <v>3.141</v>
      </c>
      <c r="AM42">
        <v>0.126</v>
      </c>
      <c r="AN42">
        <v>1.595</v>
      </c>
      <c r="AO42">
        <v>1.8976</v>
      </c>
      <c r="AP42">
        <v>14</v>
      </c>
    </row>
    <row r="43" spans="1:42" hidden="1" x14ac:dyDescent="0.15">
      <c r="A43" t="s">
        <v>82</v>
      </c>
      <c r="B43" t="str">
        <f>HYPERLINK("https://gmgn.ai/sol/address/C4yAdjzNZjj1EjyA2tek2A7kNnqJVJp13BTXhLzfsYRs","https://gmgn.ai/sol/address/C4yAdjzNZjj1EjyA2tek2A7kNnqJVJp13BTXhLzfsYRs")</f>
        <v>https://gmgn.ai/sol/address/C4yAdjzNZjj1EjyA2tek2A7kNnqJVJp13BTXhLzfsYRs</v>
      </c>
      <c r="D43">
        <v>0.189</v>
      </c>
      <c r="E43">
        <v>22.79</v>
      </c>
      <c r="F43">
        <v>120.58199999999999</v>
      </c>
      <c r="G43">
        <v>0</v>
      </c>
      <c r="H43">
        <v>0</v>
      </c>
      <c r="I43">
        <v>999999</v>
      </c>
      <c r="J43">
        <v>0.189</v>
      </c>
      <c r="K43">
        <v>0.189</v>
      </c>
      <c r="L43">
        <v>1</v>
      </c>
      <c r="M43">
        <v>0</v>
      </c>
      <c r="N43">
        <v>0</v>
      </c>
      <c r="O43">
        <v>0</v>
      </c>
      <c r="P43">
        <v>1</v>
      </c>
      <c r="Q43">
        <v>1</v>
      </c>
      <c r="R43">
        <v>2</v>
      </c>
      <c r="S43">
        <v>0.189</v>
      </c>
      <c r="T43">
        <v>22.79</v>
      </c>
      <c r="U43">
        <v>120.58199999999999</v>
      </c>
      <c r="V43">
        <v>0</v>
      </c>
      <c r="W43">
        <v>0</v>
      </c>
      <c r="X43">
        <v>999999</v>
      </c>
      <c r="Y43">
        <v>0.189</v>
      </c>
      <c r="Z43">
        <v>0.189</v>
      </c>
      <c r="AA43">
        <v>1</v>
      </c>
      <c r="AB43">
        <v>0</v>
      </c>
      <c r="AC43">
        <v>0</v>
      </c>
      <c r="AD43">
        <v>0</v>
      </c>
      <c r="AE43">
        <v>1</v>
      </c>
      <c r="AF43">
        <v>1</v>
      </c>
      <c r="AG43">
        <v>2</v>
      </c>
      <c r="AH43">
        <v>0.189</v>
      </c>
      <c r="AI43">
        <v>22.79</v>
      </c>
      <c r="AJ43">
        <v>120.58199999999999</v>
      </c>
      <c r="AK43">
        <v>0</v>
      </c>
      <c r="AL43">
        <v>0</v>
      </c>
      <c r="AM43">
        <v>999999</v>
      </c>
      <c r="AN43">
        <v>0.189</v>
      </c>
      <c r="AO43">
        <v>0.189</v>
      </c>
      <c r="AP43">
        <v>1</v>
      </c>
    </row>
    <row r="44" spans="1:42" x14ac:dyDescent="0.15">
      <c r="A44" t="s">
        <v>83</v>
      </c>
      <c r="B44" t="str">
        <f>HYPERLINK("https://gmgn.ai/sol/address/C76PFf7f5M6tMPSaTW8ojFiZiY2tmXHifPYsRzo4KzKx","https://gmgn.ai/sol/address/C76PFf7f5M6tMPSaTW8ojFiZiY2tmXHifPYsRzo4KzKx")</f>
        <v>https://gmgn.ai/sol/address/C76PFf7f5M6tMPSaTW8ojFiZiY2tmXHifPYsRzo4KzKx</v>
      </c>
      <c r="D44">
        <v>217.06</v>
      </c>
      <c r="E44">
        <v>189.42099999999999</v>
      </c>
      <c r="F44">
        <v>0.87270000000000003</v>
      </c>
      <c r="G44">
        <v>184.62</v>
      </c>
      <c r="H44">
        <v>65.831000000000003</v>
      </c>
      <c r="I44">
        <v>0.35659999999999997</v>
      </c>
      <c r="J44">
        <v>14.67</v>
      </c>
      <c r="K44">
        <v>15.504300000000001</v>
      </c>
      <c r="L44">
        <v>14</v>
      </c>
      <c r="M44">
        <v>6</v>
      </c>
      <c r="N44">
        <v>2</v>
      </c>
      <c r="O44">
        <v>3</v>
      </c>
      <c r="P44">
        <v>3</v>
      </c>
      <c r="Q44">
        <v>-0.21429999999999999</v>
      </c>
      <c r="R44">
        <v>0</v>
      </c>
      <c r="S44">
        <v>217.06</v>
      </c>
      <c r="T44">
        <v>189.42099999999999</v>
      </c>
      <c r="U44">
        <v>0.87270000000000003</v>
      </c>
      <c r="V44">
        <v>184.62</v>
      </c>
      <c r="W44">
        <v>65.831000000000003</v>
      </c>
      <c r="X44">
        <v>0.35659999999999997</v>
      </c>
      <c r="Y44">
        <v>14.67</v>
      </c>
      <c r="Z44">
        <v>15.504300000000001</v>
      </c>
      <c r="AA44">
        <v>14</v>
      </c>
      <c r="AB44">
        <v>6</v>
      </c>
      <c r="AC44">
        <v>2</v>
      </c>
      <c r="AD44">
        <v>3</v>
      </c>
      <c r="AE44">
        <v>3</v>
      </c>
      <c r="AF44">
        <v>-0.21429999999999999</v>
      </c>
      <c r="AG44">
        <v>0</v>
      </c>
      <c r="AH44">
        <v>217.06</v>
      </c>
      <c r="AI44">
        <v>189.42099999999999</v>
      </c>
      <c r="AJ44">
        <v>0.87270000000000003</v>
      </c>
      <c r="AK44">
        <v>184.62</v>
      </c>
      <c r="AL44">
        <v>65.831000000000003</v>
      </c>
      <c r="AM44">
        <v>0.35659999999999997</v>
      </c>
      <c r="AN44">
        <v>14.67</v>
      </c>
      <c r="AO44">
        <v>15.504300000000001</v>
      </c>
      <c r="AP44">
        <v>14</v>
      </c>
    </row>
    <row r="45" spans="1:42" hidden="1" x14ac:dyDescent="0.15">
      <c r="A45" t="s">
        <v>84</v>
      </c>
      <c r="B45" t="str">
        <f>HYPERLINK("https://gmgn.ai/sol/address/CAuSaNrQwn1owGKxAxdY4oGD11tucCWNWvZkiX13Z32m","https://gmgn.ai/sol/address/CAuSaNrQwn1owGKxAxdY4oGD11tucCWNWvZkiX13Z32m")</f>
        <v>https://gmgn.ai/sol/address/CAuSaNrQwn1owGKxAxdY4oGD11tucCWNWvZkiX13Z32m</v>
      </c>
      <c r="D45">
        <v>677.06200000000001</v>
      </c>
      <c r="E45">
        <v>68.853999999999999</v>
      </c>
      <c r="F45">
        <v>0.1017</v>
      </c>
      <c r="G45">
        <v>596.38199999999995</v>
      </c>
      <c r="H45">
        <v>-35.795999999999999</v>
      </c>
      <c r="I45">
        <v>-0.06</v>
      </c>
      <c r="J45">
        <v>1.885</v>
      </c>
      <c r="K45">
        <v>4.2316000000000003</v>
      </c>
      <c r="L45">
        <v>160</v>
      </c>
      <c r="M45">
        <v>49</v>
      </c>
      <c r="N45">
        <v>55</v>
      </c>
      <c r="O45">
        <v>45</v>
      </c>
      <c r="P45">
        <v>11</v>
      </c>
      <c r="Q45">
        <v>-0.23749999999999999</v>
      </c>
      <c r="R45">
        <v>-0.21879999999999999</v>
      </c>
      <c r="S45">
        <v>677.06200000000001</v>
      </c>
      <c r="T45">
        <v>68.853999999999999</v>
      </c>
      <c r="U45">
        <v>0.1017</v>
      </c>
      <c r="V45">
        <v>596.38199999999995</v>
      </c>
      <c r="W45">
        <v>-35.795999999999999</v>
      </c>
      <c r="X45">
        <v>-0.06</v>
      </c>
      <c r="Y45">
        <v>1.885</v>
      </c>
      <c r="Z45">
        <v>4.2316000000000003</v>
      </c>
      <c r="AA45">
        <v>160</v>
      </c>
      <c r="AB45">
        <v>49</v>
      </c>
      <c r="AC45">
        <v>55</v>
      </c>
      <c r="AD45">
        <v>45</v>
      </c>
      <c r="AE45">
        <v>11</v>
      </c>
      <c r="AF45">
        <v>-0.23749999999999999</v>
      </c>
      <c r="AG45">
        <v>-0.21879999999999999</v>
      </c>
      <c r="AH45">
        <v>677.06200000000001</v>
      </c>
      <c r="AI45">
        <v>68.853999999999999</v>
      </c>
      <c r="AJ45">
        <v>0.1017</v>
      </c>
      <c r="AK45">
        <v>596.38199999999995</v>
      </c>
      <c r="AL45">
        <v>-35.795999999999999</v>
      </c>
      <c r="AM45">
        <v>-0.06</v>
      </c>
      <c r="AN45">
        <v>1.885</v>
      </c>
      <c r="AO45">
        <v>4.2316000000000003</v>
      </c>
      <c r="AP45">
        <v>160</v>
      </c>
    </row>
    <row r="46" spans="1:42" x14ac:dyDescent="0.15">
      <c r="A46" t="s">
        <v>85</v>
      </c>
      <c r="B46" t="str">
        <f>HYPERLINK("https://gmgn.ai/sol/address/CPF3fdJwZ4WXML4pqBAgCrSKAZiMWa6Fpxmv88geBoZP","https://gmgn.ai/sol/address/CPF3fdJwZ4WXML4pqBAgCrSKAZiMWa6Fpxmv88geBoZP")</f>
        <v>https://gmgn.ai/sol/address/CPF3fdJwZ4WXML4pqBAgCrSKAZiMWa6Fpxmv88geBoZP</v>
      </c>
      <c r="D46">
        <v>1203.759</v>
      </c>
      <c r="E46">
        <v>127.532</v>
      </c>
      <c r="F46">
        <v>0.10589999999999999</v>
      </c>
      <c r="G46">
        <v>1070.4590000000001</v>
      </c>
      <c r="H46">
        <v>10.492000000000001</v>
      </c>
      <c r="I46">
        <v>9.7999999999999997E-3</v>
      </c>
      <c r="J46">
        <v>20.035</v>
      </c>
      <c r="K46">
        <v>33.437800000000003</v>
      </c>
      <c r="L46">
        <v>36</v>
      </c>
      <c r="M46">
        <v>7</v>
      </c>
      <c r="N46">
        <v>18</v>
      </c>
      <c r="O46">
        <v>9</v>
      </c>
      <c r="P46">
        <v>2</v>
      </c>
      <c r="Q46">
        <v>-0.1389</v>
      </c>
      <c r="R46">
        <v>-0.1389</v>
      </c>
      <c r="S46">
        <v>1203.759</v>
      </c>
      <c r="T46">
        <v>127.532</v>
      </c>
      <c r="U46">
        <v>0.10589999999999999</v>
      </c>
      <c r="V46">
        <v>1070.4590000000001</v>
      </c>
      <c r="W46">
        <v>10.492000000000001</v>
      </c>
      <c r="X46">
        <v>9.7999999999999997E-3</v>
      </c>
      <c r="Y46">
        <v>20.035</v>
      </c>
      <c r="Z46">
        <v>33.437800000000003</v>
      </c>
      <c r="AA46">
        <v>36</v>
      </c>
      <c r="AB46">
        <v>7</v>
      </c>
      <c r="AC46">
        <v>18</v>
      </c>
      <c r="AD46">
        <v>9</v>
      </c>
      <c r="AE46">
        <v>2</v>
      </c>
      <c r="AF46">
        <v>-0.1389</v>
      </c>
      <c r="AG46">
        <v>-0.1389</v>
      </c>
      <c r="AH46">
        <v>1203.759</v>
      </c>
      <c r="AI46">
        <v>127.532</v>
      </c>
      <c r="AJ46">
        <v>0.10589999999999999</v>
      </c>
      <c r="AK46">
        <v>1070.4590000000001</v>
      </c>
      <c r="AL46">
        <v>10.492000000000001</v>
      </c>
      <c r="AM46">
        <v>9.7999999999999997E-3</v>
      </c>
      <c r="AN46">
        <v>20.035</v>
      </c>
      <c r="AO46">
        <v>33.437800000000003</v>
      </c>
      <c r="AP46">
        <v>36</v>
      </c>
    </row>
    <row r="47" spans="1:42" x14ac:dyDescent="0.15">
      <c r="A47" t="s">
        <v>86</v>
      </c>
      <c r="B47" t="str">
        <f>HYPERLINK("https://gmgn.ai/sol/address/CPqEsrxNabpvBVrTjSFvbTKWyko3md9ac21EhWWDxoXe","https://gmgn.ai/sol/address/CPqEsrxNabpvBVrTjSFvbTKWyko3md9ac21EhWWDxoXe")</f>
        <v>https://gmgn.ai/sol/address/CPqEsrxNabpvBVrTjSFvbTKWyko3md9ac21EhWWDxoXe</v>
      </c>
      <c r="D47">
        <v>236.16</v>
      </c>
      <c r="E47">
        <v>169.20500000000001</v>
      </c>
      <c r="F47">
        <v>0.71650000000000003</v>
      </c>
      <c r="G47">
        <v>234.69</v>
      </c>
      <c r="H47">
        <v>69.605000000000004</v>
      </c>
      <c r="I47">
        <v>0.29659999999999997</v>
      </c>
      <c r="J47">
        <v>0.496</v>
      </c>
      <c r="K47">
        <v>1.1246</v>
      </c>
      <c r="L47">
        <v>210</v>
      </c>
      <c r="M47">
        <v>41</v>
      </c>
      <c r="N47">
        <v>81</v>
      </c>
      <c r="O47">
        <v>69</v>
      </c>
      <c r="P47">
        <v>19</v>
      </c>
      <c r="Q47">
        <v>-0.1048</v>
      </c>
      <c r="R47">
        <v>-6.6699999999999995E-2</v>
      </c>
      <c r="S47">
        <v>236.16</v>
      </c>
      <c r="T47">
        <v>169.20500000000001</v>
      </c>
      <c r="U47">
        <v>0.71650000000000003</v>
      </c>
      <c r="V47">
        <v>234.69</v>
      </c>
      <c r="W47">
        <v>69.605000000000004</v>
      </c>
      <c r="X47">
        <v>0.29659999999999997</v>
      </c>
      <c r="Y47">
        <v>0.496</v>
      </c>
      <c r="Z47">
        <v>1.1246</v>
      </c>
      <c r="AA47">
        <v>210</v>
      </c>
      <c r="AB47">
        <v>41</v>
      </c>
      <c r="AC47">
        <v>81</v>
      </c>
      <c r="AD47">
        <v>69</v>
      </c>
      <c r="AE47">
        <v>19</v>
      </c>
      <c r="AF47">
        <v>-0.1048</v>
      </c>
      <c r="AG47">
        <v>-6.6699999999999995E-2</v>
      </c>
      <c r="AH47">
        <v>236.16</v>
      </c>
      <c r="AI47">
        <v>169.20500000000001</v>
      </c>
      <c r="AJ47">
        <v>0.71650000000000003</v>
      </c>
      <c r="AK47">
        <v>234.69</v>
      </c>
      <c r="AL47">
        <v>69.605000000000004</v>
      </c>
      <c r="AM47">
        <v>0.29659999999999997</v>
      </c>
      <c r="AN47">
        <v>0.496</v>
      </c>
      <c r="AO47">
        <v>1.1246</v>
      </c>
      <c r="AP47">
        <v>210</v>
      </c>
    </row>
    <row r="48" spans="1:42" hidden="1" x14ac:dyDescent="0.15">
      <c r="A48" t="s">
        <v>87</v>
      </c>
      <c r="B48" t="str">
        <f>HYPERLINK("https://gmgn.ai/sol/address/D643yNJx9odcBPYNS9s7F5XuqUrHsdi7VeyaMhs7cuWy","https://gmgn.ai/sol/address/D643yNJx9odcBPYNS9s7F5XuqUrHsdi7VeyaMhs7cuWy")</f>
        <v>https://gmgn.ai/sol/address/D643yNJx9odcBPYNS9s7F5XuqUrHsdi7VeyaMhs7cuWy</v>
      </c>
      <c r="D48">
        <v>73.043000000000006</v>
      </c>
      <c r="E48">
        <v>10.661</v>
      </c>
      <c r="F48">
        <v>0.14599999999999999</v>
      </c>
      <c r="G48">
        <v>65.302999999999997</v>
      </c>
      <c r="H48">
        <v>-2.149</v>
      </c>
      <c r="I48">
        <v>-3.2899999999999999E-2</v>
      </c>
      <c r="J48">
        <v>1.76</v>
      </c>
      <c r="K48">
        <v>4.0579000000000001</v>
      </c>
      <c r="L48">
        <v>18</v>
      </c>
      <c r="M48">
        <v>4</v>
      </c>
      <c r="N48">
        <v>6</v>
      </c>
      <c r="O48">
        <v>7</v>
      </c>
      <c r="P48">
        <v>1</v>
      </c>
      <c r="Q48">
        <v>-0.16669999999999999</v>
      </c>
      <c r="R48">
        <v>-0.16669999999999999</v>
      </c>
      <c r="S48">
        <v>118.848</v>
      </c>
      <c r="T48">
        <v>12.272</v>
      </c>
      <c r="U48">
        <v>0.1033</v>
      </c>
      <c r="V48">
        <v>111.108</v>
      </c>
      <c r="W48">
        <v>-0.53800000000000003</v>
      </c>
      <c r="X48">
        <v>-4.7999999999999996E-3</v>
      </c>
      <c r="Y48">
        <v>0.99950000000000006</v>
      </c>
      <c r="Z48">
        <v>3.3012999999999999</v>
      </c>
      <c r="AA48">
        <v>36</v>
      </c>
      <c r="AB48">
        <v>9</v>
      </c>
      <c r="AC48">
        <v>14</v>
      </c>
      <c r="AD48">
        <v>11</v>
      </c>
      <c r="AE48">
        <v>2</v>
      </c>
      <c r="AF48">
        <v>-0.19439999999999999</v>
      </c>
      <c r="AG48">
        <v>-0.19439999999999999</v>
      </c>
      <c r="AH48">
        <v>118.848</v>
      </c>
      <c r="AI48">
        <v>12.272</v>
      </c>
      <c r="AJ48">
        <v>0.1033</v>
      </c>
      <c r="AK48">
        <v>111.108</v>
      </c>
      <c r="AL48">
        <v>-0.53800000000000003</v>
      </c>
      <c r="AM48">
        <v>-4.7999999999999996E-3</v>
      </c>
      <c r="AN48">
        <v>0.99950000000000006</v>
      </c>
      <c r="AO48">
        <v>3.3012999999999999</v>
      </c>
      <c r="AP48">
        <v>36</v>
      </c>
    </row>
    <row r="49" spans="1:42" x14ac:dyDescent="0.15">
      <c r="A49" t="s">
        <v>88</v>
      </c>
      <c r="B49" t="str">
        <f>HYPERLINK("https://gmgn.ai/sol/address/DdFQ1AHUMNEZBNpdaav5uxsu7gRqQMcEGQEHTpKiinEf","https://gmgn.ai/sol/address/DdFQ1AHUMNEZBNpdaav5uxsu7gRqQMcEGQEHTpKiinEf")</f>
        <v>https://gmgn.ai/sol/address/DdFQ1AHUMNEZBNpdaav5uxsu7gRqQMcEGQEHTpKiinEf</v>
      </c>
      <c r="D49">
        <v>106.83</v>
      </c>
      <c r="E49">
        <v>68.72</v>
      </c>
      <c r="F49">
        <v>0.64329999999999998</v>
      </c>
      <c r="G49">
        <v>102</v>
      </c>
      <c r="H49">
        <v>2.74</v>
      </c>
      <c r="I49">
        <v>2.69E-2</v>
      </c>
      <c r="J49">
        <v>2.0649999999999999</v>
      </c>
      <c r="K49">
        <v>4.4512</v>
      </c>
      <c r="L49">
        <v>24</v>
      </c>
      <c r="M49">
        <v>5</v>
      </c>
      <c r="N49">
        <v>5</v>
      </c>
      <c r="O49">
        <v>11</v>
      </c>
      <c r="P49">
        <v>3</v>
      </c>
      <c r="Q49">
        <v>-8.3299999999999999E-2</v>
      </c>
      <c r="R49">
        <v>-4.1700000000000001E-2</v>
      </c>
      <c r="S49">
        <v>2309.7190000000001</v>
      </c>
      <c r="T49">
        <v>297.28699999999998</v>
      </c>
      <c r="U49">
        <v>0.12870000000000001</v>
      </c>
      <c r="V49">
        <v>2304.8890000000001</v>
      </c>
      <c r="W49">
        <v>231.30699999999999</v>
      </c>
      <c r="X49">
        <v>0.1004</v>
      </c>
      <c r="Y49">
        <v>3</v>
      </c>
      <c r="Z49">
        <v>13.9983</v>
      </c>
      <c r="AA49">
        <v>165</v>
      </c>
      <c r="AB49">
        <v>26</v>
      </c>
      <c r="AC49">
        <v>51</v>
      </c>
      <c r="AD49">
        <v>58</v>
      </c>
      <c r="AE49">
        <v>30</v>
      </c>
      <c r="AF49">
        <v>2.4199999999999999E-2</v>
      </c>
      <c r="AG49">
        <v>7.8799999999999995E-2</v>
      </c>
      <c r="AH49">
        <v>2309.7190000000001</v>
      </c>
      <c r="AI49">
        <v>297.28699999999998</v>
      </c>
      <c r="AJ49">
        <v>0.12870000000000001</v>
      </c>
      <c r="AK49">
        <v>2304.8890000000001</v>
      </c>
      <c r="AL49">
        <v>231.30699999999999</v>
      </c>
      <c r="AM49">
        <v>0.1004</v>
      </c>
      <c r="AN49">
        <v>3</v>
      </c>
      <c r="AO49">
        <v>13.9983</v>
      </c>
      <c r="AP49">
        <v>165</v>
      </c>
    </row>
    <row r="50" spans="1:42" hidden="1" x14ac:dyDescent="0.15">
      <c r="A50" t="s">
        <v>89</v>
      </c>
      <c r="B50" t="str">
        <f>HYPERLINK("https://gmgn.ai/sol/address/DmNfdx3TiAQyY1ovJ5pRaAHqvBTi2A8FkrY1ATuNyUhu","https://gmgn.ai/sol/address/DmNfdx3TiAQyY1ovJ5pRaAHqvBTi2A8FkrY1ATuNyUhu")</f>
        <v>https://gmgn.ai/sol/address/DmNfdx3TiAQyY1ovJ5pRaAHqvBTi2A8FkrY1ATuNyUhu</v>
      </c>
      <c r="D50">
        <v>282.34399999999999</v>
      </c>
      <c r="E50">
        <v>30.335000000000001</v>
      </c>
      <c r="F50">
        <v>0.1074</v>
      </c>
      <c r="G50">
        <v>271.68400000000003</v>
      </c>
      <c r="H50">
        <v>-27.945</v>
      </c>
      <c r="I50">
        <v>-0.10290000000000001</v>
      </c>
      <c r="J50">
        <v>0.98550000000000004</v>
      </c>
      <c r="K50">
        <v>2.9411</v>
      </c>
      <c r="L50">
        <v>96</v>
      </c>
      <c r="M50">
        <v>43</v>
      </c>
      <c r="N50">
        <v>26</v>
      </c>
      <c r="O50">
        <v>15</v>
      </c>
      <c r="P50">
        <v>12</v>
      </c>
      <c r="Q50">
        <v>-0.32290000000000002</v>
      </c>
      <c r="R50">
        <v>-0.28120000000000001</v>
      </c>
      <c r="S50">
        <v>282.34399999999999</v>
      </c>
      <c r="T50">
        <v>30.335000000000001</v>
      </c>
      <c r="U50">
        <v>0.1074</v>
      </c>
      <c r="V50">
        <v>271.68400000000003</v>
      </c>
      <c r="W50">
        <v>-27.945</v>
      </c>
      <c r="X50">
        <v>-0.10290000000000001</v>
      </c>
      <c r="Y50">
        <v>0.98550000000000004</v>
      </c>
      <c r="Z50">
        <v>2.9411</v>
      </c>
      <c r="AA50">
        <v>96</v>
      </c>
      <c r="AB50">
        <v>43</v>
      </c>
      <c r="AC50">
        <v>26</v>
      </c>
      <c r="AD50">
        <v>15</v>
      </c>
      <c r="AE50">
        <v>12</v>
      </c>
      <c r="AF50">
        <v>-0.32290000000000002</v>
      </c>
      <c r="AG50">
        <v>-0.28120000000000001</v>
      </c>
      <c r="AH50">
        <v>282.34399999999999</v>
      </c>
      <c r="AI50">
        <v>30.335000000000001</v>
      </c>
      <c r="AJ50">
        <v>0.1074</v>
      </c>
      <c r="AK50">
        <v>271.68400000000003</v>
      </c>
      <c r="AL50">
        <v>-27.945</v>
      </c>
      <c r="AM50">
        <v>-0.10290000000000001</v>
      </c>
      <c r="AN50">
        <v>0.98550000000000004</v>
      </c>
      <c r="AO50">
        <v>2.9411</v>
      </c>
      <c r="AP50">
        <v>96</v>
      </c>
    </row>
    <row r="51" spans="1:42" hidden="1" x14ac:dyDescent="0.15">
      <c r="A51" t="s">
        <v>90</v>
      </c>
      <c r="B51" t="str">
        <f>HYPERLINK("https://gmgn.ai/sol/address/DpCeznq8NDgKTbGd2FYA7hUURrVdnCif4uddRb6rTDxV","https://gmgn.ai/sol/address/DpCeznq8NDgKTbGd2FYA7hUURrVdnCif4uddRb6rTDxV")</f>
        <v>https://gmgn.ai/sol/address/DpCeznq8NDgKTbGd2FYA7hUURrVdnCif4uddRb6rTDxV</v>
      </c>
      <c r="D51">
        <v>65.930000000000007</v>
      </c>
      <c r="E51">
        <v>15.904</v>
      </c>
      <c r="F51">
        <v>0.2412</v>
      </c>
      <c r="G51">
        <v>64</v>
      </c>
      <c r="H51">
        <v>0.42399999999999999</v>
      </c>
      <c r="I51">
        <v>6.6E-3</v>
      </c>
      <c r="J51">
        <v>0.99750000000000005</v>
      </c>
      <c r="K51">
        <v>1.4984</v>
      </c>
      <c r="L51">
        <v>44</v>
      </c>
      <c r="M51">
        <v>11</v>
      </c>
      <c r="N51">
        <v>10</v>
      </c>
      <c r="O51">
        <v>20</v>
      </c>
      <c r="P51">
        <v>3</v>
      </c>
      <c r="Q51">
        <v>-0.18179999999999999</v>
      </c>
      <c r="R51">
        <v>-0.13639999999999999</v>
      </c>
      <c r="S51">
        <v>158.45400000000001</v>
      </c>
      <c r="T51">
        <v>17.779</v>
      </c>
      <c r="U51">
        <v>0.11219999999999999</v>
      </c>
      <c r="V51">
        <v>157.554</v>
      </c>
      <c r="W51">
        <v>-1.9810000000000001</v>
      </c>
      <c r="X51">
        <v>-1.26E-2</v>
      </c>
      <c r="Y51">
        <v>0.97199999999999998</v>
      </c>
      <c r="Z51">
        <v>2.1126999999999998</v>
      </c>
      <c r="AA51">
        <v>75</v>
      </c>
      <c r="AB51">
        <v>18</v>
      </c>
      <c r="AC51">
        <v>17</v>
      </c>
      <c r="AD51">
        <v>35</v>
      </c>
      <c r="AE51">
        <v>5</v>
      </c>
      <c r="AF51">
        <v>-0.17330000000000001</v>
      </c>
      <c r="AG51">
        <v>-0.1333</v>
      </c>
      <c r="AH51">
        <v>158.45400000000001</v>
      </c>
      <c r="AI51">
        <v>17.779</v>
      </c>
      <c r="AJ51">
        <v>0.11219999999999999</v>
      </c>
      <c r="AK51">
        <v>157.554</v>
      </c>
      <c r="AL51">
        <v>-1.9810000000000001</v>
      </c>
      <c r="AM51">
        <v>-1.26E-2</v>
      </c>
      <c r="AN51">
        <v>0.97199999999999998</v>
      </c>
      <c r="AO51">
        <v>2.1126999999999998</v>
      </c>
      <c r="AP51">
        <v>75</v>
      </c>
    </row>
    <row r="52" spans="1:42" x14ac:dyDescent="0.15">
      <c r="A52" t="s">
        <v>91</v>
      </c>
      <c r="B52" t="str">
        <f>HYPERLINK("https://gmgn.ai/sol/address/DWTKWChgRw9Ri6keXWwfGkGVXqhRFB2mpyPts8nkXVxK","https://gmgn.ai/sol/address/DWTKWChgRw9Ri6keXWwfGkGVXqhRFB2mpyPts8nkXVxK")</f>
        <v>https://gmgn.ai/sol/address/DWTKWChgRw9Ri6keXWwfGkGVXqhRFB2mpyPts8nkXVxK</v>
      </c>
      <c r="D52">
        <v>4406.1329999999998</v>
      </c>
      <c r="E52">
        <v>888.34199999999998</v>
      </c>
      <c r="F52">
        <v>0.2016</v>
      </c>
      <c r="G52">
        <v>4122.6930000000002</v>
      </c>
      <c r="H52">
        <v>605.97199999999998</v>
      </c>
      <c r="I52">
        <v>0.14699999999999999</v>
      </c>
      <c r="J52">
        <v>4.8600000000000003</v>
      </c>
      <c r="K52">
        <v>34.694000000000003</v>
      </c>
      <c r="L52">
        <v>127</v>
      </c>
      <c r="M52">
        <v>18</v>
      </c>
      <c r="N52">
        <v>49</v>
      </c>
      <c r="O52">
        <v>43</v>
      </c>
      <c r="P52">
        <v>17</v>
      </c>
      <c r="Q52">
        <v>-7.9000000000000008E-3</v>
      </c>
      <c r="R52">
        <v>3.9399999999999998E-2</v>
      </c>
      <c r="S52">
        <v>8505.2810000000009</v>
      </c>
      <c r="T52">
        <v>1098.422</v>
      </c>
      <c r="U52">
        <v>0.12909999999999999</v>
      </c>
      <c r="V52">
        <v>8221.8410000000003</v>
      </c>
      <c r="W52">
        <v>816.05200000000002</v>
      </c>
      <c r="X52">
        <v>9.9299999999999999E-2</v>
      </c>
      <c r="Y52">
        <v>9.5850000000000009</v>
      </c>
      <c r="Z52">
        <v>41.692599999999999</v>
      </c>
      <c r="AA52">
        <v>204</v>
      </c>
      <c r="AB52">
        <v>25</v>
      </c>
      <c r="AC52">
        <v>89</v>
      </c>
      <c r="AD52">
        <v>70</v>
      </c>
      <c r="AE52">
        <v>20</v>
      </c>
      <c r="AF52">
        <v>-2.4500000000000001E-2</v>
      </c>
      <c r="AG52">
        <v>4.8999999999999998E-3</v>
      </c>
      <c r="AH52">
        <v>8505.2810000000009</v>
      </c>
      <c r="AI52">
        <v>1098.422</v>
      </c>
      <c r="AJ52">
        <v>0.12909999999999999</v>
      </c>
      <c r="AK52">
        <v>8221.8410000000003</v>
      </c>
      <c r="AL52">
        <v>816.05200000000002</v>
      </c>
      <c r="AM52">
        <v>9.9299999999999999E-2</v>
      </c>
      <c r="AN52">
        <v>9.5850000000000009</v>
      </c>
      <c r="AO52">
        <v>41.692599999999999</v>
      </c>
      <c r="AP52">
        <v>204</v>
      </c>
    </row>
    <row r="53" spans="1:42" hidden="1" x14ac:dyDescent="0.15">
      <c r="A53" t="s">
        <v>92</v>
      </c>
      <c r="B53" t="str">
        <f>HYPERLINK("https://gmgn.ai/sol/address/eeiV5qC76edSmAfYpA3MFEswTZL4FJnrutanShFCmhC","https://gmgn.ai/sol/address/eeiV5qC76edSmAfYpA3MFEswTZL4FJnrutanShFCmhC")</f>
        <v>https://gmgn.ai/sol/address/eeiV5qC76edSmAfYpA3MFEswTZL4FJnrutanShFCmhC</v>
      </c>
      <c r="D53">
        <v>4.4770000000000003</v>
      </c>
      <c r="E53">
        <v>28.19</v>
      </c>
      <c r="F53">
        <v>6.2965999999999998</v>
      </c>
      <c r="G53">
        <v>0.47699999999999998</v>
      </c>
      <c r="H53">
        <v>-0.13</v>
      </c>
      <c r="I53">
        <v>-0.27250000000000002</v>
      </c>
      <c r="J53">
        <v>2.2385000000000002</v>
      </c>
      <c r="K53">
        <v>2.2385000000000002</v>
      </c>
      <c r="L53">
        <v>2</v>
      </c>
      <c r="M53">
        <v>0</v>
      </c>
      <c r="N53">
        <v>1</v>
      </c>
      <c r="O53">
        <v>0</v>
      </c>
      <c r="P53">
        <v>1</v>
      </c>
      <c r="Q53">
        <v>0.5</v>
      </c>
      <c r="R53">
        <v>1</v>
      </c>
      <c r="S53">
        <v>4.4770000000000003</v>
      </c>
      <c r="T53">
        <v>28.19</v>
      </c>
      <c r="U53">
        <v>6.2965999999999998</v>
      </c>
      <c r="V53">
        <v>0.47699999999999998</v>
      </c>
      <c r="W53">
        <v>-0.13</v>
      </c>
      <c r="X53">
        <v>-0.27250000000000002</v>
      </c>
      <c r="Y53">
        <v>2.2385000000000002</v>
      </c>
      <c r="Z53">
        <v>2.2385000000000002</v>
      </c>
      <c r="AA53">
        <v>2</v>
      </c>
      <c r="AB53">
        <v>0</v>
      </c>
      <c r="AC53">
        <v>1</v>
      </c>
      <c r="AD53">
        <v>0</v>
      </c>
      <c r="AE53">
        <v>1</v>
      </c>
      <c r="AF53">
        <v>0.5</v>
      </c>
      <c r="AG53">
        <v>1</v>
      </c>
      <c r="AH53">
        <v>4.4770000000000003</v>
      </c>
      <c r="AI53">
        <v>28.19</v>
      </c>
      <c r="AJ53">
        <v>6.2965999999999998</v>
      </c>
      <c r="AK53">
        <v>0.47699999999999998</v>
      </c>
      <c r="AL53">
        <v>-0.13</v>
      </c>
      <c r="AM53">
        <v>-0.27250000000000002</v>
      </c>
      <c r="AN53">
        <v>2.2385000000000002</v>
      </c>
      <c r="AO53">
        <v>2.2385000000000002</v>
      </c>
      <c r="AP53">
        <v>2</v>
      </c>
    </row>
    <row r="54" spans="1:42" x14ac:dyDescent="0.15">
      <c r="A54" t="s">
        <v>93</v>
      </c>
      <c r="B54" t="str">
        <f>HYPERLINK("https://gmgn.ai/sol/address/EfbbhahGNuhqEraRZXrwETfsaKxScngEttdQixWAW4WE","https://gmgn.ai/sol/address/EfbbhahGNuhqEraRZXrwETfsaKxScngEttdQixWAW4WE")</f>
        <v>https://gmgn.ai/sol/address/EfbbhahGNuhqEraRZXrwETfsaKxScngEttdQixWAW4WE</v>
      </c>
      <c r="D54">
        <v>2319.1979999999999</v>
      </c>
      <c r="E54">
        <v>543.28399999999999</v>
      </c>
      <c r="F54">
        <v>0.23430000000000001</v>
      </c>
      <c r="G54">
        <v>2314.1979999999999</v>
      </c>
      <c r="H54">
        <v>502.87400000000002</v>
      </c>
      <c r="I54">
        <v>0.21729999999999999</v>
      </c>
      <c r="J54">
        <v>4.83</v>
      </c>
      <c r="K54">
        <v>11.654299999999999</v>
      </c>
      <c r="L54">
        <v>199</v>
      </c>
      <c r="M54">
        <v>1</v>
      </c>
      <c r="N54">
        <v>20</v>
      </c>
      <c r="O54">
        <v>161</v>
      </c>
      <c r="P54">
        <v>17</v>
      </c>
      <c r="Q54">
        <v>8.0399999999999999E-2</v>
      </c>
      <c r="R54">
        <v>0.10050000000000001</v>
      </c>
      <c r="S54">
        <v>2319.1979999999999</v>
      </c>
      <c r="T54">
        <v>543.28399999999999</v>
      </c>
      <c r="U54">
        <v>0.23430000000000001</v>
      </c>
      <c r="V54">
        <v>2314.1979999999999</v>
      </c>
      <c r="W54">
        <v>502.87400000000002</v>
      </c>
      <c r="X54">
        <v>0.21729999999999999</v>
      </c>
      <c r="Y54">
        <v>4.83</v>
      </c>
      <c r="Z54">
        <v>11.654299999999999</v>
      </c>
      <c r="AA54">
        <v>199</v>
      </c>
      <c r="AB54">
        <v>1</v>
      </c>
      <c r="AC54">
        <v>20</v>
      </c>
      <c r="AD54">
        <v>161</v>
      </c>
      <c r="AE54">
        <v>17</v>
      </c>
      <c r="AF54">
        <v>8.0399999999999999E-2</v>
      </c>
      <c r="AG54">
        <v>0.10050000000000001</v>
      </c>
      <c r="AH54">
        <v>2319.1979999999999</v>
      </c>
      <c r="AI54">
        <v>543.28399999999999</v>
      </c>
      <c r="AJ54">
        <v>0.23430000000000001</v>
      </c>
      <c r="AK54">
        <v>2314.1979999999999</v>
      </c>
      <c r="AL54">
        <v>502.87400000000002</v>
      </c>
      <c r="AM54">
        <v>0.21729999999999999</v>
      </c>
      <c r="AN54">
        <v>4.83</v>
      </c>
      <c r="AO54">
        <v>11.654299999999999</v>
      </c>
      <c r="AP54">
        <v>199</v>
      </c>
    </row>
    <row r="55" spans="1:42" x14ac:dyDescent="0.15">
      <c r="A55" t="s">
        <v>94</v>
      </c>
      <c r="B55" t="str">
        <f>HYPERLINK("https://gmgn.ai/sol/address/EmaA4TRkxocKfS64v4KCBtFRSbXjbNovRjywC2jXscuu","https://gmgn.ai/sol/address/EmaA4TRkxocKfS64v4KCBtFRSbXjbNovRjywC2jXscuu")</f>
        <v>https://gmgn.ai/sol/address/EmaA4TRkxocKfS64v4KCBtFRSbXjbNovRjywC2jXscuu</v>
      </c>
      <c r="D55">
        <v>518.84</v>
      </c>
      <c r="E55">
        <v>113.622</v>
      </c>
      <c r="F55">
        <v>0.219</v>
      </c>
      <c r="G55">
        <v>513.55999999999995</v>
      </c>
      <c r="H55">
        <v>51.171999999999997</v>
      </c>
      <c r="I55">
        <v>9.9599999999999994E-2</v>
      </c>
      <c r="J55">
        <v>0.995</v>
      </c>
      <c r="K55">
        <v>3.2631000000000001</v>
      </c>
      <c r="L55">
        <v>159</v>
      </c>
      <c r="M55">
        <v>66</v>
      </c>
      <c r="N55">
        <v>41</v>
      </c>
      <c r="O55">
        <v>38</v>
      </c>
      <c r="P55">
        <v>14</v>
      </c>
      <c r="Q55">
        <v>-0.32700000000000001</v>
      </c>
      <c r="R55">
        <v>-0.2893</v>
      </c>
      <c r="S55">
        <v>714.18499999999995</v>
      </c>
      <c r="T55">
        <v>209.994</v>
      </c>
      <c r="U55">
        <v>0.29399999999999998</v>
      </c>
      <c r="V55">
        <v>702.88499999999999</v>
      </c>
      <c r="W55">
        <v>81.963999999999999</v>
      </c>
      <c r="X55">
        <v>0.1166</v>
      </c>
      <c r="Y55">
        <v>0.99099999999999999</v>
      </c>
      <c r="Z55">
        <v>3.4009</v>
      </c>
      <c r="AA55">
        <v>210</v>
      </c>
      <c r="AB55">
        <v>95</v>
      </c>
      <c r="AC55">
        <v>52</v>
      </c>
      <c r="AD55">
        <v>47</v>
      </c>
      <c r="AE55">
        <v>16</v>
      </c>
      <c r="AF55">
        <v>-0.37619999999999998</v>
      </c>
      <c r="AG55">
        <v>-0.34289999999999998</v>
      </c>
      <c r="AH55">
        <v>714.18499999999995</v>
      </c>
      <c r="AI55">
        <v>209.994</v>
      </c>
      <c r="AJ55">
        <v>0.29399999999999998</v>
      </c>
      <c r="AK55">
        <v>702.88499999999999</v>
      </c>
      <c r="AL55">
        <v>81.963999999999999</v>
      </c>
      <c r="AM55">
        <v>0.1166</v>
      </c>
      <c r="AN55">
        <v>0.99099999999999999</v>
      </c>
      <c r="AO55">
        <v>3.4009</v>
      </c>
      <c r="AP55">
        <v>210</v>
      </c>
    </row>
    <row r="56" spans="1:42" hidden="1" x14ac:dyDescent="0.15">
      <c r="A56" t="s">
        <v>95</v>
      </c>
      <c r="B56" t="str">
        <f>HYPERLINK("https://gmgn.ai/sol/address/EwwoZMUgA2HHm8m3EJ4MzfaeErrZ2LR6hkUqAGWZ2zdy","https://gmgn.ai/sol/address/EwwoZMUgA2HHm8m3EJ4MzfaeErrZ2LR6hkUqAGWZ2zdy")</f>
        <v>https://gmgn.ai/sol/address/EwwoZMUgA2HHm8m3EJ4MzfaeErrZ2LR6hkUqAGWZ2zdy</v>
      </c>
      <c r="D56">
        <v>2270.846</v>
      </c>
      <c r="E56">
        <v>715.53800000000001</v>
      </c>
      <c r="F56">
        <v>0.31509999999999999</v>
      </c>
      <c r="G56">
        <v>1801.566</v>
      </c>
      <c r="H56">
        <v>-61.341999999999999</v>
      </c>
      <c r="I56">
        <v>-3.4000000000000002E-2</v>
      </c>
      <c r="J56">
        <v>2.92</v>
      </c>
      <c r="K56">
        <v>11.077299999999999</v>
      </c>
      <c r="L56">
        <v>205</v>
      </c>
      <c r="M56">
        <v>103</v>
      </c>
      <c r="N56">
        <v>77</v>
      </c>
      <c r="O56">
        <v>20</v>
      </c>
      <c r="P56">
        <v>5</v>
      </c>
      <c r="Q56">
        <v>-0.47799999999999998</v>
      </c>
      <c r="R56">
        <v>-0.47320000000000001</v>
      </c>
      <c r="S56">
        <v>2270.846</v>
      </c>
      <c r="T56">
        <v>715.53800000000001</v>
      </c>
      <c r="U56">
        <v>0.31509999999999999</v>
      </c>
      <c r="V56">
        <v>1801.566</v>
      </c>
      <c r="W56">
        <v>-61.341999999999999</v>
      </c>
      <c r="X56">
        <v>-3.4000000000000002E-2</v>
      </c>
      <c r="Y56">
        <v>2.92</v>
      </c>
      <c r="Z56">
        <v>11.077299999999999</v>
      </c>
      <c r="AA56">
        <v>205</v>
      </c>
      <c r="AB56">
        <v>103</v>
      </c>
      <c r="AC56">
        <v>77</v>
      </c>
      <c r="AD56">
        <v>20</v>
      </c>
      <c r="AE56">
        <v>5</v>
      </c>
      <c r="AF56">
        <v>-0.47799999999999998</v>
      </c>
      <c r="AG56">
        <v>-0.47320000000000001</v>
      </c>
      <c r="AH56">
        <v>2270.846</v>
      </c>
      <c r="AI56">
        <v>715.53800000000001</v>
      </c>
      <c r="AJ56">
        <v>0.31509999999999999</v>
      </c>
      <c r="AK56">
        <v>1801.566</v>
      </c>
      <c r="AL56">
        <v>-61.341999999999999</v>
      </c>
      <c r="AM56">
        <v>-3.4000000000000002E-2</v>
      </c>
      <c r="AN56">
        <v>2.92</v>
      </c>
      <c r="AO56">
        <v>11.077299999999999</v>
      </c>
      <c r="AP56">
        <v>205</v>
      </c>
    </row>
    <row r="57" spans="1:42" hidden="1" x14ac:dyDescent="0.15">
      <c r="A57" t="s">
        <v>96</v>
      </c>
      <c r="B57" t="str">
        <f>HYPERLINK("https://gmgn.ai/sol/address/FjMDpS2yQ2aEuJjbZzuu6S8brnYMySp7EKdrDeMsPpR4","https://gmgn.ai/sol/address/FjMDpS2yQ2aEuJjbZzuu6S8brnYMySp7EKdrDeMsPpR4")</f>
        <v>https://gmgn.ai/sol/address/FjMDpS2yQ2aEuJjbZzuu6S8brnYMySp7EKdrDeMsPpR4</v>
      </c>
      <c r="D57">
        <v>23.568999999999999</v>
      </c>
      <c r="E57">
        <v>15.73</v>
      </c>
      <c r="F57">
        <v>0.66739999999999999</v>
      </c>
      <c r="G57">
        <v>21.149000000000001</v>
      </c>
      <c r="H57">
        <v>-3.35</v>
      </c>
      <c r="I57">
        <v>-0.15840000000000001</v>
      </c>
      <c r="J57">
        <v>0.49199999999999999</v>
      </c>
      <c r="K57">
        <v>0.87290000000000001</v>
      </c>
      <c r="L57">
        <v>27</v>
      </c>
      <c r="M57">
        <v>11</v>
      </c>
      <c r="N57">
        <v>8</v>
      </c>
      <c r="O57">
        <v>7</v>
      </c>
      <c r="P57">
        <v>1</v>
      </c>
      <c r="Q57">
        <v>-0.37040000000000001</v>
      </c>
      <c r="R57">
        <v>-0.33329999999999999</v>
      </c>
      <c r="S57">
        <v>23.568999999999999</v>
      </c>
      <c r="T57">
        <v>15.73</v>
      </c>
      <c r="U57">
        <v>0.66739999999999999</v>
      </c>
      <c r="V57">
        <v>21.149000000000001</v>
      </c>
      <c r="W57">
        <v>-3.35</v>
      </c>
      <c r="X57">
        <v>-0.15840000000000001</v>
      </c>
      <c r="Y57">
        <v>0.49199999999999999</v>
      </c>
      <c r="Z57">
        <v>0.87290000000000001</v>
      </c>
      <c r="AA57">
        <v>27</v>
      </c>
      <c r="AB57">
        <v>11</v>
      </c>
      <c r="AC57">
        <v>8</v>
      </c>
      <c r="AD57">
        <v>7</v>
      </c>
      <c r="AE57">
        <v>1</v>
      </c>
      <c r="AF57">
        <v>-0.37040000000000001</v>
      </c>
      <c r="AG57">
        <v>-0.33329999999999999</v>
      </c>
      <c r="AH57">
        <v>23.568999999999999</v>
      </c>
      <c r="AI57">
        <v>15.73</v>
      </c>
      <c r="AJ57">
        <v>0.66739999999999999</v>
      </c>
      <c r="AK57">
        <v>21.149000000000001</v>
      </c>
      <c r="AL57">
        <v>-3.35</v>
      </c>
      <c r="AM57">
        <v>-0.15840000000000001</v>
      </c>
      <c r="AN57">
        <v>0.49199999999999999</v>
      </c>
      <c r="AO57">
        <v>0.87290000000000001</v>
      </c>
      <c r="AP57">
        <v>27</v>
      </c>
    </row>
    <row r="58" spans="1:42" x14ac:dyDescent="0.15">
      <c r="A58" t="s">
        <v>97</v>
      </c>
      <c r="B58" t="str">
        <f>HYPERLINK("https://gmgn.ai/sol/address/Ftv6aSH1q1BdiRw216CL5325k7brKmT3vc1GMfCznkRx","https://gmgn.ai/sol/address/Ftv6aSH1q1BdiRw216CL5325k7brKmT3vc1GMfCznkRx")</f>
        <v>https://gmgn.ai/sol/address/Ftv6aSH1q1BdiRw216CL5325k7brKmT3vc1GMfCznkRx</v>
      </c>
      <c r="D58">
        <v>165.27799999999999</v>
      </c>
      <c r="E58">
        <v>120.004</v>
      </c>
      <c r="F58">
        <v>0.72609999999999997</v>
      </c>
      <c r="G58">
        <v>160.43799999999999</v>
      </c>
      <c r="H58">
        <v>77.144000000000005</v>
      </c>
      <c r="I58">
        <v>0.48080000000000001</v>
      </c>
      <c r="J58">
        <v>2.2050000000000001</v>
      </c>
      <c r="K58">
        <v>3.7563</v>
      </c>
      <c r="L58">
        <v>44</v>
      </c>
      <c r="M58">
        <v>13</v>
      </c>
      <c r="N58">
        <v>18</v>
      </c>
      <c r="O58">
        <v>4</v>
      </c>
      <c r="P58">
        <v>9</v>
      </c>
      <c r="Q58">
        <v>-9.0899999999999995E-2</v>
      </c>
      <c r="R58">
        <v>-2.2700000000000001E-2</v>
      </c>
      <c r="S58">
        <v>311.96199999999999</v>
      </c>
      <c r="T58">
        <v>143.62200000000001</v>
      </c>
      <c r="U58">
        <v>0.46039999999999998</v>
      </c>
      <c r="V58">
        <v>307.12200000000001</v>
      </c>
      <c r="W58">
        <v>100.762</v>
      </c>
      <c r="X58">
        <v>0.3281</v>
      </c>
      <c r="Y58">
        <v>2.39</v>
      </c>
      <c r="Z58">
        <v>3.3187000000000002</v>
      </c>
      <c r="AA58">
        <v>94</v>
      </c>
      <c r="AB58">
        <v>32</v>
      </c>
      <c r="AC58">
        <v>36</v>
      </c>
      <c r="AD58">
        <v>9</v>
      </c>
      <c r="AE58">
        <v>17</v>
      </c>
      <c r="AF58">
        <v>-0.15959999999999999</v>
      </c>
      <c r="AG58">
        <v>-9.5699999999999993E-2</v>
      </c>
      <c r="AH58">
        <v>311.96199999999999</v>
      </c>
      <c r="AI58">
        <v>143.62200000000001</v>
      </c>
      <c r="AJ58">
        <v>0.46039999999999998</v>
      </c>
      <c r="AK58">
        <v>307.12200000000001</v>
      </c>
      <c r="AL58">
        <v>100.762</v>
      </c>
      <c r="AM58">
        <v>0.3281</v>
      </c>
      <c r="AN58">
        <v>2.39</v>
      </c>
      <c r="AO58">
        <v>3.3187000000000002</v>
      </c>
      <c r="AP58">
        <v>94</v>
      </c>
    </row>
    <row r="59" spans="1:42" hidden="1" x14ac:dyDescent="0.15">
      <c r="A59" t="s">
        <v>98</v>
      </c>
      <c r="B59" t="str">
        <f>HYPERLINK("https://gmgn.ai/sol/address/GpnyipeUy53ehn62V2SWuAyAU92WeUw15DUozKtR25xv","https://gmgn.ai/sol/address/GpnyipeUy53ehn62V2SWuAyAU92WeUw15DUozKtR25xv")</f>
        <v>https://gmgn.ai/sol/address/GpnyipeUy53ehn62V2SWuAyAU92WeUw15DUozKtR25xv</v>
      </c>
      <c r="D59">
        <v>137.47</v>
      </c>
      <c r="E59">
        <v>17.149000000000001</v>
      </c>
      <c r="F59">
        <v>0.12470000000000001</v>
      </c>
      <c r="G59">
        <v>117.17</v>
      </c>
      <c r="H59">
        <v>-3.7509999999999999</v>
      </c>
      <c r="I59">
        <v>-3.2000000000000001E-2</v>
      </c>
      <c r="J59">
        <v>9.1850000000000005</v>
      </c>
      <c r="K59">
        <v>11.4558</v>
      </c>
      <c r="L59">
        <v>12</v>
      </c>
      <c r="M59">
        <v>1</v>
      </c>
      <c r="N59">
        <v>3</v>
      </c>
      <c r="O59">
        <v>7</v>
      </c>
      <c r="P59">
        <v>1</v>
      </c>
      <c r="Q59">
        <v>0</v>
      </c>
      <c r="R59">
        <v>0</v>
      </c>
      <c r="S59">
        <v>184.63499999999999</v>
      </c>
      <c r="T59">
        <v>-7.49</v>
      </c>
      <c r="U59">
        <v>-4.0599999999999997E-2</v>
      </c>
      <c r="V59">
        <v>164.33500000000001</v>
      </c>
      <c r="W59">
        <v>-28.39</v>
      </c>
      <c r="X59">
        <v>-0.17280000000000001</v>
      </c>
      <c r="Y59">
        <v>8.2100000000000009</v>
      </c>
      <c r="Z59">
        <v>11.5397</v>
      </c>
      <c r="AA59">
        <v>16</v>
      </c>
      <c r="AB59">
        <v>2</v>
      </c>
      <c r="AC59">
        <v>5</v>
      </c>
      <c r="AD59">
        <v>8</v>
      </c>
      <c r="AE59">
        <v>1</v>
      </c>
      <c r="AF59">
        <v>-6.25E-2</v>
      </c>
      <c r="AG59">
        <v>-6.25E-2</v>
      </c>
      <c r="AH59">
        <v>184.63499999999999</v>
      </c>
      <c r="AI59">
        <v>-7.49</v>
      </c>
      <c r="AJ59">
        <v>-4.0599999999999997E-2</v>
      </c>
      <c r="AK59">
        <v>164.33500000000001</v>
      </c>
      <c r="AL59">
        <v>-28.39</v>
      </c>
      <c r="AM59">
        <v>-0.17280000000000001</v>
      </c>
      <c r="AN59">
        <v>8.2100000000000009</v>
      </c>
      <c r="AO59">
        <v>11.5397</v>
      </c>
      <c r="AP59">
        <v>16</v>
      </c>
    </row>
    <row r="60" spans="1:42" x14ac:dyDescent="0.15">
      <c r="A60" t="s">
        <v>99</v>
      </c>
      <c r="B60" t="str">
        <f>HYPERLINK("https://gmgn.ai/sol/address/H1rt74SPuvRi6WGDUNgmuJSgE5UU6rWUDyPqtMBgCkNe","https://gmgn.ai/sol/address/H1rt74SPuvRi6WGDUNgmuJSgE5UU6rWUDyPqtMBgCkNe")</f>
        <v>https://gmgn.ai/sol/address/H1rt74SPuvRi6WGDUNgmuJSgE5UU6rWUDyPqtMBgCkNe</v>
      </c>
      <c r="D60">
        <v>162.303</v>
      </c>
      <c r="E60">
        <v>16.245999999999999</v>
      </c>
      <c r="F60">
        <v>0.10009999999999999</v>
      </c>
      <c r="G60">
        <v>155.51300000000001</v>
      </c>
      <c r="H60">
        <v>4.0759999999999996</v>
      </c>
      <c r="I60">
        <v>2.6200000000000001E-2</v>
      </c>
      <c r="J60">
        <v>0.99</v>
      </c>
      <c r="K60">
        <v>1.623</v>
      </c>
      <c r="L60">
        <v>100</v>
      </c>
      <c r="M60">
        <v>10</v>
      </c>
      <c r="N60">
        <v>50</v>
      </c>
      <c r="O60">
        <v>37</v>
      </c>
      <c r="P60">
        <v>3</v>
      </c>
      <c r="Q60">
        <v>-7.0000000000000007E-2</v>
      </c>
      <c r="R60">
        <v>-0.06</v>
      </c>
      <c r="S60">
        <v>162.303</v>
      </c>
      <c r="T60">
        <v>16.245999999999999</v>
      </c>
      <c r="U60">
        <v>0.10009999999999999</v>
      </c>
      <c r="V60">
        <v>155.51300000000001</v>
      </c>
      <c r="W60">
        <v>4.0759999999999996</v>
      </c>
      <c r="X60">
        <v>2.6200000000000001E-2</v>
      </c>
      <c r="Y60">
        <v>0.99</v>
      </c>
      <c r="Z60">
        <v>1.623</v>
      </c>
      <c r="AA60">
        <v>100</v>
      </c>
      <c r="AB60">
        <v>10</v>
      </c>
      <c r="AC60">
        <v>50</v>
      </c>
      <c r="AD60">
        <v>37</v>
      </c>
      <c r="AE60">
        <v>3</v>
      </c>
      <c r="AF60">
        <v>-7.0000000000000007E-2</v>
      </c>
      <c r="AG60">
        <v>-0.06</v>
      </c>
      <c r="AH60">
        <v>162.303</v>
      </c>
      <c r="AI60">
        <v>16.245999999999999</v>
      </c>
      <c r="AJ60">
        <v>0.10009999999999999</v>
      </c>
      <c r="AK60">
        <v>155.51300000000001</v>
      </c>
      <c r="AL60">
        <v>4.0759999999999996</v>
      </c>
      <c r="AM60">
        <v>2.6200000000000001E-2</v>
      </c>
      <c r="AN60">
        <v>0.99</v>
      </c>
      <c r="AO60">
        <v>1.623</v>
      </c>
      <c r="AP60">
        <v>100</v>
      </c>
    </row>
    <row r="61" spans="1:42" x14ac:dyDescent="0.15">
      <c r="A61" t="s">
        <v>100</v>
      </c>
      <c r="B61" t="str">
        <f>HYPERLINK("https://gmgn.ai/sol/address/H5oWX5p85BK1k2vqNBzrTdi3TSX8ysmrCuEPb6d3bvxD","https://gmgn.ai/sol/address/H5oWX5p85BK1k2vqNBzrTdi3TSX8ysmrCuEPb6d3bvxD")</f>
        <v>https://gmgn.ai/sol/address/H5oWX5p85BK1k2vqNBzrTdi3TSX8ysmrCuEPb6d3bvxD</v>
      </c>
      <c r="D61">
        <v>233.05600000000001</v>
      </c>
      <c r="E61">
        <v>24.832000000000001</v>
      </c>
      <c r="F61">
        <v>0.1065</v>
      </c>
      <c r="G61">
        <v>200.346</v>
      </c>
      <c r="H61">
        <v>2.1219999999999999</v>
      </c>
      <c r="I61">
        <v>1.06E-2</v>
      </c>
      <c r="J61">
        <v>0.38250000000000001</v>
      </c>
      <c r="K61">
        <v>2.3780999999999999</v>
      </c>
      <c r="L61">
        <v>98</v>
      </c>
      <c r="M61">
        <v>34</v>
      </c>
      <c r="N61">
        <v>34</v>
      </c>
      <c r="O61">
        <v>29</v>
      </c>
      <c r="P61">
        <v>1</v>
      </c>
      <c r="Q61">
        <v>-0.3367</v>
      </c>
      <c r="R61">
        <v>-0.3367</v>
      </c>
      <c r="S61">
        <v>233.05600000000001</v>
      </c>
      <c r="T61">
        <v>24.832000000000001</v>
      </c>
      <c r="U61">
        <v>0.1065</v>
      </c>
      <c r="V61">
        <v>200.346</v>
      </c>
      <c r="W61">
        <v>2.1219999999999999</v>
      </c>
      <c r="X61">
        <v>1.06E-2</v>
      </c>
      <c r="Y61">
        <v>0.38250000000000001</v>
      </c>
      <c r="Z61">
        <v>2.3780999999999999</v>
      </c>
      <c r="AA61">
        <v>98</v>
      </c>
      <c r="AB61">
        <v>34</v>
      </c>
      <c r="AC61">
        <v>34</v>
      </c>
      <c r="AD61">
        <v>29</v>
      </c>
      <c r="AE61">
        <v>1</v>
      </c>
      <c r="AF61">
        <v>-0.3367</v>
      </c>
      <c r="AG61">
        <v>-0.3367</v>
      </c>
      <c r="AH61">
        <v>233.05600000000001</v>
      </c>
      <c r="AI61">
        <v>24.832000000000001</v>
      </c>
      <c r="AJ61">
        <v>0.1065</v>
      </c>
      <c r="AK61">
        <v>200.346</v>
      </c>
      <c r="AL61">
        <v>2.1219999999999999</v>
      </c>
      <c r="AM61">
        <v>1.06E-2</v>
      </c>
      <c r="AN61">
        <v>0.38250000000000001</v>
      </c>
      <c r="AO61">
        <v>2.3780999999999999</v>
      </c>
      <c r="AP61">
        <v>98</v>
      </c>
    </row>
    <row r="62" spans="1:42" x14ac:dyDescent="0.15">
      <c r="A62" t="s">
        <v>101</v>
      </c>
      <c r="B62" t="str">
        <f>HYPERLINK("https://gmgn.ai/sol/address/HdxkiXqeN6qpK2YbG51W23QSWj3Yygc1eEk2zwmKJExp","https://gmgn.ai/sol/address/HdxkiXqeN6qpK2YbG51W23QSWj3Yygc1eEk2zwmKJExp")</f>
        <v>https://gmgn.ai/sol/address/HdxkiXqeN6qpK2YbG51W23QSWj3Yygc1eEk2zwmKJExp</v>
      </c>
      <c r="D62">
        <v>6126.7359999999999</v>
      </c>
      <c r="E62">
        <v>16346.536</v>
      </c>
      <c r="F62">
        <v>2.6680999999999999</v>
      </c>
      <c r="G62">
        <v>6091.7960000000003</v>
      </c>
      <c r="H62">
        <v>5046.5360000000001</v>
      </c>
      <c r="I62">
        <v>0.82840000000000003</v>
      </c>
      <c r="J62">
        <v>9.8000000000000007</v>
      </c>
      <c r="K62">
        <v>24.804600000000001</v>
      </c>
      <c r="L62">
        <v>247</v>
      </c>
      <c r="M62">
        <v>108</v>
      </c>
      <c r="N62">
        <v>72</v>
      </c>
      <c r="O62">
        <v>37</v>
      </c>
      <c r="P62">
        <v>30</v>
      </c>
      <c r="Q62">
        <v>-0.31580000000000003</v>
      </c>
      <c r="R62">
        <v>-0.247</v>
      </c>
      <c r="S62">
        <v>6126.7359999999999</v>
      </c>
      <c r="T62">
        <v>16346.536</v>
      </c>
      <c r="U62">
        <v>2.6680999999999999</v>
      </c>
      <c r="V62">
        <v>6091.7960000000003</v>
      </c>
      <c r="W62">
        <v>5046.5360000000001</v>
      </c>
      <c r="X62">
        <v>0.82840000000000003</v>
      </c>
      <c r="Y62">
        <v>9.8000000000000007</v>
      </c>
      <c r="Z62">
        <v>24.804600000000001</v>
      </c>
      <c r="AA62">
        <v>247</v>
      </c>
      <c r="AB62">
        <v>108</v>
      </c>
      <c r="AC62">
        <v>72</v>
      </c>
      <c r="AD62">
        <v>37</v>
      </c>
      <c r="AE62">
        <v>30</v>
      </c>
      <c r="AF62">
        <v>-0.31580000000000003</v>
      </c>
      <c r="AG62">
        <v>-0.247</v>
      </c>
      <c r="AH62">
        <v>6126.7359999999999</v>
      </c>
      <c r="AI62">
        <v>16346.536</v>
      </c>
      <c r="AJ62">
        <v>2.6680999999999999</v>
      </c>
      <c r="AK62">
        <v>6091.7960000000003</v>
      </c>
      <c r="AL62">
        <v>5046.5360000000001</v>
      </c>
      <c r="AM62">
        <v>0.82840000000000003</v>
      </c>
      <c r="AN62">
        <v>9.8000000000000007</v>
      </c>
      <c r="AO62">
        <v>24.804600000000001</v>
      </c>
      <c r="AP62">
        <v>247</v>
      </c>
    </row>
    <row r="63" spans="1:42" hidden="1" x14ac:dyDescent="0.15">
      <c r="A63" t="s">
        <v>102</v>
      </c>
      <c r="B63" t="str">
        <f>HYPERLINK("https://gmgn.ai/sol/address/HFaudVEnAmLcvZRxMpXXCK1eEBHrR2gkhGSWvRt1hoJC","https://gmgn.ai/sol/address/HFaudVEnAmLcvZRxMpXXCK1eEBHrR2gkhGSWvRt1hoJC")</f>
        <v>https://gmgn.ai/sol/address/HFaudVEnAmLcvZRxMpXXCK1eEBHrR2gkhGSWvRt1hoJC</v>
      </c>
      <c r="D63">
        <v>101.71599999999999</v>
      </c>
      <c r="E63">
        <v>28.66</v>
      </c>
      <c r="F63">
        <v>0.28179999999999999</v>
      </c>
      <c r="G63">
        <v>83.525999999999996</v>
      </c>
      <c r="H63">
        <v>6.45</v>
      </c>
      <c r="I63">
        <v>7.7200000000000005E-2</v>
      </c>
      <c r="J63">
        <v>0.80900000000000005</v>
      </c>
      <c r="K63">
        <v>4.2382</v>
      </c>
      <c r="L63">
        <v>24</v>
      </c>
      <c r="M63">
        <v>5</v>
      </c>
      <c r="N63">
        <v>11</v>
      </c>
      <c r="O63">
        <v>4</v>
      </c>
      <c r="P63">
        <v>4</v>
      </c>
      <c r="Q63">
        <v>-4.1700000000000001E-2</v>
      </c>
      <c r="R63">
        <v>0</v>
      </c>
      <c r="S63">
        <v>123.405</v>
      </c>
      <c r="T63">
        <v>10.492000000000001</v>
      </c>
      <c r="U63">
        <v>8.5000000000000006E-2</v>
      </c>
      <c r="V63">
        <v>105.215</v>
      </c>
      <c r="W63">
        <v>-11.718</v>
      </c>
      <c r="X63">
        <v>-0.1114</v>
      </c>
      <c r="Y63">
        <v>0.96399999999999997</v>
      </c>
      <c r="Z63">
        <v>3.9807999999999999</v>
      </c>
      <c r="AA63">
        <v>31</v>
      </c>
      <c r="AB63">
        <v>11</v>
      </c>
      <c r="AC63">
        <v>12</v>
      </c>
      <c r="AD63">
        <v>4</v>
      </c>
      <c r="AE63">
        <v>4</v>
      </c>
      <c r="AF63">
        <v>-0.2258</v>
      </c>
      <c r="AG63">
        <v>-0.19350000000000001</v>
      </c>
      <c r="AH63">
        <v>123.405</v>
      </c>
      <c r="AI63">
        <v>10.492000000000001</v>
      </c>
      <c r="AJ63">
        <v>8.5000000000000006E-2</v>
      </c>
      <c r="AK63">
        <v>105.215</v>
      </c>
      <c r="AL63">
        <v>-11.718</v>
      </c>
      <c r="AM63">
        <v>-0.1114</v>
      </c>
      <c r="AN63">
        <v>0.96399999999999997</v>
      </c>
      <c r="AO63">
        <v>3.9807999999999999</v>
      </c>
      <c r="AP63">
        <v>31</v>
      </c>
    </row>
    <row r="64" spans="1:42" hidden="1" x14ac:dyDescent="0.15">
      <c r="A64" t="s">
        <v>103</v>
      </c>
      <c r="B64" t="str">
        <f>HYPERLINK("https://gmgn.ai/sol/address/HhXRyFiwSkgSZe45k9tk4KgA1mw29ZiYK7jE3fNgS2iz","https://gmgn.ai/sol/address/HhXRyFiwSkgSZe45k9tk4KgA1mw29ZiYK7jE3fNgS2iz")</f>
        <v>https://gmgn.ai/sol/address/HhXRyFiwSkgSZe45k9tk4KgA1mw29ZiYK7jE3fNgS2iz</v>
      </c>
      <c r="D64">
        <v>24.097999999999999</v>
      </c>
      <c r="E64">
        <v>80.222999999999999</v>
      </c>
      <c r="F64">
        <v>3.3290000000000002</v>
      </c>
      <c r="G64">
        <v>22.167999999999999</v>
      </c>
      <c r="H64">
        <v>6.2729999999999997</v>
      </c>
      <c r="I64">
        <v>0.28299999999999997</v>
      </c>
      <c r="J64">
        <v>1.94</v>
      </c>
      <c r="K64">
        <v>1.8536999999999999</v>
      </c>
      <c r="L64">
        <v>13</v>
      </c>
      <c r="M64">
        <v>6</v>
      </c>
      <c r="N64">
        <v>1</v>
      </c>
      <c r="O64">
        <v>3</v>
      </c>
      <c r="P64">
        <v>3</v>
      </c>
      <c r="Q64">
        <v>-0.23080000000000001</v>
      </c>
      <c r="R64">
        <v>-7.6899999999999996E-2</v>
      </c>
      <c r="S64">
        <v>45.558</v>
      </c>
      <c r="T64">
        <v>70.804000000000002</v>
      </c>
      <c r="U64">
        <v>1.5542</v>
      </c>
      <c r="V64">
        <v>43.628</v>
      </c>
      <c r="W64">
        <v>-3.1459999999999999</v>
      </c>
      <c r="X64">
        <v>-7.2099999999999997E-2</v>
      </c>
      <c r="Y64">
        <v>1.9350000000000001</v>
      </c>
      <c r="Z64">
        <v>2.0708000000000002</v>
      </c>
      <c r="AA64">
        <v>22</v>
      </c>
      <c r="AB64">
        <v>9</v>
      </c>
      <c r="AC64">
        <v>7</v>
      </c>
      <c r="AD64">
        <v>3</v>
      </c>
      <c r="AE64">
        <v>3</v>
      </c>
      <c r="AF64">
        <v>-0.2727</v>
      </c>
      <c r="AG64">
        <v>-0.18179999999999999</v>
      </c>
      <c r="AH64">
        <v>45.558</v>
      </c>
      <c r="AI64">
        <v>70.804000000000002</v>
      </c>
      <c r="AJ64">
        <v>1.5542</v>
      </c>
      <c r="AK64">
        <v>43.628</v>
      </c>
      <c r="AL64">
        <v>-3.1459999999999999</v>
      </c>
      <c r="AM64">
        <v>-7.2099999999999997E-2</v>
      </c>
      <c r="AN64">
        <v>1.9350000000000001</v>
      </c>
      <c r="AO64">
        <v>2.0708000000000002</v>
      </c>
      <c r="AP64">
        <v>22</v>
      </c>
    </row>
    <row r="65" spans="1:42" x14ac:dyDescent="0.15">
      <c r="A65" t="s">
        <v>104</v>
      </c>
      <c r="B65" t="str">
        <f>HYPERLINK("https://gmgn.ai/sol/address/HuX2BHnVNRAUH2SQhhy8AxxbLfT1HM2UUKxABwhhQNSy","https://gmgn.ai/sol/address/HuX2BHnVNRAUH2SQhhy8AxxbLfT1HM2UUKxABwhhQNSy")</f>
        <v>https://gmgn.ai/sol/address/HuX2BHnVNRAUH2SQhhy8AxxbLfT1HM2UUKxABwhhQNSy</v>
      </c>
      <c r="D65">
        <v>378.435</v>
      </c>
      <c r="E65">
        <v>214.536</v>
      </c>
      <c r="F65">
        <v>0.56689999999999996</v>
      </c>
      <c r="G65">
        <v>264.57499999999999</v>
      </c>
      <c r="H65">
        <v>41.786000000000001</v>
      </c>
      <c r="I65">
        <v>0.15790000000000001</v>
      </c>
      <c r="J65">
        <v>2.92</v>
      </c>
      <c r="K65">
        <v>9.7035</v>
      </c>
      <c r="L65">
        <v>39</v>
      </c>
      <c r="M65">
        <v>16</v>
      </c>
      <c r="N65">
        <v>7</v>
      </c>
      <c r="O65">
        <v>10</v>
      </c>
      <c r="P65">
        <v>6</v>
      </c>
      <c r="Q65">
        <v>-0.25640000000000002</v>
      </c>
      <c r="R65">
        <v>-0.2051</v>
      </c>
      <c r="S65">
        <v>378.435</v>
      </c>
      <c r="T65">
        <v>214.536</v>
      </c>
      <c r="U65">
        <v>0.56689999999999996</v>
      </c>
      <c r="V65">
        <v>264.57499999999999</v>
      </c>
      <c r="W65">
        <v>41.786000000000001</v>
      </c>
      <c r="X65">
        <v>0.15790000000000001</v>
      </c>
      <c r="Y65">
        <v>2.92</v>
      </c>
      <c r="Z65">
        <v>9.7035</v>
      </c>
      <c r="AA65">
        <v>39</v>
      </c>
      <c r="AB65">
        <v>16</v>
      </c>
      <c r="AC65">
        <v>7</v>
      </c>
      <c r="AD65">
        <v>10</v>
      </c>
      <c r="AE65">
        <v>6</v>
      </c>
      <c r="AF65">
        <v>-0.25640000000000002</v>
      </c>
      <c r="AG65">
        <v>-0.2051</v>
      </c>
      <c r="AH65">
        <v>378.435</v>
      </c>
      <c r="AI65">
        <v>214.536</v>
      </c>
      <c r="AJ65">
        <v>0.56689999999999996</v>
      </c>
      <c r="AK65">
        <v>264.57499999999999</v>
      </c>
      <c r="AL65">
        <v>41.786000000000001</v>
      </c>
      <c r="AM65">
        <v>0.15790000000000001</v>
      </c>
      <c r="AN65">
        <v>2.92</v>
      </c>
      <c r="AO65">
        <v>9.7035</v>
      </c>
      <c r="AP65">
        <v>39</v>
      </c>
    </row>
    <row r="66" spans="1:42" x14ac:dyDescent="0.15">
      <c r="A66" t="s">
        <v>105</v>
      </c>
      <c r="B66" t="str">
        <f>HYPERLINK("https://gmgn.ai/sol/address/J12UkrKy9shrATQvMLsuCUMVcn8dj6qSHcSjpv23nb3L","https://gmgn.ai/sol/address/J12UkrKy9shrATQvMLsuCUMVcn8dj6qSHcSjpv23nb3L")</f>
        <v>https://gmgn.ai/sol/address/J12UkrKy9shrATQvMLsuCUMVcn8dj6qSHcSjpv23nb3L</v>
      </c>
      <c r="D66">
        <v>515.08900000000006</v>
      </c>
      <c r="E66">
        <v>224.15600000000001</v>
      </c>
      <c r="F66">
        <v>0.43519999999999998</v>
      </c>
      <c r="G66">
        <v>471.60899999999998</v>
      </c>
      <c r="H66">
        <v>156.196</v>
      </c>
      <c r="I66">
        <v>0.33119999999999999</v>
      </c>
      <c r="J66">
        <v>1.43</v>
      </c>
      <c r="K66">
        <v>7.1539999999999999</v>
      </c>
      <c r="L66">
        <v>72</v>
      </c>
      <c r="M66">
        <v>15</v>
      </c>
      <c r="N66">
        <v>31</v>
      </c>
      <c r="O66">
        <v>11</v>
      </c>
      <c r="P66">
        <v>15</v>
      </c>
      <c r="Q66">
        <v>0</v>
      </c>
      <c r="R66">
        <v>8.3299999999999999E-2</v>
      </c>
      <c r="S66">
        <v>533.01199999999994</v>
      </c>
      <c r="T66">
        <v>219.364</v>
      </c>
      <c r="U66">
        <v>0.41160000000000002</v>
      </c>
      <c r="V66">
        <v>489.53199999999998</v>
      </c>
      <c r="W66">
        <v>151.404</v>
      </c>
      <c r="X66">
        <v>0.30930000000000002</v>
      </c>
      <c r="Y66">
        <v>0.99099999999999999</v>
      </c>
      <c r="Z66">
        <v>5.3300999999999998</v>
      </c>
      <c r="AA66">
        <v>100</v>
      </c>
      <c r="AB66">
        <v>19</v>
      </c>
      <c r="AC66">
        <v>45</v>
      </c>
      <c r="AD66">
        <v>21</v>
      </c>
      <c r="AE66">
        <v>15</v>
      </c>
      <c r="AF66">
        <v>-0.04</v>
      </c>
      <c r="AG66">
        <v>0.02</v>
      </c>
      <c r="AH66">
        <v>533.01199999999994</v>
      </c>
      <c r="AI66">
        <v>219.364</v>
      </c>
      <c r="AJ66">
        <v>0.41160000000000002</v>
      </c>
      <c r="AK66">
        <v>489.53199999999998</v>
      </c>
      <c r="AL66">
        <v>151.404</v>
      </c>
      <c r="AM66">
        <v>0.30930000000000002</v>
      </c>
      <c r="AN66">
        <v>0.99099999999999999</v>
      </c>
      <c r="AO66">
        <v>5.3300999999999998</v>
      </c>
      <c r="AP66">
        <v>100</v>
      </c>
    </row>
    <row r="67" spans="1:42" x14ac:dyDescent="0.15">
      <c r="A67" t="s">
        <v>106</v>
      </c>
      <c r="B67" t="str">
        <f>HYPERLINK("https://gmgn.ai/sol/address/J8eVjDSapLPtqpsLtmukhFLuDR6UBa6ANbPWw2rk1et4","https://gmgn.ai/sol/address/J8eVjDSapLPtqpsLtmukhFLuDR6UBa6ANbPWw2rk1et4")</f>
        <v>https://gmgn.ai/sol/address/J8eVjDSapLPtqpsLtmukhFLuDR6UBa6ANbPWw2rk1et4</v>
      </c>
      <c r="D67">
        <v>152.333</v>
      </c>
      <c r="E67">
        <v>31.931999999999999</v>
      </c>
      <c r="F67">
        <v>0.20960000000000001</v>
      </c>
      <c r="G67">
        <v>113.51300000000001</v>
      </c>
      <c r="H67">
        <v>3.4620000000000002</v>
      </c>
      <c r="I67">
        <v>3.0499999999999999E-2</v>
      </c>
      <c r="J67">
        <v>0.97099999999999997</v>
      </c>
      <c r="K67">
        <v>1.7509999999999999</v>
      </c>
      <c r="L67">
        <v>87</v>
      </c>
      <c r="M67">
        <v>20</v>
      </c>
      <c r="N67">
        <v>32</v>
      </c>
      <c r="O67">
        <v>31</v>
      </c>
      <c r="P67">
        <v>4</v>
      </c>
      <c r="Q67">
        <v>-0.18390000000000001</v>
      </c>
      <c r="R67">
        <v>-0.18390000000000001</v>
      </c>
      <c r="S67">
        <v>158.68</v>
      </c>
      <c r="T67">
        <v>34.572000000000003</v>
      </c>
      <c r="U67">
        <v>0.21790000000000001</v>
      </c>
      <c r="V67">
        <v>119.86</v>
      </c>
      <c r="W67">
        <v>6.1020000000000003</v>
      </c>
      <c r="X67">
        <v>5.0900000000000001E-2</v>
      </c>
      <c r="Y67">
        <v>0.96350000000000002</v>
      </c>
      <c r="Z67">
        <v>1.6529</v>
      </c>
      <c r="AA67">
        <v>96</v>
      </c>
      <c r="AB67">
        <v>22</v>
      </c>
      <c r="AC67">
        <v>34</v>
      </c>
      <c r="AD67">
        <v>34</v>
      </c>
      <c r="AE67">
        <v>6</v>
      </c>
      <c r="AF67">
        <v>-0.16669999999999999</v>
      </c>
      <c r="AG67">
        <v>-0.16669999999999999</v>
      </c>
      <c r="AH67">
        <v>158.68</v>
      </c>
      <c r="AI67">
        <v>34.572000000000003</v>
      </c>
      <c r="AJ67">
        <v>0.21790000000000001</v>
      </c>
      <c r="AK67">
        <v>119.86</v>
      </c>
      <c r="AL67">
        <v>6.1020000000000003</v>
      </c>
      <c r="AM67">
        <v>5.0900000000000001E-2</v>
      </c>
      <c r="AN67">
        <v>0.96350000000000002</v>
      </c>
      <c r="AO67">
        <v>1.6529</v>
      </c>
      <c r="AP67">
        <v>96</v>
      </c>
    </row>
    <row r="68" spans="1:42" hidden="1" x14ac:dyDescent="0.15">
      <c r="A68" t="s">
        <v>107</v>
      </c>
      <c r="B68" t="str">
        <f>HYPERLINK("https://gmgn.ai/sol/address/2MbgWbgvXfDfAqCzHj4ur4eWJSZjcsfXC2Zg2BhKnMjR","https://gmgn.ai/sol/address/2MbgWbgvXfDfAqCzHj4ur4eWJSZjcsfXC2Zg2BhKnMjR")</f>
        <v>https://gmgn.ai/sol/address/2MbgWbgvXfDfAqCzHj4ur4eWJSZjcsfXC2Zg2BhKnMjR</v>
      </c>
      <c r="D68">
        <v>1756.6489999999999</v>
      </c>
      <c r="E68">
        <v>175.143</v>
      </c>
      <c r="F68">
        <v>9.9699999999999997E-2</v>
      </c>
      <c r="G68">
        <v>1051.1389999999999</v>
      </c>
      <c r="H68">
        <v>-37.146999999999998</v>
      </c>
      <c r="I68">
        <v>-3.5299999999999998E-2</v>
      </c>
      <c r="J68">
        <v>5.23</v>
      </c>
      <c r="K68">
        <v>27.883299999999998</v>
      </c>
      <c r="L68">
        <v>63</v>
      </c>
      <c r="M68">
        <v>25</v>
      </c>
      <c r="N68">
        <v>23</v>
      </c>
      <c r="O68">
        <v>13</v>
      </c>
      <c r="P68">
        <v>2</v>
      </c>
      <c r="Q68">
        <v>-0.36509999999999998</v>
      </c>
      <c r="R68">
        <v>-0.36509999999999998</v>
      </c>
      <c r="S68">
        <v>2741.723</v>
      </c>
      <c r="T68">
        <v>135.15199999999999</v>
      </c>
      <c r="U68">
        <v>4.9299999999999997E-2</v>
      </c>
      <c r="V68">
        <v>2036.213</v>
      </c>
      <c r="W68">
        <v>-77.138000000000005</v>
      </c>
      <c r="X68">
        <v>-3.7900000000000003E-2</v>
      </c>
      <c r="Y68">
        <v>4.79</v>
      </c>
      <c r="Z68">
        <v>17.919799999999999</v>
      </c>
      <c r="AA68">
        <v>153</v>
      </c>
      <c r="AB68">
        <v>48</v>
      </c>
      <c r="AC68">
        <v>67</v>
      </c>
      <c r="AD68">
        <v>34</v>
      </c>
      <c r="AE68">
        <v>4</v>
      </c>
      <c r="AF68">
        <v>-0.28760000000000002</v>
      </c>
      <c r="AG68">
        <v>-0.28760000000000002</v>
      </c>
      <c r="AH68">
        <v>2741.723</v>
      </c>
      <c r="AI68">
        <v>135.15199999999999</v>
      </c>
      <c r="AJ68">
        <v>4.9299999999999997E-2</v>
      </c>
      <c r="AK68">
        <v>2036.213</v>
      </c>
      <c r="AL68">
        <v>-77.138000000000005</v>
      </c>
      <c r="AM68">
        <v>-3.7900000000000003E-2</v>
      </c>
      <c r="AN68">
        <v>4.79</v>
      </c>
      <c r="AO68">
        <v>17.919799999999999</v>
      </c>
      <c r="AP68">
        <v>153</v>
      </c>
    </row>
    <row r="69" spans="1:42" hidden="1" x14ac:dyDescent="0.15">
      <c r="A69" t="s">
        <v>108</v>
      </c>
      <c r="B69" t="str">
        <f>HYPERLINK("https://gmgn.ai/sol/address/FMZaFX16Gc9kPcVi5w4y8Ywr2mUCsjKdQrNgLrSgaUfg","https://gmgn.ai/sol/address/FMZaFX16Gc9kPcVi5w4y8Ywr2mUCsjKdQrNgLrSgaUfg")</f>
        <v>https://gmgn.ai/sol/address/FMZaFX16Gc9kPcVi5w4y8Ywr2mUCsjKdQrNgLrSgaUfg</v>
      </c>
      <c r="D69">
        <v>4272.3310000000001</v>
      </c>
      <c r="E69">
        <v>399.90600000000001</v>
      </c>
      <c r="F69">
        <v>9.3600000000000003E-2</v>
      </c>
      <c r="G69">
        <v>4181.1409999999996</v>
      </c>
      <c r="H69">
        <v>93.936000000000007</v>
      </c>
      <c r="I69">
        <v>2.2499999999999999E-2</v>
      </c>
      <c r="J69">
        <v>19.190000000000001</v>
      </c>
      <c r="K69">
        <v>42.723300000000002</v>
      </c>
      <c r="L69">
        <v>100</v>
      </c>
      <c r="M69">
        <v>1</v>
      </c>
      <c r="N69">
        <v>62</v>
      </c>
      <c r="O69">
        <v>35</v>
      </c>
      <c r="P69">
        <v>2</v>
      </c>
      <c r="Q69">
        <v>0.01</v>
      </c>
      <c r="R69">
        <v>0.02</v>
      </c>
      <c r="S69">
        <v>4272.3310000000001</v>
      </c>
      <c r="T69">
        <v>399.90600000000001</v>
      </c>
      <c r="U69">
        <v>9.3600000000000003E-2</v>
      </c>
      <c r="V69">
        <v>4181.1409999999996</v>
      </c>
      <c r="W69">
        <v>93.936000000000007</v>
      </c>
      <c r="X69">
        <v>2.2499999999999999E-2</v>
      </c>
      <c r="Y69">
        <v>19.190000000000001</v>
      </c>
      <c r="Z69">
        <v>42.723300000000002</v>
      </c>
      <c r="AA69">
        <v>100</v>
      </c>
      <c r="AB69">
        <v>1</v>
      </c>
      <c r="AC69">
        <v>62</v>
      </c>
      <c r="AD69">
        <v>35</v>
      </c>
      <c r="AE69">
        <v>2</v>
      </c>
      <c r="AF69">
        <v>0.01</v>
      </c>
      <c r="AG69">
        <v>0.02</v>
      </c>
      <c r="AH69">
        <v>4272.3310000000001</v>
      </c>
      <c r="AI69">
        <v>399.90600000000001</v>
      </c>
      <c r="AJ69">
        <v>9.3600000000000003E-2</v>
      </c>
      <c r="AK69">
        <v>4181.1409999999996</v>
      </c>
      <c r="AL69">
        <v>93.936000000000007</v>
      </c>
      <c r="AM69">
        <v>2.2499999999999999E-2</v>
      </c>
      <c r="AN69">
        <v>19.190000000000001</v>
      </c>
      <c r="AO69">
        <v>42.723300000000002</v>
      </c>
      <c r="AP69">
        <v>100</v>
      </c>
    </row>
    <row r="70" spans="1:42" hidden="1" x14ac:dyDescent="0.15">
      <c r="A70" t="s">
        <v>109</v>
      </c>
      <c r="B70" t="str">
        <f>HYPERLINK("https://gmgn.ai/sol/address/2zUiWaf5GZDqFCP4yyZKv3v18hxTxfgvLfHXYzKWt8si","https://gmgn.ai/sol/address/2zUiWaf5GZDqFCP4yyZKv3v18hxTxfgvLfHXYzKWt8si")</f>
        <v>https://gmgn.ai/sol/address/2zUiWaf5GZDqFCP4yyZKv3v18hxTxfgvLfHXYzKWt8si</v>
      </c>
      <c r="D70">
        <v>190.24</v>
      </c>
      <c r="E70">
        <v>17.616</v>
      </c>
      <c r="F70">
        <v>9.2600000000000002E-2</v>
      </c>
      <c r="G70">
        <v>182.57</v>
      </c>
      <c r="H70">
        <v>-55.414000000000001</v>
      </c>
      <c r="I70">
        <v>-0.30349999999999999</v>
      </c>
      <c r="J70">
        <v>8.66</v>
      </c>
      <c r="K70">
        <v>13.5886</v>
      </c>
      <c r="L70">
        <v>14</v>
      </c>
      <c r="M70">
        <v>6</v>
      </c>
      <c r="N70">
        <v>4</v>
      </c>
      <c r="O70">
        <v>3</v>
      </c>
      <c r="P70">
        <v>1</v>
      </c>
      <c r="Q70">
        <v>-0.35709999999999997</v>
      </c>
      <c r="R70">
        <v>-0.28570000000000001</v>
      </c>
      <c r="S70">
        <v>251.06</v>
      </c>
      <c r="T70">
        <v>-7.899</v>
      </c>
      <c r="U70">
        <v>-3.15E-2</v>
      </c>
      <c r="V70">
        <v>243.39</v>
      </c>
      <c r="W70">
        <v>-80.929000000000002</v>
      </c>
      <c r="X70">
        <v>-0.33250000000000002</v>
      </c>
      <c r="Y70">
        <v>5.84</v>
      </c>
      <c r="Z70">
        <v>10.460800000000001</v>
      </c>
      <c r="AA70">
        <v>24</v>
      </c>
      <c r="AB70">
        <v>10</v>
      </c>
      <c r="AC70">
        <v>4</v>
      </c>
      <c r="AD70">
        <v>9</v>
      </c>
      <c r="AE70">
        <v>1</v>
      </c>
      <c r="AF70">
        <v>-0.375</v>
      </c>
      <c r="AG70">
        <v>-0.33329999999999999</v>
      </c>
      <c r="AH70">
        <v>251.06</v>
      </c>
      <c r="AI70">
        <v>-7.899</v>
      </c>
      <c r="AJ70">
        <v>-3.15E-2</v>
      </c>
      <c r="AK70">
        <v>243.39</v>
      </c>
      <c r="AL70">
        <v>-80.929000000000002</v>
      </c>
      <c r="AM70">
        <v>-0.33250000000000002</v>
      </c>
      <c r="AN70">
        <v>5.84</v>
      </c>
      <c r="AO70">
        <v>10.460800000000001</v>
      </c>
      <c r="AP70">
        <v>24</v>
      </c>
    </row>
    <row r="71" spans="1:42" hidden="1" x14ac:dyDescent="0.15">
      <c r="A71" t="s">
        <v>110</v>
      </c>
      <c r="B71" t="str">
        <f>HYPERLINK("https://gmgn.ai/sol/address/Gduzcig9Tmu9p853WtZdTemdhgUja1t4PishqMkJZ3hC","https://gmgn.ai/sol/address/Gduzcig9Tmu9p853WtZdTemdhgUja1t4PishqMkJZ3hC")</f>
        <v>https://gmgn.ai/sol/address/Gduzcig9Tmu9p853WtZdTemdhgUja1t4PishqMkJZ3hC</v>
      </c>
      <c r="D71">
        <v>996.005</v>
      </c>
      <c r="E71">
        <v>83.218000000000004</v>
      </c>
      <c r="F71">
        <v>8.3599999999999994E-2</v>
      </c>
      <c r="G71">
        <v>616.09500000000003</v>
      </c>
      <c r="H71">
        <v>-26.891999999999999</v>
      </c>
      <c r="I71">
        <v>-4.36E-2</v>
      </c>
      <c r="J71">
        <v>2.3650000000000002</v>
      </c>
      <c r="K71">
        <v>11.5815</v>
      </c>
      <c r="L71">
        <v>86</v>
      </c>
      <c r="M71">
        <v>13</v>
      </c>
      <c r="N71">
        <v>49</v>
      </c>
      <c r="O71">
        <v>21</v>
      </c>
      <c r="P71">
        <v>3</v>
      </c>
      <c r="Q71">
        <v>-0.1163</v>
      </c>
      <c r="R71">
        <v>-0.1163</v>
      </c>
      <c r="S71">
        <v>1629.2470000000001</v>
      </c>
      <c r="T71">
        <v>104.54600000000001</v>
      </c>
      <c r="U71">
        <v>6.4199999999999993E-2</v>
      </c>
      <c r="V71">
        <v>1249.337</v>
      </c>
      <c r="W71">
        <v>-5.5640000000000001</v>
      </c>
      <c r="X71">
        <v>-4.4999999999999997E-3</v>
      </c>
      <c r="Y71">
        <v>2.1800000000000002</v>
      </c>
      <c r="Z71">
        <v>9.8147000000000002</v>
      </c>
      <c r="AA71">
        <v>166</v>
      </c>
      <c r="AB71">
        <v>22</v>
      </c>
      <c r="AC71">
        <v>90</v>
      </c>
      <c r="AD71">
        <v>49</v>
      </c>
      <c r="AE71">
        <v>5</v>
      </c>
      <c r="AF71">
        <v>-0.1024</v>
      </c>
      <c r="AG71">
        <v>-0.1024</v>
      </c>
      <c r="AH71">
        <v>1629.2470000000001</v>
      </c>
      <c r="AI71">
        <v>104.54600000000001</v>
      </c>
      <c r="AJ71">
        <v>6.4199999999999993E-2</v>
      </c>
      <c r="AK71">
        <v>1249.337</v>
      </c>
      <c r="AL71">
        <v>-5.5640000000000001</v>
      </c>
      <c r="AM71">
        <v>-4.4999999999999997E-3</v>
      </c>
      <c r="AN71">
        <v>2.1800000000000002</v>
      </c>
      <c r="AO71">
        <v>9.8147000000000002</v>
      </c>
      <c r="AP71">
        <v>166</v>
      </c>
    </row>
    <row r="72" spans="1:42" hidden="1" x14ac:dyDescent="0.15">
      <c r="A72" t="s">
        <v>111</v>
      </c>
      <c r="B72" t="str">
        <f>HYPERLINK("https://gmgn.ai/sol/address/FYcSFtgwwFudT4Uho4rAPAEhFxkEwp3o2ttAD5tjjAAD","https://gmgn.ai/sol/address/FYcSFtgwwFudT4Uho4rAPAEhFxkEwp3o2ttAD5tjjAAD")</f>
        <v>https://gmgn.ai/sol/address/FYcSFtgwwFudT4Uho4rAPAEhFxkEwp3o2ttAD5tjjAAD</v>
      </c>
      <c r="D72">
        <v>111.75</v>
      </c>
      <c r="E72">
        <v>8.0280000000000005</v>
      </c>
      <c r="F72">
        <v>7.1800000000000003E-2</v>
      </c>
      <c r="G72">
        <v>97.26</v>
      </c>
      <c r="H72">
        <v>-12.061999999999999</v>
      </c>
      <c r="I72">
        <v>-0.124</v>
      </c>
      <c r="J72">
        <v>9.7650000000000006</v>
      </c>
      <c r="K72">
        <v>11.175000000000001</v>
      </c>
      <c r="L72">
        <v>10</v>
      </c>
      <c r="M72">
        <v>3</v>
      </c>
      <c r="N72">
        <v>2</v>
      </c>
      <c r="O72">
        <v>4</v>
      </c>
      <c r="P72">
        <v>1</v>
      </c>
      <c r="Q72">
        <v>-0.2</v>
      </c>
      <c r="R72">
        <v>-0.2</v>
      </c>
      <c r="S72">
        <v>159.321</v>
      </c>
      <c r="T72">
        <v>-14.856</v>
      </c>
      <c r="U72">
        <v>-9.3200000000000005E-2</v>
      </c>
      <c r="V72">
        <v>144.83099999999999</v>
      </c>
      <c r="W72">
        <v>-34.945999999999998</v>
      </c>
      <c r="X72">
        <v>-0.24129999999999999</v>
      </c>
      <c r="Y72">
        <v>7.3</v>
      </c>
      <c r="Z72">
        <v>9.9575999999999993</v>
      </c>
      <c r="AA72">
        <v>16</v>
      </c>
      <c r="AB72">
        <v>5</v>
      </c>
      <c r="AC72">
        <v>4</v>
      </c>
      <c r="AD72">
        <v>6</v>
      </c>
      <c r="AE72">
        <v>1</v>
      </c>
      <c r="AF72">
        <v>-0.25</v>
      </c>
      <c r="AG72">
        <v>-0.25</v>
      </c>
      <c r="AH72">
        <v>159.321</v>
      </c>
      <c r="AI72">
        <v>-14.856</v>
      </c>
      <c r="AJ72">
        <v>-9.3200000000000005E-2</v>
      </c>
      <c r="AK72">
        <v>144.83099999999999</v>
      </c>
      <c r="AL72">
        <v>-34.945999999999998</v>
      </c>
      <c r="AM72">
        <v>-0.24129999999999999</v>
      </c>
      <c r="AN72">
        <v>7.3</v>
      </c>
      <c r="AO72">
        <v>9.9575999999999993</v>
      </c>
      <c r="AP72">
        <v>16</v>
      </c>
    </row>
    <row r="73" spans="1:42" hidden="1" x14ac:dyDescent="0.15">
      <c r="A73" t="s">
        <v>112</v>
      </c>
      <c r="B73" t="str">
        <f>HYPERLINK("https://gmgn.ai/sol/address/5ZzRvjZZw4JiDbPQc7NuG9wp4wDjXoWiQo6JpSSYxQZe","https://gmgn.ai/sol/address/5ZzRvjZZw4JiDbPQc7NuG9wp4wDjXoWiQo6JpSSYxQZe")</f>
        <v>https://gmgn.ai/sol/address/5ZzRvjZZw4JiDbPQc7NuG9wp4wDjXoWiQo6JpSSYxQZe</v>
      </c>
      <c r="D73">
        <v>12002.92</v>
      </c>
      <c r="E73">
        <v>734.91700000000003</v>
      </c>
      <c r="F73">
        <v>6.1199999999999997E-2</v>
      </c>
      <c r="G73">
        <v>5307.3</v>
      </c>
      <c r="H73">
        <v>-166.90299999999999</v>
      </c>
      <c r="I73">
        <v>-3.1399999999999997E-2</v>
      </c>
      <c r="J73">
        <v>0.98550000000000004</v>
      </c>
      <c r="K73">
        <v>120.0292</v>
      </c>
      <c r="L73">
        <v>100</v>
      </c>
      <c r="M73">
        <v>78</v>
      </c>
      <c r="N73">
        <v>13</v>
      </c>
      <c r="O73">
        <v>7</v>
      </c>
      <c r="P73">
        <v>2</v>
      </c>
      <c r="Q73">
        <v>-0.76</v>
      </c>
      <c r="R73">
        <v>-0.74</v>
      </c>
      <c r="S73">
        <v>12002.92</v>
      </c>
      <c r="T73">
        <v>734.91700000000003</v>
      </c>
      <c r="U73">
        <v>6.1199999999999997E-2</v>
      </c>
      <c r="V73">
        <v>5307.3</v>
      </c>
      <c r="W73">
        <v>-166.90299999999999</v>
      </c>
      <c r="X73">
        <v>-3.1399999999999997E-2</v>
      </c>
      <c r="Y73">
        <v>0.98550000000000004</v>
      </c>
      <c r="Z73">
        <v>120.0292</v>
      </c>
      <c r="AA73">
        <v>100</v>
      </c>
      <c r="AB73">
        <v>78</v>
      </c>
      <c r="AC73">
        <v>13</v>
      </c>
      <c r="AD73">
        <v>7</v>
      </c>
      <c r="AE73">
        <v>2</v>
      </c>
      <c r="AF73">
        <v>-0.76</v>
      </c>
      <c r="AG73">
        <v>-0.74</v>
      </c>
      <c r="AH73">
        <v>12002.92</v>
      </c>
      <c r="AI73">
        <v>734.91700000000003</v>
      </c>
      <c r="AJ73">
        <v>6.1199999999999997E-2</v>
      </c>
      <c r="AK73">
        <v>5307.3</v>
      </c>
      <c r="AL73">
        <v>-166.90299999999999</v>
      </c>
      <c r="AM73">
        <v>-3.1399999999999997E-2</v>
      </c>
      <c r="AN73">
        <v>0.98550000000000004</v>
      </c>
      <c r="AO73">
        <v>120.0292</v>
      </c>
      <c r="AP73">
        <v>100</v>
      </c>
    </row>
    <row r="74" spans="1:42" hidden="1" x14ac:dyDescent="0.15">
      <c r="A74" t="s">
        <v>113</v>
      </c>
      <c r="B74" t="str">
        <f>HYPERLINK("https://gmgn.ai/sol/address/65mY5Ha1uq1sRTrFVkyHMKEkhqTispdFvcNr9LfEvTDH","https://gmgn.ai/sol/address/65mY5Ha1uq1sRTrFVkyHMKEkhqTispdFvcNr9LfEvTDH")</f>
        <v>https://gmgn.ai/sol/address/65mY5Ha1uq1sRTrFVkyHMKEkhqTispdFvcNr9LfEvTDH</v>
      </c>
      <c r="D74">
        <v>372.73599999999999</v>
      </c>
      <c r="E74">
        <v>20.402999999999999</v>
      </c>
      <c r="F74">
        <v>5.4699999999999999E-2</v>
      </c>
      <c r="G74">
        <v>366.13600000000002</v>
      </c>
      <c r="H74">
        <v>-5.7969999999999997</v>
      </c>
      <c r="I74">
        <v>-1.5800000000000002E-2</v>
      </c>
      <c r="J74">
        <v>4.05</v>
      </c>
      <c r="K74">
        <v>9.3184000000000005</v>
      </c>
      <c r="L74">
        <v>40</v>
      </c>
      <c r="M74">
        <v>11</v>
      </c>
      <c r="N74">
        <v>14</v>
      </c>
      <c r="O74">
        <v>7</v>
      </c>
      <c r="P74">
        <v>8</v>
      </c>
      <c r="Q74">
        <v>-7.4999999999999997E-2</v>
      </c>
      <c r="R74">
        <v>0</v>
      </c>
      <c r="S74">
        <v>410.07900000000001</v>
      </c>
      <c r="T74">
        <v>21.265000000000001</v>
      </c>
      <c r="U74">
        <v>5.1900000000000002E-2</v>
      </c>
      <c r="V74">
        <v>403.47899999999998</v>
      </c>
      <c r="W74">
        <v>-4.9349999999999996</v>
      </c>
      <c r="X74">
        <v>-1.2200000000000001E-2</v>
      </c>
      <c r="Y74">
        <v>2.93</v>
      </c>
      <c r="Z74">
        <v>6.9504999999999999</v>
      </c>
      <c r="AA74">
        <v>59</v>
      </c>
      <c r="AB74">
        <v>16</v>
      </c>
      <c r="AC74">
        <v>22</v>
      </c>
      <c r="AD74">
        <v>10</v>
      </c>
      <c r="AE74">
        <v>11</v>
      </c>
      <c r="AF74">
        <v>-8.4699999999999998E-2</v>
      </c>
      <c r="AG74">
        <v>0</v>
      </c>
      <c r="AH74">
        <v>410.07900000000001</v>
      </c>
      <c r="AI74">
        <v>21.265000000000001</v>
      </c>
      <c r="AJ74">
        <v>5.1900000000000002E-2</v>
      </c>
      <c r="AK74">
        <v>403.47899999999998</v>
      </c>
      <c r="AL74">
        <v>-4.9349999999999996</v>
      </c>
      <c r="AM74">
        <v>-1.2200000000000001E-2</v>
      </c>
      <c r="AN74">
        <v>2.93</v>
      </c>
      <c r="AO74">
        <v>6.9504999999999999</v>
      </c>
      <c r="AP74">
        <v>59</v>
      </c>
    </row>
    <row r="75" spans="1:42" hidden="1" x14ac:dyDescent="0.15">
      <c r="A75" t="s">
        <v>114</v>
      </c>
      <c r="B75" t="str">
        <f>HYPERLINK("https://gmgn.ai/sol/address/9mkQDdUrcyPAmsBDEJquDLWCEnRK8Ryoxw6ncHCbjjXd","https://gmgn.ai/sol/address/9mkQDdUrcyPAmsBDEJquDLWCEnRK8Ryoxw6ncHCbjjXd")</f>
        <v>https://gmgn.ai/sol/address/9mkQDdUrcyPAmsBDEJquDLWCEnRK8Ryoxw6ncHCbjjXd</v>
      </c>
      <c r="D75">
        <v>959.81799999999998</v>
      </c>
      <c r="E75">
        <v>51.713000000000001</v>
      </c>
      <c r="F75">
        <v>5.3900000000000003E-2</v>
      </c>
      <c r="G75">
        <v>940.798</v>
      </c>
      <c r="H75">
        <v>-6.5570000000000004</v>
      </c>
      <c r="I75">
        <v>-7.0000000000000001E-3</v>
      </c>
      <c r="J75">
        <v>4.83</v>
      </c>
      <c r="K75">
        <v>10.320600000000001</v>
      </c>
      <c r="L75">
        <v>93</v>
      </c>
      <c r="M75">
        <v>35</v>
      </c>
      <c r="N75">
        <v>20</v>
      </c>
      <c r="O75">
        <v>28</v>
      </c>
      <c r="P75">
        <v>10</v>
      </c>
      <c r="Q75">
        <v>-0.26879999999999998</v>
      </c>
      <c r="R75">
        <v>-0.21510000000000001</v>
      </c>
      <c r="S75">
        <v>1688.241</v>
      </c>
      <c r="T75">
        <v>136.614</v>
      </c>
      <c r="U75">
        <v>8.09E-2</v>
      </c>
      <c r="V75">
        <v>1669.221</v>
      </c>
      <c r="W75">
        <v>78.343999999999994</v>
      </c>
      <c r="X75">
        <v>4.6899999999999997E-2</v>
      </c>
      <c r="Y75">
        <v>4.8150000000000004</v>
      </c>
      <c r="Z75">
        <v>12.413500000000001</v>
      </c>
      <c r="AA75">
        <v>136</v>
      </c>
      <c r="AB75">
        <v>42</v>
      </c>
      <c r="AC75">
        <v>37</v>
      </c>
      <c r="AD75">
        <v>44</v>
      </c>
      <c r="AE75">
        <v>13</v>
      </c>
      <c r="AF75">
        <v>-0.2132</v>
      </c>
      <c r="AG75">
        <v>-0.1691</v>
      </c>
      <c r="AH75">
        <v>1688.241</v>
      </c>
      <c r="AI75">
        <v>136.614</v>
      </c>
      <c r="AJ75">
        <v>8.09E-2</v>
      </c>
      <c r="AK75">
        <v>1669.221</v>
      </c>
      <c r="AL75">
        <v>78.343999999999994</v>
      </c>
      <c r="AM75">
        <v>4.6899999999999997E-2</v>
      </c>
      <c r="AN75">
        <v>4.8150000000000004</v>
      </c>
      <c r="AO75">
        <v>12.413500000000001</v>
      </c>
      <c r="AP75">
        <v>136</v>
      </c>
    </row>
    <row r="76" spans="1:42" hidden="1" x14ac:dyDescent="0.15">
      <c r="A76" t="s">
        <v>115</v>
      </c>
      <c r="B76" t="str">
        <f>HYPERLINK("https://gmgn.ai/sol/address/HifJWuPGNahRu8jkx73mgnVHq3vaBryeE4kkrtfGPPFJ","https://gmgn.ai/sol/address/HifJWuPGNahRu8jkx73mgnVHq3vaBryeE4kkrtfGPPFJ")</f>
        <v>https://gmgn.ai/sol/address/HifJWuPGNahRu8jkx73mgnVHq3vaBryeE4kkrtfGPPFJ</v>
      </c>
      <c r="D76">
        <v>1333.673</v>
      </c>
      <c r="E76">
        <v>71.546999999999997</v>
      </c>
      <c r="F76">
        <v>5.3600000000000002E-2</v>
      </c>
      <c r="G76">
        <v>1052.413</v>
      </c>
      <c r="H76">
        <v>-13.882999999999999</v>
      </c>
      <c r="I76">
        <v>-1.32E-2</v>
      </c>
      <c r="J76">
        <v>2.83</v>
      </c>
      <c r="K76">
        <v>7.2089999999999996</v>
      </c>
      <c r="L76">
        <v>185</v>
      </c>
      <c r="M76">
        <v>25</v>
      </c>
      <c r="N76">
        <v>91</v>
      </c>
      <c r="O76">
        <v>63</v>
      </c>
      <c r="P76">
        <v>6</v>
      </c>
      <c r="Q76">
        <v>-0.1027</v>
      </c>
      <c r="R76">
        <v>-0.1027</v>
      </c>
      <c r="S76">
        <v>1447.0940000000001</v>
      </c>
      <c r="T76">
        <v>83.728999999999999</v>
      </c>
      <c r="U76">
        <v>5.79E-2</v>
      </c>
      <c r="V76">
        <v>1165.8340000000001</v>
      </c>
      <c r="W76">
        <v>-1.7010000000000001</v>
      </c>
      <c r="X76">
        <v>-1.5E-3</v>
      </c>
      <c r="Y76">
        <v>2.73</v>
      </c>
      <c r="Z76">
        <v>6.9238999999999997</v>
      </c>
      <c r="AA76">
        <v>209</v>
      </c>
      <c r="AB76">
        <v>26</v>
      </c>
      <c r="AC76">
        <v>101</v>
      </c>
      <c r="AD76">
        <v>76</v>
      </c>
      <c r="AE76">
        <v>6</v>
      </c>
      <c r="AF76">
        <v>-9.5699999999999993E-2</v>
      </c>
      <c r="AG76">
        <v>-9.5699999999999993E-2</v>
      </c>
      <c r="AH76">
        <v>1447.0940000000001</v>
      </c>
      <c r="AI76">
        <v>83.728999999999999</v>
      </c>
      <c r="AJ76">
        <v>5.79E-2</v>
      </c>
      <c r="AK76">
        <v>1165.8340000000001</v>
      </c>
      <c r="AL76">
        <v>-1.7010000000000001</v>
      </c>
      <c r="AM76">
        <v>-1.5E-3</v>
      </c>
      <c r="AN76">
        <v>2.73</v>
      </c>
      <c r="AO76">
        <v>6.9238999999999997</v>
      </c>
      <c r="AP76">
        <v>209</v>
      </c>
    </row>
    <row r="77" spans="1:42" hidden="1" x14ac:dyDescent="0.15">
      <c r="A77" t="s">
        <v>116</v>
      </c>
      <c r="B77" t="str">
        <f>HYPERLINK("https://gmgn.ai/sol/address/5JYz2tsZVhU4AZ5PxDNux6GV31unTVa4ohuvEjJ2K5TJ","https://gmgn.ai/sol/address/5JYz2tsZVhU4AZ5PxDNux6GV31unTVa4ohuvEjJ2K5TJ")</f>
        <v>https://gmgn.ai/sol/address/5JYz2tsZVhU4AZ5PxDNux6GV31unTVa4ohuvEjJ2K5TJ</v>
      </c>
      <c r="D77">
        <v>277.97699999999998</v>
      </c>
      <c r="E77">
        <v>12.286</v>
      </c>
      <c r="F77">
        <v>4.4200000000000003E-2</v>
      </c>
      <c r="G77">
        <v>251.017</v>
      </c>
      <c r="H77">
        <v>-23.143999999999998</v>
      </c>
      <c r="I77">
        <v>-9.2200000000000004E-2</v>
      </c>
      <c r="J77">
        <v>2.0099999999999998</v>
      </c>
      <c r="K77">
        <v>4.7115</v>
      </c>
      <c r="L77">
        <v>59</v>
      </c>
      <c r="M77">
        <v>16</v>
      </c>
      <c r="N77">
        <v>23</v>
      </c>
      <c r="O77">
        <v>17</v>
      </c>
      <c r="P77">
        <v>3</v>
      </c>
      <c r="Q77">
        <v>-0.2203</v>
      </c>
      <c r="R77">
        <v>-0.2203</v>
      </c>
      <c r="S77">
        <v>277.97699999999998</v>
      </c>
      <c r="T77">
        <v>12.286</v>
      </c>
      <c r="U77">
        <v>4.4200000000000003E-2</v>
      </c>
      <c r="V77">
        <v>251.017</v>
      </c>
      <c r="W77">
        <v>-23.143999999999998</v>
      </c>
      <c r="X77">
        <v>-9.2200000000000004E-2</v>
      </c>
      <c r="Y77">
        <v>2.0099999999999998</v>
      </c>
      <c r="Z77">
        <v>4.7115</v>
      </c>
      <c r="AA77">
        <v>59</v>
      </c>
      <c r="AB77">
        <v>16</v>
      </c>
      <c r="AC77">
        <v>23</v>
      </c>
      <c r="AD77">
        <v>17</v>
      </c>
      <c r="AE77">
        <v>3</v>
      </c>
      <c r="AF77">
        <v>-0.2203</v>
      </c>
      <c r="AG77">
        <v>-0.2203</v>
      </c>
      <c r="AH77">
        <v>277.97699999999998</v>
      </c>
      <c r="AI77">
        <v>12.286</v>
      </c>
      <c r="AJ77">
        <v>4.4200000000000003E-2</v>
      </c>
      <c r="AK77">
        <v>251.017</v>
      </c>
      <c r="AL77">
        <v>-23.143999999999998</v>
      </c>
      <c r="AM77">
        <v>-9.2200000000000004E-2</v>
      </c>
      <c r="AN77">
        <v>2.0099999999999998</v>
      </c>
      <c r="AO77">
        <v>4.7115</v>
      </c>
      <c r="AP77">
        <v>59</v>
      </c>
    </row>
    <row r="78" spans="1:42" hidden="1" x14ac:dyDescent="0.15">
      <c r="A78" t="s">
        <v>117</v>
      </c>
      <c r="B78" t="str">
        <f>HYPERLINK("https://gmgn.ai/sol/address/CumoGrce3nkn4VHwGNrsCHuWL2xwKR9cisawbPkyAuwL","https://gmgn.ai/sol/address/CumoGrce3nkn4VHwGNrsCHuWL2xwKR9cisawbPkyAuwL")</f>
        <v>https://gmgn.ai/sol/address/CumoGrce3nkn4VHwGNrsCHuWL2xwKR9cisawbPkyAuwL</v>
      </c>
      <c r="D78">
        <v>476.19900000000001</v>
      </c>
      <c r="E78">
        <v>18.885000000000002</v>
      </c>
      <c r="F78">
        <v>3.9699999999999999E-2</v>
      </c>
      <c r="G78">
        <v>457.05900000000003</v>
      </c>
      <c r="H78">
        <v>-14.265000000000001</v>
      </c>
      <c r="I78">
        <v>-3.1199999999999999E-2</v>
      </c>
      <c r="J78">
        <v>2.88</v>
      </c>
      <c r="K78">
        <v>6.1844000000000001</v>
      </c>
      <c r="L78">
        <v>77</v>
      </c>
      <c r="M78">
        <v>25</v>
      </c>
      <c r="N78">
        <v>31</v>
      </c>
      <c r="O78">
        <v>15</v>
      </c>
      <c r="P78">
        <v>6</v>
      </c>
      <c r="Q78">
        <v>-0.24679999999999999</v>
      </c>
      <c r="R78">
        <v>-0.2208</v>
      </c>
      <c r="S78">
        <v>652.96600000000001</v>
      </c>
      <c r="T78">
        <v>40.054000000000002</v>
      </c>
      <c r="U78">
        <v>6.13E-2</v>
      </c>
      <c r="V78">
        <v>633.82600000000002</v>
      </c>
      <c r="W78">
        <v>6.9039999999999999</v>
      </c>
      <c r="X78">
        <v>1.09E-2</v>
      </c>
      <c r="Y78">
        <v>2.64</v>
      </c>
      <c r="Z78">
        <v>5.1414999999999997</v>
      </c>
      <c r="AA78">
        <v>127</v>
      </c>
      <c r="AB78">
        <v>35</v>
      </c>
      <c r="AC78">
        <v>54</v>
      </c>
      <c r="AD78">
        <v>28</v>
      </c>
      <c r="AE78">
        <v>10</v>
      </c>
      <c r="AF78">
        <v>-0.19689999999999999</v>
      </c>
      <c r="AG78">
        <v>-0.18110000000000001</v>
      </c>
      <c r="AH78">
        <v>652.96600000000001</v>
      </c>
      <c r="AI78">
        <v>40.054000000000002</v>
      </c>
      <c r="AJ78">
        <v>6.13E-2</v>
      </c>
      <c r="AK78">
        <v>633.82600000000002</v>
      </c>
      <c r="AL78">
        <v>6.9039999999999999</v>
      </c>
      <c r="AM78">
        <v>1.09E-2</v>
      </c>
      <c r="AN78">
        <v>2.64</v>
      </c>
      <c r="AO78">
        <v>5.1414999999999997</v>
      </c>
      <c r="AP78">
        <v>127</v>
      </c>
    </row>
    <row r="79" spans="1:42" hidden="1" x14ac:dyDescent="0.15">
      <c r="A79" t="s">
        <v>118</v>
      </c>
      <c r="B79" t="str">
        <f>HYPERLINK("https://gmgn.ai/sol/address/EsYaPNaxiArJD5CauwMNmNoU6F7xfD3AAaJHR7WpvK4o","https://gmgn.ai/sol/address/EsYaPNaxiArJD5CauwMNmNoU6F7xfD3AAaJHR7WpvK4o")</f>
        <v>https://gmgn.ai/sol/address/EsYaPNaxiArJD5CauwMNmNoU6F7xfD3AAaJHR7WpvK4o</v>
      </c>
      <c r="D79">
        <v>342.35300000000001</v>
      </c>
      <c r="E79">
        <v>10.814</v>
      </c>
      <c r="F79">
        <v>3.1600000000000003E-2</v>
      </c>
      <c r="G79">
        <v>338.85300000000001</v>
      </c>
      <c r="H79">
        <v>-35.386000000000003</v>
      </c>
      <c r="I79">
        <v>-0.10440000000000001</v>
      </c>
      <c r="J79">
        <v>1.8149999999999999</v>
      </c>
      <c r="K79">
        <v>4.5045999999999999</v>
      </c>
      <c r="L79">
        <v>76</v>
      </c>
      <c r="M79">
        <v>31</v>
      </c>
      <c r="N79">
        <v>31</v>
      </c>
      <c r="O79">
        <v>10</v>
      </c>
      <c r="P79">
        <v>4</v>
      </c>
      <c r="Q79">
        <v>-0.3553</v>
      </c>
      <c r="R79">
        <v>-0.34210000000000002</v>
      </c>
      <c r="S79">
        <v>342.35300000000001</v>
      </c>
      <c r="T79">
        <v>10.814</v>
      </c>
      <c r="U79">
        <v>3.1600000000000003E-2</v>
      </c>
      <c r="V79">
        <v>338.85300000000001</v>
      </c>
      <c r="W79">
        <v>-35.386000000000003</v>
      </c>
      <c r="X79">
        <v>-0.10440000000000001</v>
      </c>
      <c r="Y79">
        <v>1.8149999999999999</v>
      </c>
      <c r="Z79">
        <v>4.5045999999999999</v>
      </c>
      <c r="AA79">
        <v>76</v>
      </c>
      <c r="AB79">
        <v>31</v>
      </c>
      <c r="AC79">
        <v>31</v>
      </c>
      <c r="AD79">
        <v>10</v>
      </c>
      <c r="AE79">
        <v>4</v>
      </c>
      <c r="AF79">
        <v>-0.3553</v>
      </c>
      <c r="AG79">
        <v>-0.34210000000000002</v>
      </c>
      <c r="AH79">
        <v>342.35300000000001</v>
      </c>
      <c r="AI79">
        <v>10.814</v>
      </c>
      <c r="AJ79">
        <v>3.1600000000000003E-2</v>
      </c>
      <c r="AK79">
        <v>338.85300000000001</v>
      </c>
      <c r="AL79">
        <v>-35.386000000000003</v>
      </c>
      <c r="AM79">
        <v>-0.10440000000000001</v>
      </c>
      <c r="AN79">
        <v>1.8149999999999999</v>
      </c>
      <c r="AO79">
        <v>4.5045999999999999</v>
      </c>
      <c r="AP79">
        <v>76</v>
      </c>
    </row>
    <row r="80" spans="1:42" hidden="1" x14ac:dyDescent="0.15">
      <c r="A80" t="s">
        <v>119</v>
      </c>
      <c r="B80" t="str">
        <f>HYPERLINK("https://gmgn.ai/sol/address/2S3sq1jGSEmhxbTz9Kt6XSJwstpHkErK4Zip3g54V9jY","https://gmgn.ai/sol/address/2S3sq1jGSEmhxbTz9Kt6XSJwstpHkErK4Zip3g54V9jY")</f>
        <v>https://gmgn.ai/sol/address/2S3sq1jGSEmhxbTz9Kt6XSJwstpHkErK4Zip3g54V9jY</v>
      </c>
      <c r="D80">
        <v>303.06299999999999</v>
      </c>
      <c r="E80">
        <v>9.3390000000000004</v>
      </c>
      <c r="F80">
        <v>3.0800000000000001E-2</v>
      </c>
      <c r="G80">
        <v>300.16300000000001</v>
      </c>
      <c r="H80">
        <v>-20.571000000000002</v>
      </c>
      <c r="I80">
        <v>-6.8500000000000005E-2</v>
      </c>
      <c r="J80">
        <v>2.92</v>
      </c>
      <c r="K80">
        <v>5.1367000000000003</v>
      </c>
      <c r="L80">
        <v>59</v>
      </c>
      <c r="M80">
        <v>13</v>
      </c>
      <c r="N80">
        <v>28</v>
      </c>
      <c r="O80">
        <v>15</v>
      </c>
      <c r="P80">
        <v>3</v>
      </c>
      <c r="Q80">
        <v>-0.16950000000000001</v>
      </c>
      <c r="R80">
        <v>-0.1525</v>
      </c>
      <c r="S80">
        <v>310.85399999999998</v>
      </c>
      <c r="T80">
        <v>5.7530000000000001</v>
      </c>
      <c r="U80">
        <v>1.8499999999999999E-2</v>
      </c>
      <c r="V80">
        <v>307.95400000000001</v>
      </c>
      <c r="W80">
        <v>-24.157</v>
      </c>
      <c r="X80">
        <v>-7.8399999999999997E-2</v>
      </c>
      <c r="Y80">
        <v>2.92</v>
      </c>
      <c r="Z80">
        <v>5.0137999999999998</v>
      </c>
      <c r="AA80">
        <v>62</v>
      </c>
      <c r="AB80">
        <v>14</v>
      </c>
      <c r="AC80">
        <v>30</v>
      </c>
      <c r="AD80">
        <v>15</v>
      </c>
      <c r="AE80">
        <v>3</v>
      </c>
      <c r="AF80">
        <v>-0.1774</v>
      </c>
      <c r="AG80">
        <v>-0.1613</v>
      </c>
      <c r="AH80">
        <v>310.85399999999998</v>
      </c>
      <c r="AI80">
        <v>5.7530000000000001</v>
      </c>
      <c r="AJ80">
        <v>1.8499999999999999E-2</v>
      </c>
      <c r="AK80">
        <v>307.95400000000001</v>
      </c>
      <c r="AL80">
        <v>-24.157</v>
      </c>
      <c r="AM80">
        <v>-7.8399999999999997E-2</v>
      </c>
      <c r="AN80">
        <v>2.92</v>
      </c>
      <c r="AO80">
        <v>5.0137999999999998</v>
      </c>
      <c r="AP80">
        <v>62</v>
      </c>
    </row>
    <row r="81" spans="1:42" hidden="1" x14ac:dyDescent="0.15">
      <c r="A81" t="s">
        <v>120</v>
      </c>
      <c r="B81" t="str">
        <f>HYPERLINK("https://gmgn.ai/sol/address/54EiavhVatcFbcRHKm2swd6eB8reyib3kTkDGScoGjGK","https://gmgn.ai/sol/address/54EiavhVatcFbcRHKm2swd6eB8reyib3kTkDGScoGjGK")</f>
        <v>https://gmgn.ai/sol/address/54EiavhVatcFbcRHKm2swd6eB8reyib3kTkDGScoGjGK</v>
      </c>
      <c r="D81">
        <v>96556.804000000004</v>
      </c>
      <c r="E81">
        <v>2950.0509999999999</v>
      </c>
      <c r="F81">
        <v>3.0599999999999999E-2</v>
      </c>
      <c r="G81">
        <v>85756.804000000004</v>
      </c>
      <c r="H81">
        <v>1644.7809999999999</v>
      </c>
      <c r="I81">
        <v>1.9199999999999998E-2</v>
      </c>
      <c r="J81">
        <v>112.94499999999999</v>
      </c>
      <c r="K81">
        <v>643.71199999999999</v>
      </c>
      <c r="L81">
        <v>150</v>
      </c>
      <c r="M81">
        <v>0</v>
      </c>
      <c r="N81">
        <v>24</v>
      </c>
      <c r="O81">
        <v>126</v>
      </c>
      <c r="P81">
        <v>0</v>
      </c>
      <c r="Q81">
        <v>0</v>
      </c>
      <c r="R81">
        <v>0</v>
      </c>
      <c r="S81">
        <v>96556.804000000004</v>
      </c>
      <c r="T81">
        <v>2950.0509999999999</v>
      </c>
      <c r="U81">
        <v>3.0599999999999999E-2</v>
      </c>
      <c r="V81">
        <v>85756.804000000004</v>
      </c>
      <c r="W81">
        <v>1644.7809999999999</v>
      </c>
      <c r="X81">
        <v>1.9199999999999998E-2</v>
      </c>
      <c r="Y81">
        <v>112.94499999999999</v>
      </c>
      <c r="Z81">
        <v>643.71199999999999</v>
      </c>
      <c r="AA81">
        <v>150</v>
      </c>
      <c r="AB81">
        <v>0</v>
      </c>
      <c r="AC81">
        <v>24</v>
      </c>
      <c r="AD81">
        <v>126</v>
      </c>
      <c r="AE81">
        <v>0</v>
      </c>
      <c r="AF81">
        <v>0</v>
      </c>
      <c r="AG81">
        <v>0</v>
      </c>
      <c r="AH81">
        <v>96556.804000000004</v>
      </c>
      <c r="AI81">
        <v>2950.0509999999999</v>
      </c>
      <c r="AJ81">
        <v>3.0599999999999999E-2</v>
      </c>
      <c r="AK81">
        <v>85756.804000000004</v>
      </c>
      <c r="AL81">
        <v>1644.7809999999999</v>
      </c>
      <c r="AM81">
        <v>1.9199999999999998E-2</v>
      </c>
      <c r="AN81">
        <v>112.94499999999999</v>
      </c>
      <c r="AO81">
        <v>643.71199999999999</v>
      </c>
      <c r="AP81">
        <v>150</v>
      </c>
    </row>
    <row r="82" spans="1:42" hidden="1" x14ac:dyDescent="0.15">
      <c r="A82" t="s">
        <v>121</v>
      </c>
      <c r="B82" t="str">
        <f>HYPERLINK("https://gmgn.ai/sol/address/7RKhrv7hRHXa7Z7nY4BS6EJ2V3S1zqUAtowgJ52n8Rrt","https://gmgn.ai/sol/address/7RKhrv7hRHXa7Z7nY4BS6EJ2V3S1zqUAtowgJ52n8Rrt")</f>
        <v>https://gmgn.ai/sol/address/7RKhrv7hRHXa7Z7nY4BS6EJ2V3S1zqUAtowgJ52n8Rrt</v>
      </c>
      <c r="D82">
        <v>896.428</v>
      </c>
      <c r="E82">
        <v>27.181999999999999</v>
      </c>
      <c r="F82">
        <v>3.0300000000000001E-2</v>
      </c>
      <c r="G82">
        <v>786.66800000000001</v>
      </c>
      <c r="H82">
        <v>-6.2679999999999998</v>
      </c>
      <c r="I82">
        <v>-8.0000000000000002E-3</v>
      </c>
      <c r="J82">
        <v>2.4900000000000002</v>
      </c>
      <c r="K82">
        <v>4.7937000000000003</v>
      </c>
      <c r="L82">
        <v>187</v>
      </c>
      <c r="M82">
        <v>12</v>
      </c>
      <c r="N82">
        <v>115</v>
      </c>
      <c r="O82">
        <v>55</v>
      </c>
      <c r="P82">
        <v>5</v>
      </c>
      <c r="Q82">
        <v>-3.7400000000000003E-2</v>
      </c>
      <c r="R82">
        <v>-3.7400000000000003E-2</v>
      </c>
      <c r="S82">
        <v>1133.6579999999999</v>
      </c>
      <c r="T82">
        <v>66.180000000000007</v>
      </c>
      <c r="U82">
        <v>5.8400000000000001E-2</v>
      </c>
      <c r="V82">
        <v>1023.898</v>
      </c>
      <c r="W82">
        <v>32.729999999999997</v>
      </c>
      <c r="X82">
        <v>3.2000000000000001E-2</v>
      </c>
      <c r="Y82">
        <v>2.19</v>
      </c>
      <c r="Z82">
        <v>4.5346000000000002</v>
      </c>
      <c r="AA82">
        <v>250</v>
      </c>
      <c r="AB82">
        <v>15</v>
      </c>
      <c r="AC82">
        <v>147</v>
      </c>
      <c r="AD82">
        <v>79</v>
      </c>
      <c r="AE82">
        <v>9</v>
      </c>
      <c r="AF82">
        <v>-2.4E-2</v>
      </c>
      <c r="AG82">
        <v>-0.02</v>
      </c>
      <c r="AH82">
        <v>1133.6579999999999</v>
      </c>
      <c r="AI82">
        <v>66.180000000000007</v>
      </c>
      <c r="AJ82">
        <v>5.8400000000000001E-2</v>
      </c>
      <c r="AK82">
        <v>1023.898</v>
      </c>
      <c r="AL82">
        <v>32.729999999999997</v>
      </c>
      <c r="AM82">
        <v>3.2000000000000001E-2</v>
      </c>
      <c r="AN82">
        <v>2.19</v>
      </c>
      <c r="AO82">
        <v>4.5346000000000002</v>
      </c>
      <c r="AP82">
        <v>250</v>
      </c>
    </row>
    <row r="83" spans="1:42" hidden="1" x14ac:dyDescent="0.15">
      <c r="A83" t="s">
        <v>122</v>
      </c>
      <c r="B83" t="str">
        <f>HYPERLINK("https://gmgn.ai/sol/address/HM85FszTmGE3JHBWgLwocSrRReLSN9yxqL7oHgZT7B6k","https://gmgn.ai/sol/address/HM85FszTmGE3JHBWgLwocSrRReLSN9yxqL7oHgZT7B6k")</f>
        <v>https://gmgn.ai/sol/address/HM85FszTmGE3JHBWgLwocSrRReLSN9yxqL7oHgZT7B6k</v>
      </c>
      <c r="D83">
        <v>95.79</v>
      </c>
      <c r="E83">
        <v>1.778</v>
      </c>
      <c r="F83">
        <v>1.8599999999999998E-2</v>
      </c>
      <c r="G83">
        <v>89</v>
      </c>
      <c r="H83">
        <v>-32.271999999999998</v>
      </c>
      <c r="I83">
        <v>-0.36259999999999998</v>
      </c>
      <c r="J83">
        <v>4.92</v>
      </c>
      <c r="K83">
        <v>10.6433</v>
      </c>
      <c r="L83">
        <v>9</v>
      </c>
      <c r="M83">
        <v>5</v>
      </c>
      <c r="N83">
        <v>2</v>
      </c>
      <c r="O83">
        <v>1</v>
      </c>
      <c r="P83">
        <v>1</v>
      </c>
      <c r="Q83">
        <v>-0.44440000000000002</v>
      </c>
      <c r="R83">
        <v>-0.33329999999999999</v>
      </c>
      <c r="S83">
        <v>161.291</v>
      </c>
      <c r="T83">
        <v>13.949</v>
      </c>
      <c r="U83">
        <v>8.6499999999999994E-2</v>
      </c>
      <c r="V83">
        <v>154.501</v>
      </c>
      <c r="W83">
        <v>-20.100999999999999</v>
      </c>
      <c r="X83">
        <v>-0.13009999999999999</v>
      </c>
      <c r="Y83">
        <v>4.5</v>
      </c>
      <c r="Z83">
        <v>9.4877000000000002</v>
      </c>
      <c r="AA83">
        <v>17</v>
      </c>
      <c r="AB83">
        <v>6</v>
      </c>
      <c r="AC83">
        <v>6</v>
      </c>
      <c r="AD83">
        <v>2</v>
      </c>
      <c r="AE83">
        <v>3</v>
      </c>
      <c r="AF83">
        <v>-0.17649999999999999</v>
      </c>
      <c r="AG83">
        <v>-0.1176</v>
      </c>
      <c r="AH83">
        <v>161.291</v>
      </c>
      <c r="AI83">
        <v>13.949</v>
      </c>
      <c r="AJ83">
        <v>8.6499999999999994E-2</v>
      </c>
      <c r="AK83">
        <v>154.501</v>
      </c>
      <c r="AL83">
        <v>-20.100999999999999</v>
      </c>
      <c r="AM83">
        <v>-0.13009999999999999</v>
      </c>
      <c r="AN83">
        <v>4.5</v>
      </c>
      <c r="AO83">
        <v>9.4877000000000002</v>
      </c>
      <c r="AP83">
        <v>17</v>
      </c>
    </row>
    <row r="84" spans="1:42" hidden="1" x14ac:dyDescent="0.15">
      <c r="A84" t="s">
        <v>123</v>
      </c>
      <c r="B84" t="str">
        <f>HYPERLINK("https://gmgn.ai/sol/address/AqF1VQcw1L2k5uNHH3itY7QMkVz19k6E3JKrR6BsRJ9Y","https://gmgn.ai/sol/address/AqF1VQcw1L2k5uNHH3itY7QMkVz19k6E3JKrR6BsRJ9Y")</f>
        <v>https://gmgn.ai/sol/address/AqF1VQcw1L2k5uNHH3itY7QMkVz19k6E3JKrR6BsRJ9Y</v>
      </c>
      <c r="D84">
        <v>19746.057000000001</v>
      </c>
      <c r="E84">
        <v>267.87599999999998</v>
      </c>
      <c r="F84">
        <v>1.3599999999999999E-2</v>
      </c>
      <c r="G84">
        <v>12984.916999999999</v>
      </c>
      <c r="H84">
        <v>42.905999999999999</v>
      </c>
      <c r="I84">
        <v>3.3E-3</v>
      </c>
      <c r="J84">
        <v>70.03</v>
      </c>
      <c r="K84">
        <v>420.12889999999999</v>
      </c>
      <c r="L84">
        <v>47</v>
      </c>
      <c r="M84">
        <v>1</v>
      </c>
      <c r="N84">
        <v>7</v>
      </c>
      <c r="O84">
        <v>39</v>
      </c>
      <c r="P84">
        <v>0</v>
      </c>
      <c r="Q84">
        <v>-2.1299999999999999E-2</v>
      </c>
      <c r="R84">
        <v>-2.1299999999999999E-2</v>
      </c>
      <c r="S84">
        <v>19746.057000000001</v>
      </c>
      <c r="T84">
        <v>267.87599999999998</v>
      </c>
      <c r="U84">
        <v>1.3599999999999999E-2</v>
      </c>
      <c r="V84">
        <v>12984.916999999999</v>
      </c>
      <c r="W84">
        <v>42.905999999999999</v>
      </c>
      <c r="X84">
        <v>3.3E-3</v>
      </c>
      <c r="Y84">
        <v>70.03</v>
      </c>
      <c r="Z84">
        <v>420.12889999999999</v>
      </c>
      <c r="AA84">
        <v>47</v>
      </c>
      <c r="AB84">
        <v>1</v>
      </c>
      <c r="AC84">
        <v>7</v>
      </c>
      <c r="AD84">
        <v>39</v>
      </c>
      <c r="AE84">
        <v>0</v>
      </c>
      <c r="AF84">
        <v>-2.1299999999999999E-2</v>
      </c>
      <c r="AG84">
        <v>-2.1299999999999999E-2</v>
      </c>
      <c r="AH84">
        <v>19746.057000000001</v>
      </c>
      <c r="AI84">
        <v>267.87599999999998</v>
      </c>
      <c r="AJ84">
        <v>1.3599999999999999E-2</v>
      </c>
      <c r="AK84">
        <v>12984.916999999999</v>
      </c>
      <c r="AL84">
        <v>42.905999999999999</v>
      </c>
      <c r="AM84">
        <v>3.3E-3</v>
      </c>
      <c r="AN84">
        <v>70.03</v>
      </c>
      <c r="AO84">
        <v>420.12889999999999</v>
      </c>
      <c r="AP84">
        <v>47</v>
      </c>
    </row>
    <row r="85" spans="1:42" hidden="1" x14ac:dyDescent="0.15">
      <c r="A85" t="s">
        <v>124</v>
      </c>
      <c r="B85" t="str">
        <f>HYPERLINK("https://gmgn.ai/sol/address/GuiU6MpLahPHSHYcsfSRjwLUm1AtZ9zP2eiLAkJMBjg","https://gmgn.ai/sol/address/GuiU6MpLahPHSHYcsfSRjwLUm1AtZ9zP2eiLAkJMBjg")</f>
        <v>https://gmgn.ai/sol/address/GuiU6MpLahPHSHYcsfSRjwLUm1AtZ9zP2eiLAkJMBjg</v>
      </c>
      <c r="D85">
        <v>395771.02899999998</v>
      </c>
      <c r="E85">
        <v>5151.8580000000002</v>
      </c>
      <c r="F85">
        <v>1.2999999999999999E-2</v>
      </c>
      <c r="G85">
        <v>336571.02899999998</v>
      </c>
      <c r="H85">
        <v>4546.0879999999997</v>
      </c>
      <c r="I85">
        <v>1.35E-2</v>
      </c>
      <c r="J85">
        <v>64.92</v>
      </c>
      <c r="K85">
        <v>1012.2021</v>
      </c>
      <c r="L85">
        <v>391</v>
      </c>
      <c r="M85">
        <v>0</v>
      </c>
      <c r="N85">
        <v>15</v>
      </c>
      <c r="O85">
        <v>374</v>
      </c>
      <c r="P85">
        <v>2</v>
      </c>
      <c r="Q85">
        <v>5.1000000000000004E-3</v>
      </c>
      <c r="R85">
        <v>7.7000000000000002E-3</v>
      </c>
      <c r="S85">
        <v>395771.02899999998</v>
      </c>
      <c r="T85">
        <v>5151.8580000000002</v>
      </c>
      <c r="U85">
        <v>1.2999999999999999E-2</v>
      </c>
      <c r="V85">
        <v>336571.02899999998</v>
      </c>
      <c r="W85">
        <v>4546.0879999999997</v>
      </c>
      <c r="X85">
        <v>1.35E-2</v>
      </c>
      <c r="Y85">
        <v>64.92</v>
      </c>
      <c r="Z85">
        <v>1012.2021</v>
      </c>
      <c r="AA85">
        <v>391</v>
      </c>
      <c r="AB85">
        <v>0</v>
      </c>
      <c r="AC85">
        <v>15</v>
      </c>
      <c r="AD85">
        <v>374</v>
      </c>
      <c r="AE85">
        <v>2</v>
      </c>
      <c r="AF85">
        <v>5.1000000000000004E-3</v>
      </c>
      <c r="AG85">
        <v>7.7000000000000002E-3</v>
      </c>
      <c r="AH85">
        <v>395771.02899999998</v>
      </c>
      <c r="AI85">
        <v>5151.8580000000002</v>
      </c>
      <c r="AJ85">
        <v>1.2999999999999999E-2</v>
      </c>
      <c r="AK85">
        <v>336571.02899999998</v>
      </c>
      <c r="AL85">
        <v>4546.0879999999997</v>
      </c>
      <c r="AM85">
        <v>1.35E-2</v>
      </c>
      <c r="AN85">
        <v>64.92</v>
      </c>
      <c r="AO85">
        <v>1012.2021</v>
      </c>
      <c r="AP85">
        <v>391</v>
      </c>
    </row>
    <row r="86" spans="1:42" hidden="1" x14ac:dyDescent="0.15">
      <c r="A86" t="s">
        <v>125</v>
      </c>
      <c r="B86" t="str">
        <f>HYPERLINK("https://gmgn.ai/sol/address/9MFYCwDxmiqXdsAqzy5j7xVCv1cWuhLD9ytYTNyJsy4H","https://gmgn.ai/sol/address/9MFYCwDxmiqXdsAqzy5j7xVCv1cWuhLD9ytYTNyJsy4H")</f>
        <v>https://gmgn.ai/sol/address/9MFYCwDxmiqXdsAqzy5j7xVCv1cWuhLD9ytYTNyJsy4H</v>
      </c>
      <c r="D86">
        <v>159605.53599999999</v>
      </c>
      <c r="E86">
        <v>1805.777</v>
      </c>
      <c r="F86">
        <v>1.1299999999999999E-2</v>
      </c>
      <c r="G86">
        <v>123605.53599999999</v>
      </c>
      <c r="H86">
        <v>1043.0170000000001</v>
      </c>
      <c r="I86">
        <v>8.3999999999999995E-3</v>
      </c>
      <c r="J86">
        <v>29.004999999999999</v>
      </c>
      <c r="K86">
        <v>659.52700000000004</v>
      </c>
      <c r="L86">
        <v>242</v>
      </c>
      <c r="M86">
        <v>7</v>
      </c>
      <c r="N86">
        <v>23</v>
      </c>
      <c r="O86">
        <v>207</v>
      </c>
      <c r="P86">
        <v>5</v>
      </c>
      <c r="Q86">
        <v>-8.3000000000000001E-3</v>
      </c>
      <c r="R86">
        <v>4.1000000000000003E-3</v>
      </c>
      <c r="S86">
        <v>159605.53599999999</v>
      </c>
      <c r="T86">
        <v>1805.777</v>
      </c>
      <c r="U86">
        <v>1.1299999999999999E-2</v>
      </c>
      <c r="V86">
        <v>123605.53599999999</v>
      </c>
      <c r="W86">
        <v>1043.0170000000001</v>
      </c>
      <c r="X86">
        <v>8.3999999999999995E-3</v>
      </c>
      <c r="Y86">
        <v>29.004999999999999</v>
      </c>
      <c r="Z86">
        <v>659.52700000000004</v>
      </c>
      <c r="AA86">
        <v>242</v>
      </c>
      <c r="AB86">
        <v>7</v>
      </c>
      <c r="AC86">
        <v>23</v>
      </c>
      <c r="AD86">
        <v>207</v>
      </c>
      <c r="AE86">
        <v>5</v>
      </c>
      <c r="AF86">
        <v>-8.3000000000000001E-3</v>
      </c>
      <c r="AG86">
        <v>4.1000000000000003E-3</v>
      </c>
      <c r="AH86">
        <v>159605.53599999999</v>
      </c>
      <c r="AI86">
        <v>1805.777</v>
      </c>
      <c r="AJ86">
        <v>1.1299999999999999E-2</v>
      </c>
      <c r="AK86">
        <v>123605.53599999999</v>
      </c>
      <c r="AL86">
        <v>1043.0170000000001</v>
      </c>
      <c r="AM86">
        <v>8.3999999999999995E-3</v>
      </c>
      <c r="AN86">
        <v>29.004999999999999</v>
      </c>
      <c r="AO86">
        <v>659.52700000000004</v>
      </c>
      <c r="AP86">
        <v>242</v>
      </c>
    </row>
    <row r="87" spans="1:42" hidden="1" x14ac:dyDescent="0.15">
      <c r="A87" t="s">
        <v>126</v>
      </c>
      <c r="B87" t="str">
        <f>HYPERLINK("https://gmgn.ai/sol/address/FRT1fsCqDjCDAjtambYBSbjjcdxasDptgKTSWsyApZVt","https://gmgn.ai/sol/address/FRT1fsCqDjCDAjtambYBSbjjcdxasDptgKTSWsyApZVt")</f>
        <v>https://gmgn.ai/sol/address/FRT1fsCqDjCDAjtambYBSbjjcdxasDptgKTSWsyApZVt</v>
      </c>
      <c r="D87">
        <v>202.46</v>
      </c>
      <c r="E87">
        <v>1.387</v>
      </c>
      <c r="F87">
        <v>6.8999999999999999E-3</v>
      </c>
      <c r="G87">
        <v>108.19</v>
      </c>
      <c r="H87">
        <v>-11.553000000000001</v>
      </c>
      <c r="I87">
        <v>-0.10680000000000001</v>
      </c>
      <c r="J87">
        <v>94.27</v>
      </c>
      <c r="K87">
        <v>67.486699999999999</v>
      </c>
      <c r="L87">
        <v>3</v>
      </c>
      <c r="M87">
        <v>1</v>
      </c>
      <c r="N87">
        <v>1</v>
      </c>
      <c r="O87">
        <v>1</v>
      </c>
      <c r="P87">
        <v>0</v>
      </c>
      <c r="Q87">
        <v>-0.33329999999999999</v>
      </c>
      <c r="R87">
        <v>-0.33329999999999999</v>
      </c>
      <c r="S87">
        <v>202.46</v>
      </c>
      <c r="T87">
        <v>1.387</v>
      </c>
      <c r="U87">
        <v>6.8999999999999999E-3</v>
      </c>
      <c r="V87">
        <v>108.19</v>
      </c>
      <c r="W87">
        <v>-11.553000000000001</v>
      </c>
      <c r="X87">
        <v>-0.10680000000000001</v>
      </c>
      <c r="Y87">
        <v>94.27</v>
      </c>
      <c r="Z87">
        <v>67.486699999999999</v>
      </c>
      <c r="AA87">
        <v>3</v>
      </c>
      <c r="AB87">
        <v>1</v>
      </c>
      <c r="AC87">
        <v>1</v>
      </c>
      <c r="AD87">
        <v>1</v>
      </c>
      <c r="AE87">
        <v>0</v>
      </c>
      <c r="AF87">
        <v>-0.33329999999999999</v>
      </c>
      <c r="AG87">
        <v>-0.33329999999999999</v>
      </c>
      <c r="AH87">
        <v>202.46</v>
      </c>
      <c r="AI87">
        <v>1.387</v>
      </c>
      <c r="AJ87">
        <v>6.8999999999999999E-3</v>
      </c>
      <c r="AK87">
        <v>108.19</v>
      </c>
      <c r="AL87">
        <v>-11.553000000000001</v>
      </c>
      <c r="AM87">
        <v>-0.10680000000000001</v>
      </c>
      <c r="AN87">
        <v>94.27</v>
      </c>
      <c r="AO87">
        <v>67.486699999999999</v>
      </c>
      <c r="AP87">
        <v>3</v>
      </c>
    </row>
    <row r="88" spans="1:42" hidden="1" x14ac:dyDescent="0.15">
      <c r="A88" t="s">
        <v>127</v>
      </c>
      <c r="B88" t="str">
        <f>HYPERLINK("https://gmgn.ai/sol/address/PNLCQcVCD26aC7ZWgRyr5ptfaR7bBrWdTFgRWwu2tvF","https://gmgn.ai/sol/address/PNLCQcVCD26aC7ZWgRyr5ptfaR7bBrWdTFgRWwu2tvF")</f>
        <v>https://gmgn.ai/sol/address/PNLCQcVCD26aC7ZWgRyr5ptfaR7bBrWdTFgRWwu2tvF</v>
      </c>
      <c r="D88">
        <v>32001.19</v>
      </c>
      <c r="E88">
        <v>8.15</v>
      </c>
      <c r="F88">
        <v>2.9999999999999997E-4</v>
      </c>
      <c r="G88">
        <v>1.19</v>
      </c>
      <c r="H88">
        <v>1.06</v>
      </c>
      <c r="I88">
        <v>0.89080000000000004</v>
      </c>
      <c r="J88">
        <v>0.59499999999999997</v>
      </c>
      <c r="K88">
        <v>8000.2974999999997</v>
      </c>
      <c r="L88">
        <v>4</v>
      </c>
      <c r="M88">
        <v>1</v>
      </c>
      <c r="N88">
        <v>0</v>
      </c>
      <c r="O88">
        <v>1</v>
      </c>
      <c r="P88">
        <v>2</v>
      </c>
      <c r="Q88">
        <v>0.25</v>
      </c>
      <c r="R88">
        <v>0.75</v>
      </c>
      <c r="S88">
        <v>32001.19</v>
      </c>
      <c r="T88">
        <v>8.15</v>
      </c>
      <c r="U88">
        <v>2.9999999999999997E-4</v>
      </c>
      <c r="V88">
        <v>1.19</v>
      </c>
      <c r="W88">
        <v>1.06</v>
      </c>
      <c r="X88">
        <v>0.89080000000000004</v>
      </c>
      <c r="Y88">
        <v>0.59499999999999997</v>
      </c>
      <c r="Z88">
        <v>8000.2974999999997</v>
      </c>
      <c r="AA88">
        <v>4</v>
      </c>
      <c r="AB88">
        <v>1</v>
      </c>
      <c r="AC88">
        <v>0</v>
      </c>
      <c r="AD88">
        <v>1</v>
      </c>
      <c r="AE88">
        <v>2</v>
      </c>
      <c r="AF88">
        <v>0.25</v>
      </c>
      <c r="AG88">
        <v>0.75</v>
      </c>
      <c r="AH88">
        <v>32001.19</v>
      </c>
      <c r="AI88">
        <v>8.15</v>
      </c>
      <c r="AJ88">
        <v>2.9999999999999997E-4</v>
      </c>
      <c r="AK88">
        <v>1.19</v>
      </c>
      <c r="AL88">
        <v>1.06</v>
      </c>
      <c r="AM88">
        <v>0.89080000000000004</v>
      </c>
      <c r="AN88">
        <v>0.59499999999999997</v>
      </c>
      <c r="AO88">
        <v>8000.2974999999997</v>
      </c>
      <c r="AP88">
        <v>4</v>
      </c>
    </row>
    <row r="89" spans="1:42" hidden="1" x14ac:dyDescent="0.15">
      <c r="A89" t="s">
        <v>128</v>
      </c>
      <c r="B89" s="4" t="str">
        <f>HYPERLINK("https://gmgn.ai/sol/address/FbD4DjmZ3jix4w1Ewabx8TNv9xFjkY5YpkTZLtJAzo8s","https://gmgn.ai/sol/address/FbD4DjmZ3jix4w1Ewabx8TNv9xFjkY5YpkTZLtJAzo8s")</f>
        <v>https://gmgn.ai/sol/address/FbD4DjmZ3jix4w1Ewabx8TNv9xFjkY5YpkTZLtJAzo8s</v>
      </c>
      <c r="D89">
        <v>517.07000000000005</v>
      </c>
      <c r="E89">
        <v>-2.2509999999999999</v>
      </c>
      <c r="F89">
        <v>-4.4000000000000003E-3</v>
      </c>
      <c r="G89">
        <v>482.04</v>
      </c>
      <c r="H89">
        <v>-60.261000000000003</v>
      </c>
      <c r="I89">
        <v>-0.125</v>
      </c>
      <c r="J89">
        <v>0.98</v>
      </c>
      <c r="K89">
        <v>5.7451999999999996</v>
      </c>
      <c r="L89">
        <v>90</v>
      </c>
      <c r="M89">
        <v>12</v>
      </c>
      <c r="N89">
        <v>57</v>
      </c>
      <c r="O89">
        <v>15</v>
      </c>
      <c r="P89">
        <v>6</v>
      </c>
      <c r="Q89">
        <v>-6.6699999999999995E-2</v>
      </c>
      <c r="R89">
        <v>-5.5599999999999997E-2</v>
      </c>
      <c r="S89">
        <v>517.07000000000005</v>
      </c>
      <c r="T89">
        <v>-2.2509999999999999</v>
      </c>
      <c r="U89">
        <v>-4.4000000000000003E-3</v>
      </c>
      <c r="V89">
        <v>482.04</v>
      </c>
      <c r="W89">
        <v>-60.261000000000003</v>
      </c>
      <c r="X89">
        <v>-0.125</v>
      </c>
      <c r="Y89">
        <v>0.98</v>
      </c>
      <c r="Z89">
        <v>5.7451999999999996</v>
      </c>
      <c r="AA89">
        <v>90</v>
      </c>
      <c r="AB89">
        <v>12</v>
      </c>
      <c r="AC89">
        <v>57</v>
      </c>
      <c r="AD89">
        <v>15</v>
      </c>
      <c r="AE89">
        <v>6</v>
      </c>
      <c r="AF89">
        <v>-6.6699999999999995E-2</v>
      </c>
      <c r="AG89">
        <v>-5.5599999999999997E-2</v>
      </c>
      <c r="AH89">
        <v>517.07000000000005</v>
      </c>
      <c r="AI89">
        <v>-2.2509999999999999</v>
      </c>
      <c r="AJ89">
        <v>-4.4000000000000003E-3</v>
      </c>
      <c r="AK89">
        <v>482.04</v>
      </c>
      <c r="AL89">
        <v>-60.261000000000003</v>
      </c>
      <c r="AM89">
        <v>-0.125</v>
      </c>
      <c r="AN89">
        <v>0.98</v>
      </c>
      <c r="AO89">
        <v>5.7451999999999996</v>
      </c>
      <c r="AP89">
        <v>90</v>
      </c>
    </row>
    <row r="90" spans="1:42" hidden="1" x14ac:dyDescent="0.15">
      <c r="A90" t="s">
        <v>129</v>
      </c>
      <c r="B90" t="str">
        <f>HYPERLINK("https://gmgn.ai/sol/address/Ghq4SPg6iQbr3iUnFwmivqFfPkC68jQsvahhr94FM3PN","https://gmgn.ai/sol/address/Ghq4SPg6iQbr3iUnFwmivqFfPkC68jQsvahhr94FM3PN")</f>
        <v>https://gmgn.ai/sol/address/Ghq4SPg6iQbr3iUnFwmivqFfPkC68jQsvahhr94FM3PN</v>
      </c>
      <c r="D90">
        <v>72.063999999999993</v>
      </c>
      <c r="E90">
        <v>-0.49099999999999999</v>
      </c>
      <c r="F90">
        <v>-6.7999999999999996E-3</v>
      </c>
      <c r="G90">
        <v>61.444000000000003</v>
      </c>
      <c r="H90">
        <v>-15.331</v>
      </c>
      <c r="I90">
        <v>-0.2495</v>
      </c>
      <c r="J90">
        <v>2.12</v>
      </c>
      <c r="K90">
        <v>4.5039999999999996</v>
      </c>
      <c r="L90">
        <v>16</v>
      </c>
      <c r="M90">
        <v>5</v>
      </c>
      <c r="N90">
        <v>4</v>
      </c>
      <c r="O90">
        <v>6</v>
      </c>
      <c r="P90">
        <v>1</v>
      </c>
      <c r="Q90">
        <v>-0.25</v>
      </c>
      <c r="R90">
        <v>-0.25</v>
      </c>
      <c r="S90">
        <v>124.22799999999999</v>
      </c>
      <c r="T90">
        <v>-5.7720000000000002</v>
      </c>
      <c r="U90">
        <v>-4.65E-2</v>
      </c>
      <c r="V90">
        <v>113.608</v>
      </c>
      <c r="W90">
        <v>-20.611999999999998</v>
      </c>
      <c r="X90">
        <v>-0.18140000000000001</v>
      </c>
      <c r="Y90">
        <v>1.9350000000000001</v>
      </c>
      <c r="Z90">
        <v>3.8820999999999999</v>
      </c>
      <c r="AA90">
        <v>32</v>
      </c>
      <c r="AB90">
        <v>8</v>
      </c>
      <c r="AC90">
        <v>11</v>
      </c>
      <c r="AD90">
        <v>12</v>
      </c>
      <c r="AE90">
        <v>1</v>
      </c>
      <c r="AF90">
        <v>-0.21879999999999999</v>
      </c>
      <c r="AG90">
        <v>-0.21879999999999999</v>
      </c>
      <c r="AH90">
        <v>124.22799999999999</v>
      </c>
      <c r="AI90">
        <v>-5.7720000000000002</v>
      </c>
      <c r="AJ90">
        <v>-4.65E-2</v>
      </c>
      <c r="AK90">
        <v>113.608</v>
      </c>
      <c r="AL90">
        <v>-20.611999999999998</v>
      </c>
      <c r="AM90">
        <v>-0.18140000000000001</v>
      </c>
      <c r="AN90">
        <v>1.9350000000000001</v>
      </c>
      <c r="AO90">
        <v>3.8820999999999999</v>
      </c>
      <c r="AP90">
        <v>32</v>
      </c>
    </row>
    <row r="91" spans="1:42" hidden="1" x14ac:dyDescent="0.15">
      <c r="A91" t="s">
        <v>130</v>
      </c>
      <c r="B91" t="str">
        <f>HYPERLINK("https://gmgn.ai/sol/address/D6nUhQ7o3TQwk243mgVS5hsdkuJk71fxZib3KxY4Upyv","https://gmgn.ai/sol/address/D6nUhQ7o3TQwk243mgVS5hsdkuJk71fxZib3KxY4Upyv")</f>
        <v>https://gmgn.ai/sol/address/D6nUhQ7o3TQwk243mgVS5hsdkuJk71fxZib3KxY4Upyv</v>
      </c>
      <c r="D91">
        <v>1265.395</v>
      </c>
      <c r="E91">
        <v>-10.663</v>
      </c>
      <c r="F91">
        <v>-8.3999999999999995E-3</v>
      </c>
      <c r="G91">
        <v>1236.2049999999999</v>
      </c>
      <c r="H91">
        <v>-87.632999999999996</v>
      </c>
      <c r="I91">
        <v>-7.0900000000000005E-2</v>
      </c>
      <c r="J91">
        <v>1.96</v>
      </c>
      <c r="K91">
        <v>7.4</v>
      </c>
      <c r="L91">
        <v>171</v>
      </c>
      <c r="M91">
        <v>59</v>
      </c>
      <c r="N91">
        <v>68</v>
      </c>
      <c r="O91">
        <v>33</v>
      </c>
      <c r="P91">
        <v>11</v>
      </c>
      <c r="Q91">
        <v>-0.28070000000000001</v>
      </c>
      <c r="R91">
        <v>-0.25729999999999997</v>
      </c>
      <c r="S91">
        <v>1868.5060000000001</v>
      </c>
      <c r="T91">
        <v>-156.477</v>
      </c>
      <c r="U91">
        <v>-8.3699999999999997E-2</v>
      </c>
      <c r="V91">
        <v>1839.316</v>
      </c>
      <c r="W91">
        <v>-233.447</v>
      </c>
      <c r="X91">
        <v>-0.12690000000000001</v>
      </c>
      <c r="Y91">
        <v>2.5950000000000002</v>
      </c>
      <c r="Z91">
        <v>7.4740000000000002</v>
      </c>
      <c r="AA91">
        <v>250</v>
      </c>
      <c r="AB91">
        <v>92</v>
      </c>
      <c r="AC91">
        <v>101</v>
      </c>
      <c r="AD91">
        <v>43</v>
      </c>
      <c r="AE91">
        <v>14</v>
      </c>
      <c r="AF91">
        <v>-0.312</v>
      </c>
      <c r="AG91">
        <v>-0.29599999999999999</v>
      </c>
      <c r="AH91">
        <v>1868.5060000000001</v>
      </c>
      <c r="AI91">
        <v>-156.477</v>
      </c>
      <c r="AJ91">
        <v>-8.3699999999999997E-2</v>
      </c>
      <c r="AK91">
        <v>1839.316</v>
      </c>
      <c r="AL91">
        <v>-233.447</v>
      </c>
      <c r="AM91">
        <v>-0.12690000000000001</v>
      </c>
      <c r="AN91">
        <v>2.5950000000000002</v>
      </c>
      <c r="AO91">
        <v>7.4740000000000002</v>
      </c>
      <c r="AP91">
        <v>250</v>
      </c>
    </row>
    <row r="92" spans="1:42" hidden="1" x14ac:dyDescent="0.15">
      <c r="A92" t="s">
        <v>131</v>
      </c>
      <c r="B92" t="str">
        <f>HYPERLINK("https://gmgn.ai/sol/address/7LABrmDb5oHWpQADkFpnejEEAcyCkxWSaUbgKNrsP4K","https://gmgn.ai/sol/address/7LABrmDb5oHWpQADkFpnejEEAcyCkxWSaUbgKNrsP4K")</f>
        <v>https://gmgn.ai/sol/address/7LABrmDb5oHWpQADkFpnejEEAcyCkxWSaUbgKNrsP4K</v>
      </c>
      <c r="D92">
        <v>690.255</v>
      </c>
      <c r="E92">
        <v>-7.593</v>
      </c>
      <c r="F92">
        <v>-1.0999999999999999E-2</v>
      </c>
      <c r="G92">
        <v>688.32500000000005</v>
      </c>
      <c r="H92">
        <v>-60.593000000000004</v>
      </c>
      <c r="I92">
        <v>-8.7999999999999995E-2</v>
      </c>
      <c r="J92">
        <v>4.83</v>
      </c>
      <c r="K92">
        <v>6.9024999999999999</v>
      </c>
      <c r="L92">
        <v>100</v>
      </c>
      <c r="M92">
        <v>16</v>
      </c>
      <c r="N92">
        <v>31</v>
      </c>
      <c r="O92">
        <v>49</v>
      </c>
      <c r="P92">
        <v>4</v>
      </c>
      <c r="Q92">
        <v>-0.12</v>
      </c>
      <c r="R92">
        <v>-0.11</v>
      </c>
      <c r="S92">
        <v>690.255</v>
      </c>
      <c r="T92">
        <v>-7.593</v>
      </c>
      <c r="U92">
        <v>-1.0999999999999999E-2</v>
      </c>
      <c r="V92">
        <v>688.32500000000005</v>
      </c>
      <c r="W92">
        <v>-60.593000000000004</v>
      </c>
      <c r="X92">
        <v>-8.7999999999999995E-2</v>
      </c>
      <c r="Y92">
        <v>4.83</v>
      </c>
      <c r="Z92">
        <v>6.9024999999999999</v>
      </c>
      <c r="AA92">
        <v>100</v>
      </c>
      <c r="AB92">
        <v>16</v>
      </c>
      <c r="AC92">
        <v>31</v>
      </c>
      <c r="AD92">
        <v>49</v>
      </c>
      <c r="AE92">
        <v>4</v>
      </c>
      <c r="AF92">
        <v>-0.12</v>
      </c>
      <c r="AG92">
        <v>-0.11</v>
      </c>
      <c r="AH92">
        <v>690.255</v>
      </c>
      <c r="AI92">
        <v>-7.593</v>
      </c>
      <c r="AJ92">
        <v>-1.0999999999999999E-2</v>
      </c>
      <c r="AK92">
        <v>688.32500000000005</v>
      </c>
      <c r="AL92">
        <v>-60.593000000000004</v>
      </c>
      <c r="AM92">
        <v>-8.7999999999999995E-2</v>
      </c>
      <c r="AN92">
        <v>4.83</v>
      </c>
      <c r="AO92">
        <v>6.9024999999999999</v>
      </c>
      <c r="AP92">
        <v>100</v>
      </c>
    </row>
    <row r="93" spans="1:42" hidden="1" x14ac:dyDescent="0.15">
      <c r="A93" t="s">
        <v>132</v>
      </c>
      <c r="B93" t="str">
        <f>HYPERLINK("https://gmgn.ai/sol/address/8Bz4pyrdYaeuJfEyFm2d7cYpaQeNVR1P2dPovoZjdwtV","https://gmgn.ai/sol/address/8Bz4pyrdYaeuJfEyFm2d7cYpaQeNVR1P2dPovoZjdwtV")</f>
        <v>https://gmgn.ai/sol/address/8Bz4pyrdYaeuJfEyFm2d7cYpaQeNVR1P2dPovoZjdwtV</v>
      </c>
      <c r="D93">
        <v>198.73599999999999</v>
      </c>
      <c r="E93">
        <v>-3.302</v>
      </c>
      <c r="F93">
        <v>-1.66E-2</v>
      </c>
      <c r="G93">
        <v>196.21600000000001</v>
      </c>
      <c r="H93">
        <v>-18.312000000000001</v>
      </c>
      <c r="I93">
        <v>-9.3299999999999994E-2</v>
      </c>
      <c r="J93">
        <v>2.52</v>
      </c>
      <c r="K93">
        <v>9.4635999999999996</v>
      </c>
      <c r="L93">
        <v>21</v>
      </c>
      <c r="M93">
        <v>3</v>
      </c>
      <c r="N93">
        <v>13</v>
      </c>
      <c r="O93">
        <v>4</v>
      </c>
      <c r="P93">
        <v>1</v>
      </c>
      <c r="Q93">
        <v>-9.5200000000000007E-2</v>
      </c>
      <c r="R93">
        <v>-4.7600000000000003E-2</v>
      </c>
      <c r="S93">
        <v>398.48099999999999</v>
      </c>
      <c r="T93">
        <v>26.006</v>
      </c>
      <c r="U93">
        <v>6.5299999999999997E-2</v>
      </c>
      <c r="V93">
        <v>384.05099999999999</v>
      </c>
      <c r="W93">
        <v>6.1760000000000002</v>
      </c>
      <c r="X93">
        <v>1.61E-2</v>
      </c>
      <c r="Y93">
        <v>3.02</v>
      </c>
      <c r="Z93">
        <v>11.72</v>
      </c>
      <c r="AA93">
        <v>34</v>
      </c>
      <c r="AB93">
        <v>6</v>
      </c>
      <c r="AC93">
        <v>18</v>
      </c>
      <c r="AD93">
        <v>8</v>
      </c>
      <c r="AE93">
        <v>2</v>
      </c>
      <c r="AF93">
        <v>-0.1176</v>
      </c>
      <c r="AG93">
        <v>-8.8200000000000001E-2</v>
      </c>
      <c r="AH93">
        <v>398.48099999999999</v>
      </c>
      <c r="AI93">
        <v>26.006</v>
      </c>
      <c r="AJ93">
        <v>6.5299999999999997E-2</v>
      </c>
      <c r="AK93">
        <v>384.05099999999999</v>
      </c>
      <c r="AL93">
        <v>6.1760000000000002</v>
      </c>
      <c r="AM93">
        <v>1.61E-2</v>
      </c>
      <c r="AN93">
        <v>3.02</v>
      </c>
      <c r="AO93">
        <v>11.72</v>
      </c>
      <c r="AP93">
        <v>34</v>
      </c>
    </row>
    <row r="94" spans="1:42" hidden="1" x14ac:dyDescent="0.15">
      <c r="A94" t="s">
        <v>133</v>
      </c>
      <c r="B94" t="str">
        <f>HYPERLINK("https://gmgn.ai/sol/address/ApMKK9gY5acUcrFQ54n9pxJVmogcRSDMFnYFtbJoWHz2","https://gmgn.ai/sol/address/ApMKK9gY5acUcrFQ54n9pxJVmogcRSDMFnYFtbJoWHz2")</f>
        <v>https://gmgn.ai/sol/address/ApMKK9gY5acUcrFQ54n9pxJVmogcRSDMFnYFtbJoWHz2</v>
      </c>
      <c r="D94">
        <v>59.32</v>
      </c>
      <c r="E94">
        <v>-1.0940000000000001</v>
      </c>
      <c r="F94">
        <v>-1.84E-2</v>
      </c>
      <c r="G94">
        <v>57.38</v>
      </c>
      <c r="H94">
        <v>-24.664000000000001</v>
      </c>
      <c r="I94">
        <v>-0.42980000000000002</v>
      </c>
      <c r="J94">
        <v>4.93</v>
      </c>
      <c r="K94">
        <v>4.2370999999999999</v>
      </c>
      <c r="L94">
        <v>14</v>
      </c>
      <c r="M94">
        <v>4</v>
      </c>
      <c r="N94">
        <v>8</v>
      </c>
      <c r="O94">
        <v>1</v>
      </c>
      <c r="P94">
        <v>1</v>
      </c>
      <c r="Q94">
        <v>-0.21429999999999999</v>
      </c>
      <c r="R94">
        <v>-0.1429</v>
      </c>
      <c r="S94">
        <v>105.26</v>
      </c>
      <c r="T94">
        <v>2.5720000000000001</v>
      </c>
      <c r="U94">
        <v>2.4400000000000002E-2</v>
      </c>
      <c r="V94">
        <v>103.32</v>
      </c>
      <c r="W94">
        <v>-20.998000000000001</v>
      </c>
      <c r="X94">
        <v>-0.20319999999999999</v>
      </c>
      <c r="Y94">
        <v>4.9950000000000001</v>
      </c>
      <c r="Z94">
        <v>5.8478000000000003</v>
      </c>
      <c r="AA94">
        <v>18</v>
      </c>
      <c r="AB94">
        <v>4</v>
      </c>
      <c r="AC94">
        <v>10</v>
      </c>
      <c r="AD94">
        <v>3</v>
      </c>
      <c r="AE94">
        <v>1</v>
      </c>
      <c r="AF94">
        <v>-0.16669999999999999</v>
      </c>
      <c r="AG94">
        <v>-0.1111</v>
      </c>
      <c r="AH94">
        <v>105.26</v>
      </c>
      <c r="AI94">
        <v>2.5720000000000001</v>
      </c>
      <c r="AJ94">
        <v>2.4400000000000002E-2</v>
      </c>
      <c r="AK94">
        <v>103.32</v>
      </c>
      <c r="AL94">
        <v>-20.998000000000001</v>
      </c>
      <c r="AM94">
        <v>-0.20319999999999999</v>
      </c>
      <c r="AN94">
        <v>4.9950000000000001</v>
      </c>
      <c r="AO94">
        <v>5.8478000000000003</v>
      </c>
      <c r="AP94">
        <v>18</v>
      </c>
    </row>
    <row r="95" spans="1:42" hidden="1" x14ac:dyDescent="0.15">
      <c r="A95" t="s">
        <v>134</v>
      </c>
      <c r="B95" t="str">
        <f>HYPERLINK("https://gmgn.ai/sol/address/2TPnBYwEJztSMLUpfxd2tiiU62dc6NMJcenqfWejzmNH","https://gmgn.ai/sol/address/2TPnBYwEJztSMLUpfxd2tiiU62dc6NMJcenqfWejzmNH")</f>
        <v>https://gmgn.ai/sol/address/2TPnBYwEJztSMLUpfxd2tiiU62dc6NMJcenqfWejzmNH</v>
      </c>
      <c r="D95">
        <v>212.565</v>
      </c>
      <c r="E95">
        <v>-4.3289999999999997</v>
      </c>
      <c r="F95">
        <v>-2.0400000000000001E-2</v>
      </c>
      <c r="G95">
        <v>208.86500000000001</v>
      </c>
      <c r="H95">
        <v>-31.739000000000001</v>
      </c>
      <c r="I95">
        <v>-0.152</v>
      </c>
      <c r="J95">
        <v>0.96799999999999997</v>
      </c>
      <c r="K95">
        <v>2.9939</v>
      </c>
      <c r="L95">
        <v>71</v>
      </c>
      <c r="M95">
        <v>21</v>
      </c>
      <c r="N95">
        <v>25</v>
      </c>
      <c r="O95">
        <v>16</v>
      </c>
      <c r="P95">
        <v>9</v>
      </c>
      <c r="Q95">
        <v>-0.16900000000000001</v>
      </c>
      <c r="R95">
        <v>-0.1268</v>
      </c>
      <c r="S95">
        <v>244.60499999999999</v>
      </c>
      <c r="T95">
        <v>-3.8220000000000001</v>
      </c>
      <c r="U95">
        <v>-1.5599999999999999E-2</v>
      </c>
      <c r="V95">
        <v>240.905</v>
      </c>
      <c r="W95">
        <v>-31.231999999999999</v>
      </c>
      <c r="X95">
        <v>-0.12959999999999999</v>
      </c>
      <c r="Y95">
        <v>0.97299999999999998</v>
      </c>
      <c r="Z95">
        <v>3.1360000000000001</v>
      </c>
      <c r="AA95">
        <v>78</v>
      </c>
      <c r="AB95">
        <v>22</v>
      </c>
      <c r="AC95">
        <v>27</v>
      </c>
      <c r="AD95">
        <v>19</v>
      </c>
      <c r="AE95">
        <v>10</v>
      </c>
      <c r="AF95">
        <v>-0.15379999999999999</v>
      </c>
      <c r="AG95">
        <v>-0.1154</v>
      </c>
      <c r="AH95">
        <v>244.60499999999999</v>
      </c>
      <c r="AI95">
        <v>-3.8220000000000001</v>
      </c>
      <c r="AJ95">
        <v>-1.5599999999999999E-2</v>
      </c>
      <c r="AK95">
        <v>240.905</v>
      </c>
      <c r="AL95">
        <v>-31.231999999999999</v>
      </c>
      <c r="AM95">
        <v>-0.12959999999999999</v>
      </c>
      <c r="AN95">
        <v>0.97299999999999998</v>
      </c>
      <c r="AO95">
        <v>3.1360000000000001</v>
      </c>
      <c r="AP95">
        <v>78</v>
      </c>
    </row>
    <row r="96" spans="1:42" hidden="1" x14ac:dyDescent="0.15">
      <c r="A96" t="s">
        <v>135</v>
      </c>
      <c r="B96" t="str">
        <f>HYPERLINK("https://gmgn.ai/sol/address/4625pi6asX1CpKmw1apw3mnGxxntS7F95ALqhWLgVoCr","https://gmgn.ai/sol/address/4625pi6asX1CpKmw1apw3mnGxxntS7F95ALqhWLgVoCr")</f>
        <v>https://gmgn.ai/sol/address/4625pi6asX1CpKmw1apw3mnGxxntS7F95ALqhWLgVoCr</v>
      </c>
      <c r="D96">
        <v>3164.5540000000001</v>
      </c>
      <c r="E96">
        <v>-76.688000000000002</v>
      </c>
      <c r="F96">
        <v>-2.4199999999999999E-2</v>
      </c>
      <c r="G96">
        <v>3062.9940000000001</v>
      </c>
      <c r="H96">
        <v>-222.648</v>
      </c>
      <c r="I96">
        <v>-7.2700000000000001E-2</v>
      </c>
      <c r="J96">
        <v>9.7050000000000001</v>
      </c>
      <c r="K96">
        <v>131.85640000000001</v>
      </c>
      <c r="L96">
        <v>24</v>
      </c>
      <c r="M96">
        <v>2</v>
      </c>
      <c r="N96">
        <v>13</v>
      </c>
      <c r="O96">
        <v>8</v>
      </c>
      <c r="P96">
        <v>1</v>
      </c>
      <c r="Q96">
        <v>-4.1700000000000001E-2</v>
      </c>
      <c r="R96">
        <v>-4.1700000000000001E-2</v>
      </c>
      <c r="S96">
        <v>3164.5540000000001</v>
      </c>
      <c r="T96">
        <v>-76.688000000000002</v>
      </c>
      <c r="U96">
        <v>-2.4199999999999999E-2</v>
      </c>
      <c r="V96">
        <v>3062.9940000000001</v>
      </c>
      <c r="W96">
        <v>-222.648</v>
      </c>
      <c r="X96">
        <v>-7.2700000000000001E-2</v>
      </c>
      <c r="Y96">
        <v>9.7050000000000001</v>
      </c>
      <c r="Z96">
        <v>131.85640000000001</v>
      </c>
      <c r="AA96">
        <v>24</v>
      </c>
      <c r="AB96">
        <v>2</v>
      </c>
      <c r="AC96">
        <v>13</v>
      </c>
      <c r="AD96">
        <v>8</v>
      </c>
      <c r="AE96">
        <v>1</v>
      </c>
      <c r="AF96">
        <v>-4.1700000000000001E-2</v>
      </c>
      <c r="AG96">
        <v>-4.1700000000000001E-2</v>
      </c>
      <c r="AH96">
        <v>3164.5540000000001</v>
      </c>
      <c r="AI96">
        <v>-76.688000000000002</v>
      </c>
      <c r="AJ96">
        <v>-2.4199999999999999E-2</v>
      </c>
      <c r="AK96">
        <v>3062.9940000000001</v>
      </c>
      <c r="AL96">
        <v>-222.648</v>
      </c>
      <c r="AM96">
        <v>-7.2700000000000001E-2</v>
      </c>
      <c r="AN96">
        <v>9.7050000000000001</v>
      </c>
      <c r="AO96">
        <v>131.85640000000001</v>
      </c>
      <c r="AP96">
        <v>24</v>
      </c>
    </row>
    <row r="97" spans="1:42" hidden="1" x14ac:dyDescent="0.15">
      <c r="A97" t="s">
        <v>136</v>
      </c>
      <c r="B97" t="str">
        <f>HYPERLINK("https://gmgn.ai/sol/address/BWAPhpZN5sTorKtnd9p9huviz1Kq9QSBmQpFSunEENQG","https://gmgn.ai/sol/address/BWAPhpZN5sTorKtnd9p9huviz1Kq9QSBmQpFSunEENQG")</f>
        <v>https://gmgn.ai/sol/address/BWAPhpZN5sTorKtnd9p9huviz1Kq9QSBmQpFSunEENQG</v>
      </c>
      <c r="D97">
        <v>674.428</v>
      </c>
      <c r="E97">
        <v>-18.27</v>
      </c>
      <c r="F97">
        <v>-2.7099999999999999E-2</v>
      </c>
      <c r="G97">
        <v>546.32799999999997</v>
      </c>
      <c r="H97">
        <v>-92.24</v>
      </c>
      <c r="I97">
        <v>-0.16880000000000001</v>
      </c>
      <c r="J97">
        <v>4.835</v>
      </c>
      <c r="K97">
        <v>16.0578</v>
      </c>
      <c r="L97">
        <v>42</v>
      </c>
      <c r="M97">
        <v>11</v>
      </c>
      <c r="N97">
        <v>22</v>
      </c>
      <c r="O97">
        <v>9</v>
      </c>
      <c r="P97">
        <v>0</v>
      </c>
      <c r="Q97">
        <v>-0.26190000000000002</v>
      </c>
      <c r="R97">
        <v>-0.26190000000000002</v>
      </c>
      <c r="S97">
        <v>1447.7280000000001</v>
      </c>
      <c r="T97">
        <v>-149.286</v>
      </c>
      <c r="U97">
        <v>-0.1031</v>
      </c>
      <c r="V97">
        <v>1319.6279999999999</v>
      </c>
      <c r="W97">
        <v>-223.256</v>
      </c>
      <c r="X97">
        <v>-0.16919999999999999</v>
      </c>
      <c r="Y97">
        <v>5.54</v>
      </c>
      <c r="Z97">
        <v>16.2666</v>
      </c>
      <c r="AA97">
        <v>89</v>
      </c>
      <c r="AB97">
        <v>27</v>
      </c>
      <c r="AC97">
        <v>42</v>
      </c>
      <c r="AD97">
        <v>20</v>
      </c>
      <c r="AE97">
        <v>0</v>
      </c>
      <c r="AF97">
        <v>-0.3034</v>
      </c>
      <c r="AG97">
        <v>-0.3034</v>
      </c>
      <c r="AH97">
        <v>1447.7280000000001</v>
      </c>
      <c r="AI97">
        <v>-149.286</v>
      </c>
      <c r="AJ97">
        <v>-0.1031</v>
      </c>
      <c r="AK97">
        <v>1319.6279999999999</v>
      </c>
      <c r="AL97">
        <v>-223.256</v>
      </c>
      <c r="AM97">
        <v>-0.16919999999999999</v>
      </c>
      <c r="AN97">
        <v>5.54</v>
      </c>
      <c r="AO97">
        <v>16.2666</v>
      </c>
      <c r="AP97">
        <v>89</v>
      </c>
    </row>
    <row r="98" spans="1:42" hidden="1" x14ac:dyDescent="0.15">
      <c r="A98" t="s">
        <v>137</v>
      </c>
      <c r="B98" t="str">
        <f>HYPERLINK("https://gmgn.ai/sol/address/3BL9WU9z77xSR7EU4V1oRd15KibKUAjscHbw1Kp21BUD","https://gmgn.ai/sol/address/3BL9WU9z77xSR7EU4V1oRd15KibKUAjscHbw1Kp21BUD")</f>
        <v>https://gmgn.ai/sol/address/3BL9WU9z77xSR7EU4V1oRd15KibKUAjscHbw1Kp21BUD</v>
      </c>
      <c r="D98">
        <v>254.32</v>
      </c>
      <c r="E98">
        <v>-7.7750000000000004</v>
      </c>
      <c r="F98">
        <v>-3.0599999999999999E-2</v>
      </c>
      <c r="G98">
        <v>180.08</v>
      </c>
      <c r="H98">
        <v>-16.204999999999998</v>
      </c>
      <c r="I98">
        <v>-0.09</v>
      </c>
      <c r="J98">
        <v>18.48</v>
      </c>
      <c r="K98">
        <v>36.331400000000002</v>
      </c>
      <c r="L98">
        <v>7</v>
      </c>
      <c r="M98">
        <v>2</v>
      </c>
      <c r="N98">
        <v>2</v>
      </c>
      <c r="O98">
        <v>3</v>
      </c>
      <c r="P98">
        <v>0</v>
      </c>
      <c r="Q98">
        <v>-0.28570000000000001</v>
      </c>
      <c r="R98">
        <v>-0.28570000000000001</v>
      </c>
      <c r="S98">
        <v>595.63900000000001</v>
      </c>
      <c r="T98">
        <v>-23.036000000000001</v>
      </c>
      <c r="U98">
        <v>-3.8699999999999998E-2</v>
      </c>
      <c r="V98">
        <v>585.899</v>
      </c>
      <c r="W98">
        <v>-69.846000000000004</v>
      </c>
      <c r="X98">
        <v>-0.1192</v>
      </c>
      <c r="Y98">
        <v>8.2899999999999991</v>
      </c>
      <c r="Z98">
        <v>19.214200000000002</v>
      </c>
      <c r="AA98">
        <v>31</v>
      </c>
      <c r="AB98">
        <v>7</v>
      </c>
      <c r="AC98">
        <v>7</v>
      </c>
      <c r="AD98">
        <v>14</v>
      </c>
      <c r="AE98">
        <v>3</v>
      </c>
      <c r="AF98">
        <v>-0.129</v>
      </c>
      <c r="AG98">
        <v>-9.6799999999999997E-2</v>
      </c>
      <c r="AH98">
        <v>595.63900000000001</v>
      </c>
      <c r="AI98">
        <v>-23.036000000000001</v>
      </c>
      <c r="AJ98">
        <v>-3.8699999999999998E-2</v>
      </c>
      <c r="AK98">
        <v>585.899</v>
      </c>
      <c r="AL98">
        <v>-69.846000000000004</v>
      </c>
      <c r="AM98">
        <v>-0.1192</v>
      </c>
      <c r="AN98">
        <v>8.2899999999999991</v>
      </c>
      <c r="AO98">
        <v>19.214200000000002</v>
      </c>
      <c r="AP98">
        <v>31</v>
      </c>
    </row>
    <row r="99" spans="1:42" hidden="1" x14ac:dyDescent="0.15">
      <c r="A99" t="s">
        <v>138</v>
      </c>
      <c r="B99" t="str">
        <f>HYPERLINK("https://gmgn.ai/sol/address/JD38n7ynKYcgPpF7k1BhXEeREu1KqptU93fVGy3S624k","https://gmgn.ai/sol/address/JD38n7ynKYcgPpF7k1BhXEeREu1KqptU93fVGy3S624k")</f>
        <v>https://gmgn.ai/sol/address/JD38n7ynKYcgPpF7k1BhXEeREu1KqptU93fVGy3S624k</v>
      </c>
      <c r="D99">
        <v>5945.6120000000001</v>
      </c>
      <c r="E99">
        <v>-195.08500000000001</v>
      </c>
      <c r="F99">
        <v>-3.2800000000000003E-2</v>
      </c>
      <c r="G99">
        <v>5944.192</v>
      </c>
      <c r="H99">
        <v>-298.255</v>
      </c>
      <c r="I99">
        <v>-5.0200000000000002E-2</v>
      </c>
      <c r="J99">
        <v>2.2000000000000002</v>
      </c>
      <c r="K99">
        <v>40.446300000000001</v>
      </c>
      <c r="L99">
        <v>147</v>
      </c>
      <c r="M99">
        <v>53</v>
      </c>
      <c r="N99">
        <v>42</v>
      </c>
      <c r="O99">
        <v>32</v>
      </c>
      <c r="P99">
        <v>20</v>
      </c>
      <c r="Q99">
        <v>-0.22450000000000001</v>
      </c>
      <c r="R99">
        <v>-0.10199999999999999</v>
      </c>
      <c r="S99">
        <v>5945.6120000000001</v>
      </c>
      <c r="T99">
        <v>-195.08500000000001</v>
      </c>
      <c r="U99">
        <v>-3.2800000000000003E-2</v>
      </c>
      <c r="V99">
        <v>5944.192</v>
      </c>
      <c r="W99">
        <v>-298.255</v>
      </c>
      <c r="X99">
        <v>-5.0200000000000002E-2</v>
      </c>
      <c r="Y99">
        <v>2.2000000000000002</v>
      </c>
      <c r="Z99">
        <v>40.446300000000001</v>
      </c>
      <c r="AA99">
        <v>147</v>
      </c>
      <c r="AB99">
        <v>53</v>
      </c>
      <c r="AC99">
        <v>42</v>
      </c>
      <c r="AD99">
        <v>32</v>
      </c>
      <c r="AE99">
        <v>20</v>
      </c>
      <c r="AF99">
        <v>-0.22450000000000001</v>
      </c>
      <c r="AG99">
        <v>-0.10199999999999999</v>
      </c>
      <c r="AH99">
        <v>5945.6120000000001</v>
      </c>
      <c r="AI99">
        <v>-195.08500000000001</v>
      </c>
      <c r="AJ99">
        <v>-3.2800000000000003E-2</v>
      </c>
      <c r="AK99">
        <v>5944.192</v>
      </c>
      <c r="AL99">
        <v>-298.255</v>
      </c>
      <c r="AM99">
        <v>-5.0200000000000002E-2</v>
      </c>
      <c r="AN99">
        <v>2.2000000000000002</v>
      </c>
      <c r="AO99">
        <v>40.446300000000001</v>
      </c>
      <c r="AP99">
        <v>147</v>
      </c>
    </row>
    <row r="100" spans="1:42" hidden="1" x14ac:dyDescent="0.15">
      <c r="A100" t="s">
        <v>139</v>
      </c>
      <c r="B100" t="str">
        <f>HYPERLINK("https://gmgn.ai/sol/address/6YZfhiHMaX7vx3uGUfWCFKk1QyhpZC9sPsakBhZyp33Q","https://gmgn.ai/sol/address/6YZfhiHMaX7vx3uGUfWCFKk1QyhpZC9sPsakBhZyp33Q")</f>
        <v>https://gmgn.ai/sol/address/6YZfhiHMaX7vx3uGUfWCFKk1QyhpZC9sPsakBhZyp33Q</v>
      </c>
      <c r="D100">
        <v>1164.5450000000001</v>
      </c>
      <c r="E100">
        <v>-49.460999999999999</v>
      </c>
      <c r="F100">
        <v>-4.2500000000000003E-2</v>
      </c>
      <c r="G100">
        <v>782.61500000000001</v>
      </c>
      <c r="H100">
        <v>-92.180999999999997</v>
      </c>
      <c r="I100">
        <v>-0.1178</v>
      </c>
      <c r="J100">
        <v>12.91</v>
      </c>
      <c r="K100">
        <v>40.156700000000001</v>
      </c>
      <c r="L100">
        <v>29</v>
      </c>
      <c r="M100">
        <v>5</v>
      </c>
      <c r="N100">
        <v>18</v>
      </c>
      <c r="O100">
        <v>5</v>
      </c>
      <c r="P100">
        <v>1</v>
      </c>
      <c r="Q100">
        <v>-0.13789999999999999</v>
      </c>
      <c r="R100">
        <v>-0.13789999999999999</v>
      </c>
      <c r="S100">
        <v>3865.183</v>
      </c>
      <c r="T100">
        <v>-183.15100000000001</v>
      </c>
      <c r="U100">
        <v>-4.7399999999999998E-2</v>
      </c>
      <c r="V100">
        <v>3818.6930000000002</v>
      </c>
      <c r="W100">
        <v>-228.441</v>
      </c>
      <c r="X100">
        <v>-5.9799999999999999E-2</v>
      </c>
      <c r="Y100">
        <v>5.8150000000000004</v>
      </c>
      <c r="Z100">
        <v>42.9465</v>
      </c>
      <c r="AA100">
        <v>90</v>
      </c>
      <c r="AB100">
        <v>11</v>
      </c>
      <c r="AC100">
        <v>57</v>
      </c>
      <c r="AD100">
        <v>20</v>
      </c>
      <c r="AE100">
        <v>2</v>
      </c>
      <c r="AF100">
        <v>-0.1</v>
      </c>
      <c r="AG100">
        <v>-0.1</v>
      </c>
      <c r="AH100">
        <v>3865.183</v>
      </c>
      <c r="AI100">
        <v>-183.15100000000001</v>
      </c>
      <c r="AJ100">
        <v>-4.7399999999999998E-2</v>
      </c>
      <c r="AK100">
        <v>3818.6930000000002</v>
      </c>
      <c r="AL100">
        <v>-228.441</v>
      </c>
      <c r="AM100">
        <v>-5.9799999999999999E-2</v>
      </c>
      <c r="AN100">
        <v>5.8150000000000004</v>
      </c>
      <c r="AO100">
        <v>42.9465</v>
      </c>
      <c r="AP100">
        <v>90</v>
      </c>
    </row>
    <row r="101" spans="1:42" hidden="1" x14ac:dyDescent="0.15">
      <c r="A101" t="s">
        <v>140</v>
      </c>
      <c r="B101" t="str">
        <f>HYPERLINK("https://gmgn.ai/sol/address/EEkJjmsUjUdRBGqg4pFNma9cunSYtCxF3S3Vfp2Di49j","https://gmgn.ai/sol/address/EEkJjmsUjUdRBGqg4pFNma9cunSYtCxF3S3Vfp2Di49j")</f>
        <v>https://gmgn.ai/sol/address/EEkJjmsUjUdRBGqg4pFNma9cunSYtCxF3S3Vfp2Di49j</v>
      </c>
      <c r="D101">
        <v>2101.6410000000001</v>
      </c>
      <c r="E101">
        <v>-95.53</v>
      </c>
      <c r="F101">
        <v>-4.5499999999999999E-2</v>
      </c>
      <c r="G101">
        <v>1859.5909999999999</v>
      </c>
      <c r="H101">
        <v>-210.6</v>
      </c>
      <c r="I101">
        <v>-0.1133</v>
      </c>
      <c r="J101">
        <v>4.7</v>
      </c>
      <c r="K101">
        <v>21.2287</v>
      </c>
      <c r="L101">
        <v>99</v>
      </c>
      <c r="M101">
        <v>30</v>
      </c>
      <c r="N101">
        <v>40</v>
      </c>
      <c r="O101">
        <v>27</v>
      </c>
      <c r="P101">
        <v>2</v>
      </c>
      <c r="Q101">
        <v>-0.2828</v>
      </c>
      <c r="R101">
        <v>-0.2727</v>
      </c>
      <c r="S101">
        <v>2101.6410000000001</v>
      </c>
      <c r="T101">
        <v>-95.53</v>
      </c>
      <c r="U101">
        <v>-4.5499999999999999E-2</v>
      </c>
      <c r="V101">
        <v>1859.5909999999999</v>
      </c>
      <c r="W101">
        <v>-210.6</v>
      </c>
      <c r="X101">
        <v>-0.1133</v>
      </c>
      <c r="Y101">
        <v>4.7</v>
      </c>
      <c r="Z101">
        <v>21.2287</v>
      </c>
      <c r="AA101">
        <v>99</v>
      </c>
      <c r="AB101">
        <v>30</v>
      </c>
      <c r="AC101">
        <v>40</v>
      </c>
      <c r="AD101">
        <v>27</v>
      </c>
      <c r="AE101">
        <v>2</v>
      </c>
      <c r="AF101">
        <v>-0.2828</v>
      </c>
      <c r="AG101">
        <v>-0.2727</v>
      </c>
      <c r="AH101">
        <v>2101.6410000000001</v>
      </c>
      <c r="AI101">
        <v>-95.53</v>
      </c>
      <c r="AJ101">
        <v>-4.5499999999999999E-2</v>
      </c>
      <c r="AK101">
        <v>1859.5909999999999</v>
      </c>
      <c r="AL101">
        <v>-210.6</v>
      </c>
      <c r="AM101">
        <v>-0.1133</v>
      </c>
      <c r="AN101">
        <v>4.7</v>
      </c>
      <c r="AO101">
        <v>21.2287</v>
      </c>
      <c r="AP101">
        <v>99</v>
      </c>
    </row>
    <row r="102" spans="1:42" hidden="1" x14ac:dyDescent="0.15">
      <c r="A102" t="s">
        <v>141</v>
      </c>
      <c r="B102" t="str">
        <f>HYPERLINK("https://gmgn.ai/sol/address/4s7VYGzC7UBAVptb8YSYrr8MdMt21WQiHEdg2PUjZaNh","https://gmgn.ai/sol/address/4s7VYGzC7UBAVptb8YSYrr8MdMt21WQiHEdg2PUjZaNh")</f>
        <v>https://gmgn.ai/sol/address/4s7VYGzC7UBAVptb8YSYrr8MdMt21WQiHEdg2PUjZaNh</v>
      </c>
      <c r="D102">
        <v>79.316000000000003</v>
      </c>
      <c r="E102">
        <v>-4.2750000000000004</v>
      </c>
      <c r="F102">
        <v>-5.3900000000000003E-2</v>
      </c>
      <c r="G102">
        <v>76.415999999999997</v>
      </c>
      <c r="H102">
        <v>-22.914999999999999</v>
      </c>
      <c r="I102">
        <v>-0.2999</v>
      </c>
      <c r="J102">
        <v>1.06</v>
      </c>
      <c r="K102">
        <v>1.7625999999999999</v>
      </c>
      <c r="L102">
        <v>45</v>
      </c>
      <c r="M102">
        <v>20</v>
      </c>
      <c r="N102">
        <v>15</v>
      </c>
      <c r="O102">
        <v>5</v>
      </c>
      <c r="P102">
        <v>5</v>
      </c>
      <c r="Q102">
        <v>-0.33329999999999999</v>
      </c>
      <c r="R102">
        <v>-0.31109999999999999</v>
      </c>
      <c r="S102">
        <v>84.283000000000001</v>
      </c>
      <c r="T102">
        <v>-6.7880000000000003</v>
      </c>
      <c r="U102">
        <v>-8.0500000000000002E-2</v>
      </c>
      <c r="V102">
        <v>81.382999999999996</v>
      </c>
      <c r="W102">
        <v>-25.428000000000001</v>
      </c>
      <c r="X102">
        <v>-0.31240000000000001</v>
      </c>
      <c r="Y102">
        <v>1.0349999999999999</v>
      </c>
      <c r="Z102">
        <v>1.7559</v>
      </c>
      <c r="AA102">
        <v>48</v>
      </c>
      <c r="AB102">
        <v>22</v>
      </c>
      <c r="AC102">
        <v>16</v>
      </c>
      <c r="AD102">
        <v>5</v>
      </c>
      <c r="AE102">
        <v>5</v>
      </c>
      <c r="AF102">
        <v>-0.35420000000000001</v>
      </c>
      <c r="AG102">
        <v>-0.33329999999999999</v>
      </c>
      <c r="AH102">
        <v>84.283000000000001</v>
      </c>
      <c r="AI102">
        <v>-6.7880000000000003</v>
      </c>
      <c r="AJ102">
        <v>-8.0500000000000002E-2</v>
      </c>
      <c r="AK102">
        <v>81.382999999999996</v>
      </c>
      <c r="AL102">
        <v>-25.428000000000001</v>
      </c>
      <c r="AM102">
        <v>-0.31240000000000001</v>
      </c>
      <c r="AN102">
        <v>1.0349999999999999</v>
      </c>
      <c r="AO102">
        <v>1.7559</v>
      </c>
      <c r="AP102">
        <v>48</v>
      </c>
    </row>
    <row r="103" spans="1:42" hidden="1" x14ac:dyDescent="0.15">
      <c r="A103" t="s">
        <v>142</v>
      </c>
      <c r="B103" t="str">
        <f>HYPERLINK("https://gmgn.ai/sol/address/CYBX2h2cFVUqDWnbemmo7UndkyfHKWM5e77eqyTN8ma6","https://gmgn.ai/sol/address/CYBX2h2cFVUqDWnbemmo7UndkyfHKWM5e77eqyTN8ma6")</f>
        <v>https://gmgn.ai/sol/address/CYBX2h2cFVUqDWnbemmo7UndkyfHKWM5e77eqyTN8ma6</v>
      </c>
      <c r="D103">
        <v>1239.5899999999999</v>
      </c>
      <c r="E103">
        <v>-85.933000000000007</v>
      </c>
      <c r="F103">
        <v>-6.93E-2</v>
      </c>
      <c r="G103">
        <v>1108.0999999999999</v>
      </c>
      <c r="H103">
        <v>-113.143</v>
      </c>
      <c r="I103">
        <v>-0.1021</v>
      </c>
      <c r="J103">
        <v>20.43</v>
      </c>
      <c r="K103">
        <v>34.433100000000003</v>
      </c>
      <c r="L103">
        <v>36</v>
      </c>
      <c r="M103">
        <v>6</v>
      </c>
      <c r="N103">
        <v>20</v>
      </c>
      <c r="O103">
        <v>9</v>
      </c>
      <c r="P103">
        <v>1</v>
      </c>
      <c r="Q103">
        <v>-0.1389</v>
      </c>
      <c r="R103">
        <v>-0.1389</v>
      </c>
      <c r="S103">
        <v>1411.41</v>
      </c>
      <c r="T103">
        <v>-109.182</v>
      </c>
      <c r="U103">
        <v>-7.7399999999999997E-2</v>
      </c>
      <c r="V103">
        <v>1279.92</v>
      </c>
      <c r="W103">
        <v>-136.392</v>
      </c>
      <c r="X103">
        <v>-0.1066</v>
      </c>
      <c r="Y103">
        <v>15.84</v>
      </c>
      <c r="Z103">
        <v>27.674700000000001</v>
      </c>
      <c r="AA103">
        <v>51</v>
      </c>
      <c r="AB103">
        <v>6</v>
      </c>
      <c r="AC103">
        <v>31</v>
      </c>
      <c r="AD103">
        <v>12</v>
      </c>
      <c r="AE103">
        <v>2</v>
      </c>
      <c r="AF103">
        <v>-7.8399999999999997E-2</v>
      </c>
      <c r="AG103">
        <v>-5.8799999999999998E-2</v>
      </c>
      <c r="AH103">
        <v>1411.41</v>
      </c>
      <c r="AI103">
        <v>-109.182</v>
      </c>
      <c r="AJ103">
        <v>-7.7399999999999997E-2</v>
      </c>
      <c r="AK103">
        <v>1279.92</v>
      </c>
      <c r="AL103">
        <v>-136.392</v>
      </c>
      <c r="AM103">
        <v>-0.1066</v>
      </c>
      <c r="AN103">
        <v>15.84</v>
      </c>
      <c r="AO103">
        <v>27.674700000000001</v>
      </c>
      <c r="AP103">
        <v>51</v>
      </c>
    </row>
    <row r="104" spans="1:42" hidden="1" x14ac:dyDescent="0.15">
      <c r="A104" t="s">
        <v>143</v>
      </c>
      <c r="B104" t="str">
        <f>HYPERLINK("https://gmgn.ai/sol/address/29b7ech9iDueYkdogrE9Tqyyo9Nsug3Hbfv7U4xD6phW","https://gmgn.ai/sol/address/29b7ech9iDueYkdogrE9Tqyyo9Nsug3Hbfv7U4xD6phW")</f>
        <v>https://gmgn.ai/sol/address/29b7ech9iDueYkdogrE9Tqyyo9Nsug3Hbfv7U4xD6phW</v>
      </c>
      <c r="D104">
        <v>22.5</v>
      </c>
      <c r="E104">
        <v>-2.3149999999999999</v>
      </c>
      <c r="F104">
        <v>-0.10290000000000001</v>
      </c>
      <c r="G104">
        <v>16.440000000000001</v>
      </c>
      <c r="H104">
        <v>-6.1749999999999998</v>
      </c>
      <c r="I104">
        <v>-0.37559999999999999</v>
      </c>
      <c r="J104">
        <v>0.44850000000000001</v>
      </c>
      <c r="K104">
        <v>1.25</v>
      </c>
      <c r="L104">
        <v>18</v>
      </c>
      <c r="M104">
        <v>12</v>
      </c>
      <c r="N104">
        <v>2</v>
      </c>
      <c r="O104">
        <v>4</v>
      </c>
      <c r="P104">
        <v>0</v>
      </c>
      <c r="Q104">
        <v>-0.66669999999999996</v>
      </c>
      <c r="R104">
        <v>-0.66669999999999996</v>
      </c>
      <c r="S104">
        <v>22.5</v>
      </c>
      <c r="T104">
        <v>-2.3149999999999999</v>
      </c>
      <c r="U104">
        <v>-0.10290000000000001</v>
      </c>
      <c r="V104">
        <v>16.440000000000001</v>
      </c>
      <c r="W104">
        <v>-6.1749999999999998</v>
      </c>
      <c r="X104">
        <v>-0.37559999999999999</v>
      </c>
      <c r="Y104">
        <v>0.44850000000000001</v>
      </c>
      <c r="Z104">
        <v>1.25</v>
      </c>
      <c r="AA104">
        <v>18</v>
      </c>
      <c r="AB104">
        <v>12</v>
      </c>
      <c r="AC104">
        <v>2</v>
      </c>
      <c r="AD104">
        <v>4</v>
      </c>
      <c r="AE104">
        <v>0</v>
      </c>
      <c r="AF104">
        <v>-0.66669999999999996</v>
      </c>
      <c r="AG104">
        <v>-0.66669999999999996</v>
      </c>
      <c r="AH104">
        <v>22.5</v>
      </c>
      <c r="AI104">
        <v>-2.3149999999999999</v>
      </c>
      <c r="AJ104">
        <v>-0.10290000000000001</v>
      </c>
      <c r="AK104">
        <v>16.440000000000001</v>
      </c>
      <c r="AL104">
        <v>-6.1749999999999998</v>
      </c>
      <c r="AM104">
        <v>-0.37559999999999999</v>
      </c>
      <c r="AN104">
        <v>0.44850000000000001</v>
      </c>
      <c r="AO104">
        <v>1.25</v>
      </c>
      <c r="AP104">
        <v>18</v>
      </c>
    </row>
    <row r="105" spans="1:42" hidden="1" x14ac:dyDescent="0.15">
      <c r="A105" t="s">
        <v>144</v>
      </c>
      <c r="B105" t="str">
        <f>HYPERLINK("https://gmgn.ai/sol/address/3i6jt3EcfWQMzBvbcnA5byiRq12Qbm2LDht9vG3FvuHw","https://gmgn.ai/sol/address/3i6jt3EcfWQMzBvbcnA5byiRq12Qbm2LDht9vG3FvuHw")</f>
        <v>https://gmgn.ai/sol/address/3i6jt3EcfWQMzBvbcnA5byiRq12Qbm2LDht9vG3FvuHw</v>
      </c>
      <c r="D105">
        <v>152.374</v>
      </c>
      <c r="E105">
        <v>-16.135999999999999</v>
      </c>
      <c r="F105">
        <v>-0.10589999999999999</v>
      </c>
      <c r="G105">
        <v>150.44399999999999</v>
      </c>
      <c r="H105">
        <v>-31.806000000000001</v>
      </c>
      <c r="I105">
        <v>-0.2114</v>
      </c>
      <c r="J105">
        <v>0.96499999999999997</v>
      </c>
      <c r="K105">
        <v>1.5237000000000001</v>
      </c>
      <c r="L105">
        <v>100</v>
      </c>
      <c r="M105">
        <v>36</v>
      </c>
      <c r="N105">
        <v>40</v>
      </c>
      <c r="O105">
        <v>20</v>
      </c>
      <c r="P105">
        <v>4</v>
      </c>
      <c r="Q105">
        <v>-0.32</v>
      </c>
      <c r="R105">
        <v>-0.28999999999999998</v>
      </c>
      <c r="S105">
        <v>152.374</v>
      </c>
      <c r="T105">
        <v>-16.135999999999999</v>
      </c>
      <c r="U105">
        <v>-0.10589999999999999</v>
      </c>
      <c r="V105">
        <v>150.44399999999999</v>
      </c>
      <c r="W105">
        <v>-31.806000000000001</v>
      </c>
      <c r="X105">
        <v>-0.2114</v>
      </c>
      <c r="Y105">
        <v>0.96499999999999997</v>
      </c>
      <c r="Z105">
        <v>1.5237000000000001</v>
      </c>
      <c r="AA105">
        <v>100</v>
      </c>
      <c r="AB105">
        <v>36</v>
      </c>
      <c r="AC105">
        <v>40</v>
      </c>
      <c r="AD105">
        <v>20</v>
      </c>
      <c r="AE105">
        <v>4</v>
      </c>
      <c r="AF105">
        <v>-0.32</v>
      </c>
      <c r="AG105">
        <v>-0.28999999999999998</v>
      </c>
      <c r="AH105">
        <v>152.374</v>
      </c>
      <c r="AI105">
        <v>-16.135999999999999</v>
      </c>
      <c r="AJ105">
        <v>-0.10589999999999999</v>
      </c>
      <c r="AK105">
        <v>150.44399999999999</v>
      </c>
      <c r="AL105">
        <v>-31.806000000000001</v>
      </c>
      <c r="AM105">
        <v>-0.2114</v>
      </c>
      <c r="AN105">
        <v>0.96499999999999997</v>
      </c>
      <c r="AO105">
        <v>1.5237000000000001</v>
      </c>
      <c r="AP105">
        <v>100</v>
      </c>
    </row>
    <row r="106" spans="1:42" hidden="1" x14ac:dyDescent="0.15">
      <c r="A106" t="s">
        <v>145</v>
      </c>
      <c r="B106" t="str">
        <f>HYPERLINK("https://gmgn.ai/sol/address/EYwTzeKoYW7dhBTDPkuh57HAp5zgNjgV7g7UatzpfTYB","https://gmgn.ai/sol/address/EYwTzeKoYW7dhBTDPkuh57HAp5zgNjgV7g7UatzpfTYB")</f>
        <v>https://gmgn.ai/sol/address/EYwTzeKoYW7dhBTDPkuh57HAp5zgNjgV7g7UatzpfTYB</v>
      </c>
      <c r="D106">
        <v>2520.17</v>
      </c>
      <c r="E106">
        <v>-269.07100000000003</v>
      </c>
      <c r="F106">
        <v>-0.10680000000000001</v>
      </c>
      <c r="G106">
        <v>2475.73</v>
      </c>
      <c r="H106">
        <v>-421.21100000000001</v>
      </c>
      <c r="I106">
        <v>-0.1701</v>
      </c>
      <c r="J106">
        <v>53.4</v>
      </c>
      <c r="K106">
        <v>140.0094</v>
      </c>
      <c r="L106">
        <v>18</v>
      </c>
      <c r="M106">
        <v>3</v>
      </c>
      <c r="N106">
        <v>8</v>
      </c>
      <c r="O106">
        <v>6</v>
      </c>
      <c r="P106">
        <v>1</v>
      </c>
      <c r="Q106">
        <v>-0.1111</v>
      </c>
      <c r="R106">
        <v>-5.5599999999999997E-2</v>
      </c>
      <c r="S106">
        <v>3066.63</v>
      </c>
      <c r="T106">
        <v>-458.15100000000001</v>
      </c>
      <c r="U106">
        <v>-0.14940000000000001</v>
      </c>
      <c r="V106">
        <v>3022.19</v>
      </c>
      <c r="W106">
        <v>-610.29100000000005</v>
      </c>
      <c r="X106">
        <v>-0.2019</v>
      </c>
      <c r="Y106">
        <v>47.6</v>
      </c>
      <c r="Z106">
        <v>105.74590000000001</v>
      </c>
      <c r="AA106">
        <v>29</v>
      </c>
      <c r="AB106">
        <v>6</v>
      </c>
      <c r="AC106">
        <v>15</v>
      </c>
      <c r="AD106">
        <v>7</v>
      </c>
      <c r="AE106">
        <v>1</v>
      </c>
      <c r="AF106">
        <v>-0.1724</v>
      </c>
      <c r="AG106">
        <v>-0.13789999999999999</v>
      </c>
      <c r="AH106">
        <v>3066.63</v>
      </c>
      <c r="AI106">
        <v>-458.15100000000001</v>
      </c>
      <c r="AJ106">
        <v>-0.14940000000000001</v>
      </c>
      <c r="AK106">
        <v>3022.19</v>
      </c>
      <c r="AL106">
        <v>-610.29100000000005</v>
      </c>
      <c r="AM106">
        <v>-0.2019</v>
      </c>
      <c r="AN106">
        <v>47.6</v>
      </c>
      <c r="AO106">
        <v>105.74590000000001</v>
      </c>
      <c r="AP106">
        <v>29</v>
      </c>
    </row>
    <row r="107" spans="1:42" hidden="1" x14ac:dyDescent="0.15">
      <c r="A107" t="s">
        <v>146</v>
      </c>
      <c r="B107" t="str">
        <f>HYPERLINK("https://gmgn.ai/sol/address/GSZkN4UXMWFTeJSMTZHxdeEVdWcx2VG14f9vtp2hghEb","https://gmgn.ai/sol/address/GSZkN4UXMWFTeJSMTZHxdeEVdWcx2VG14f9vtp2hghEb")</f>
        <v>https://gmgn.ai/sol/address/GSZkN4UXMWFTeJSMTZHxdeEVdWcx2VG14f9vtp2hghEb</v>
      </c>
      <c r="D107">
        <v>342.351</v>
      </c>
      <c r="E107">
        <v>-48.524000000000001</v>
      </c>
      <c r="F107">
        <v>-0.14169999999999999</v>
      </c>
      <c r="G107">
        <v>333.38099999999997</v>
      </c>
      <c r="H107">
        <v>-65.364000000000004</v>
      </c>
      <c r="I107">
        <v>-0.1961</v>
      </c>
      <c r="J107">
        <v>2.125</v>
      </c>
      <c r="K107">
        <v>5.3491999999999997</v>
      </c>
      <c r="L107">
        <v>64</v>
      </c>
      <c r="M107">
        <v>25</v>
      </c>
      <c r="N107">
        <v>19</v>
      </c>
      <c r="O107">
        <v>16</v>
      </c>
      <c r="P107">
        <v>4</v>
      </c>
      <c r="Q107">
        <v>-0.3281</v>
      </c>
      <c r="R107">
        <v>-0.3281</v>
      </c>
      <c r="S107">
        <v>618.95500000000004</v>
      </c>
      <c r="T107">
        <v>-116.536</v>
      </c>
      <c r="U107">
        <v>-0.1883</v>
      </c>
      <c r="V107">
        <v>609.98500000000001</v>
      </c>
      <c r="W107">
        <v>-133.376</v>
      </c>
      <c r="X107">
        <v>-0.21870000000000001</v>
      </c>
      <c r="Y107">
        <v>1.92</v>
      </c>
      <c r="Z107">
        <v>6.3810000000000002</v>
      </c>
      <c r="AA107">
        <v>97</v>
      </c>
      <c r="AB107">
        <v>38</v>
      </c>
      <c r="AC107">
        <v>29</v>
      </c>
      <c r="AD107">
        <v>25</v>
      </c>
      <c r="AE107">
        <v>5</v>
      </c>
      <c r="AF107">
        <v>-0.3402</v>
      </c>
      <c r="AG107">
        <v>-0.32990000000000003</v>
      </c>
      <c r="AH107">
        <v>618.95500000000004</v>
      </c>
      <c r="AI107">
        <v>-116.536</v>
      </c>
      <c r="AJ107">
        <v>-0.1883</v>
      </c>
      <c r="AK107">
        <v>609.98500000000001</v>
      </c>
      <c r="AL107">
        <v>-133.376</v>
      </c>
      <c r="AM107">
        <v>-0.21870000000000001</v>
      </c>
      <c r="AN107">
        <v>1.92</v>
      </c>
      <c r="AO107">
        <v>6.3810000000000002</v>
      </c>
      <c r="AP107">
        <v>97</v>
      </c>
    </row>
    <row r="108" spans="1:42" hidden="1" x14ac:dyDescent="0.15">
      <c r="A108" t="s">
        <v>147</v>
      </c>
      <c r="B108" t="str">
        <f>HYPERLINK("https://gmgn.ai/sol/address/FxmGuTnPjGJKFov99cC2nmaBsiJ7FiKbEmBKwbMKRiY1","https://gmgn.ai/sol/address/FxmGuTnPjGJKFov99cC2nmaBsiJ7FiKbEmBKwbMKRiY1")</f>
        <v>https://gmgn.ai/sol/address/FxmGuTnPjGJKFov99cC2nmaBsiJ7FiKbEmBKwbMKRiY1</v>
      </c>
      <c r="D108">
        <v>764.46600000000001</v>
      </c>
      <c r="E108">
        <v>-114.874</v>
      </c>
      <c r="F108">
        <v>-0.15029999999999999</v>
      </c>
      <c r="G108">
        <v>754.80600000000004</v>
      </c>
      <c r="H108">
        <v>-141.994</v>
      </c>
      <c r="I108">
        <v>-0.18809999999999999</v>
      </c>
      <c r="J108">
        <v>2.65</v>
      </c>
      <c r="K108">
        <v>16.6188</v>
      </c>
      <c r="L108">
        <v>46</v>
      </c>
      <c r="M108">
        <v>9</v>
      </c>
      <c r="N108">
        <v>21</v>
      </c>
      <c r="O108">
        <v>15</v>
      </c>
      <c r="P108">
        <v>1</v>
      </c>
      <c r="Q108">
        <v>-0.1739</v>
      </c>
      <c r="R108">
        <v>-0.1739</v>
      </c>
      <c r="S108">
        <v>1112.385</v>
      </c>
      <c r="T108">
        <v>-136.61600000000001</v>
      </c>
      <c r="U108">
        <v>-0.12280000000000001</v>
      </c>
      <c r="V108">
        <v>1102.7249999999999</v>
      </c>
      <c r="W108">
        <v>-163.73599999999999</v>
      </c>
      <c r="X108">
        <v>-0.14849999999999999</v>
      </c>
      <c r="Y108">
        <v>4.03</v>
      </c>
      <c r="Z108">
        <v>15.0322</v>
      </c>
      <c r="AA108">
        <v>74</v>
      </c>
      <c r="AB108">
        <v>13</v>
      </c>
      <c r="AC108">
        <v>33</v>
      </c>
      <c r="AD108">
        <v>25</v>
      </c>
      <c r="AE108">
        <v>3</v>
      </c>
      <c r="AF108">
        <v>-0.1351</v>
      </c>
      <c r="AG108">
        <v>-0.1351</v>
      </c>
      <c r="AH108">
        <v>1112.385</v>
      </c>
      <c r="AI108">
        <v>-136.61600000000001</v>
      </c>
      <c r="AJ108">
        <v>-0.12280000000000001</v>
      </c>
      <c r="AK108">
        <v>1102.7249999999999</v>
      </c>
      <c r="AL108">
        <v>-163.73599999999999</v>
      </c>
      <c r="AM108">
        <v>-0.14849999999999999</v>
      </c>
      <c r="AN108">
        <v>4.03</v>
      </c>
      <c r="AO108">
        <v>15.0322</v>
      </c>
      <c r="AP108">
        <v>74</v>
      </c>
    </row>
    <row r="109" spans="1:42" hidden="1" x14ac:dyDescent="0.15">
      <c r="A109" t="s">
        <v>148</v>
      </c>
      <c r="B109" t="str">
        <f>HYPERLINK("https://gmgn.ai/sol/address/E5UPb9o9KwvVvHcPL4JefFX81ZBK4zeVcMyxrHDRu4dr","https://gmgn.ai/sol/address/E5UPb9o9KwvVvHcPL4JefFX81ZBK4zeVcMyxrHDRu4dr")</f>
        <v>https://gmgn.ai/sol/address/E5UPb9o9KwvVvHcPL4JefFX81ZBK4zeVcMyxrHDRu4dr</v>
      </c>
      <c r="D109">
        <v>830.21600000000001</v>
      </c>
      <c r="E109">
        <v>-157.26900000000001</v>
      </c>
      <c r="F109">
        <v>-0.18940000000000001</v>
      </c>
      <c r="G109">
        <v>827.33600000000001</v>
      </c>
      <c r="H109">
        <v>-178.28899999999999</v>
      </c>
      <c r="I109">
        <v>-0.2155</v>
      </c>
      <c r="J109">
        <v>9.2850000000000001</v>
      </c>
      <c r="K109">
        <v>37.737099999999998</v>
      </c>
      <c r="L109">
        <v>22</v>
      </c>
      <c r="M109">
        <v>4</v>
      </c>
      <c r="N109">
        <v>11</v>
      </c>
      <c r="O109">
        <v>4</v>
      </c>
      <c r="P109">
        <v>3</v>
      </c>
      <c r="Q109">
        <v>-4.5499999999999999E-2</v>
      </c>
      <c r="R109">
        <v>4.5499999999999999E-2</v>
      </c>
      <c r="S109">
        <v>925.99400000000003</v>
      </c>
      <c r="T109">
        <v>-192.321</v>
      </c>
      <c r="U109">
        <v>-0.2077</v>
      </c>
      <c r="V109">
        <v>923.11400000000003</v>
      </c>
      <c r="W109">
        <v>-213.34100000000001</v>
      </c>
      <c r="X109">
        <v>-0.2311</v>
      </c>
      <c r="Y109">
        <v>9.2850000000000001</v>
      </c>
      <c r="Z109">
        <v>27.235099999999999</v>
      </c>
      <c r="AA109">
        <v>34</v>
      </c>
      <c r="AB109">
        <v>7</v>
      </c>
      <c r="AC109">
        <v>18</v>
      </c>
      <c r="AD109">
        <v>6</v>
      </c>
      <c r="AE109">
        <v>3</v>
      </c>
      <c r="AF109">
        <v>-0.1176</v>
      </c>
      <c r="AG109">
        <v>-5.8799999999999998E-2</v>
      </c>
      <c r="AH109">
        <v>925.99400000000003</v>
      </c>
      <c r="AI109">
        <v>-192.321</v>
      </c>
      <c r="AJ109">
        <v>-0.2077</v>
      </c>
      <c r="AK109">
        <v>923.11400000000003</v>
      </c>
      <c r="AL109">
        <v>-213.34100000000001</v>
      </c>
      <c r="AM109">
        <v>-0.2311</v>
      </c>
      <c r="AN109">
        <v>9.2850000000000001</v>
      </c>
      <c r="AO109">
        <v>27.235099999999999</v>
      </c>
      <c r="AP109">
        <v>34</v>
      </c>
    </row>
    <row r="110" spans="1:42" hidden="1" x14ac:dyDescent="0.15">
      <c r="A110" t="s">
        <v>149</v>
      </c>
      <c r="B110" t="str">
        <f>HYPERLINK("https://gmgn.ai/sol/address/E88UW4TnBWZwHGxbLbZwKM7MzP8sFKUa2uymWDWWBvHU","https://gmgn.ai/sol/address/E88UW4TnBWZwHGxbLbZwKM7MzP8sFKUa2uymWDWWBvHU")</f>
        <v>https://gmgn.ai/sol/address/E88UW4TnBWZwHGxbLbZwKM7MzP8sFKUa2uymWDWWBvHU</v>
      </c>
      <c r="D110">
        <v>595.84500000000003</v>
      </c>
      <c r="E110">
        <v>-128.90299999999999</v>
      </c>
      <c r="F110">
        <v>-0.21629999999999999</v>
      </c>
      <c r="G110">
        <v>581.27499999999998</v>
      </c>
      <c r="H110">
        <v>-157.31299999999999</v>
      </c>
      <c r="I110">
        <v>-0.27060000000000001</v>
      </c>
      <c r="J110">
        <v>3.105</v>
      </c>
      <c r="K110">
        <v>6.2066999999999997</v>
      </c>
      <c r="L110">
        <v>96</v>
      </c>
      <c r="M110">
        <v>36</v>
      </c>
      <c r="N110">
        <v>28</v>
      </c>
      <c r="O110">
        <v>30</v>
      </c>
      <c r="P110">
        <v>2</v>
      </c>
      <c r="Q110">
        <v>-0.35420000000000001</v>
      </c>
      <c r="R110">
        <v>-0.35420000000000001</v>
      </c>
      <c r="S110">
        <v>595.84500000000003</v>
      </c>
      <c r="T110">
        <v>-128.90299999999999</v>
      </c>
      <c r="U110">
        <v>-0.21629999999999999</v>
      </c>
      <c r="V110">
        <v>581.27499999999998</v>
      </c>
      <c r="W110">
        <v>-157.31299999999999</v>
      </c>
      <c r="X110">
        <v>-0.27060000000000001</v>
      </c>
      <c r="Y110">
        <v>3.105</v>
      </c>
      <c r="Z110">
        <v>6.2066999999999997</v>
      </c>
      <c r="AA110">
        <v>96</v>
      </c>
      <c r="AB110">
        <v>36</v>
      </c>
      <c r="AC110">
        <v>28</v>
      </c>
      <c r="AD110">
        <v>30</v>
      </c>
      <c r="AE110">
        <v>2</v>
      </c>
      <c r="AF110">
        <v>-0.35420000000000001</v>
      </c>
      <c r="AG110">
        <v>-0.35420000000000001</v>
      </c>
      <c r="AH110">
        <v>595.84500000000003</v>
      </c>
      <c r="AI110">
        <v>-128.90299999999999</v>
      </c>
      <c r="AJ110">
        <v>-0.21629999999999999</v>
      </c>
      <c r="AK110">
        <v>581.27499999999998</v>
      </c>
      <c r="AL110">
        <v>-157.31299999999999</v>
      </c>
      <c r="AM110">
        <v>-0.27060000000000001</v>
      </c>
      <c r="AN110">
        <v>3.105</v>
      </c>
      <c r="AO110">
        <v>6.2066999999999997</v>
      </c>
      <c r="AP110">
        <v>96</v>
      </c>
    </row>
    <row r="111" spans="1:42" hidden="1" x14ac:dyDescent="0.15">
      <c r="A111" t="s">
        <v>150</v>
      </c>
      <c r="B111" t="str">
        <f>HYPERLINK("https://gmgn.ai/sol/address/Hg6xLWjinafN9UWitaVVRoGDw5rQhpwiPfHwmAjQcpeJ","https://gmgn.ai/sol/address/Hg6xLWjinafN9UWitaVVRoGDw5rQhpwiPfHwmAjQcpeJ")</f>
        <v>https://gmgn.ai/sol/address/Hg6xLWjinafN9UWitaVVRoGDw5rQhpwiPfHwmAjQcpeJ</v>
      </c>
      <c r="D111">
        <v>1857.51</v>
      </c>
      <c r="E111">
        <v>-403.56700000000001</v>
      </c>
      <c r="F111">
        <v>-0.21729999999999999</v>
      </c>
      <c r="G111">
        <v>1850.91</v>
      </c>
      <c r="H111">
        <v>-497.98700000000002</v>
      </c>
      <c r="I111">
        <v>-0.26900000000000002</v>
      </c>
      <c r="J111">
        <v>4.7050000000000001</v>
      </c>
      <c r="K111">
        <v>18.575099999999999</v>
      </c>
      <c r="L111">
        <v>100</v>
      </c>
      <c r="M111">
        <v>52</v>
      </c>
      <c r="N111">
        <v>35</v>
      </c>
      <c r="O111">
        <v>5</v>
      </c>
      <c r="P111">
        <v>8</v>
      </c>
      <c r="Q111">
        <v>-0.44</v>
      </c>
      <c r="R111">
        <v>-0.43</v>
      </c>
      <c r="S111">
        <v>1857.51</v>
      </c>
      <c r="T111">
        <v>-403.56700000000001</v>
      </c>
      <c r="U111">
        <v>-0.21729999999999999</v>
      </c>
      <c r="V111">
        <v>1850.91</v>
      </c>
      <c r="W111">
        <v>-497.98700000000002</v>
      </c>
      <c r="X111">
        <v>-0.26900000000000002</v>
      </c>
      <c r="Y111">
        <v>4.7050000000000001</v>
      </c>
      <c r="Z111">
        <v>18.575099999999999</v>
      </c>
      <c r="AA111">
        <v>100</v>
      </c>
      <c r="AB111">
        <v>52</v>
      </c>
      <c r="AC111">
        <v>35</v>
      </c>
      <c r="AD111">
        <v>5</v>
      </c>
      <c r="AE111">
        <v>8</v>
      </c>
      <c r="AF111">
        <v>-0.44</v>
      </c>
      <c r="AG111">
        <v>-0.43</v>
      </c>
      <c r="AH111">
        <v>1857.51</v>
      </c>
      <c r="AI111">
        <v>-403.56700000000001</v>
      </c>
      <c r="AJ111">
        <v>-0.21729999999999999</v>
      </c>
      <c r="AK111">
        <v>1850.91</v>
      </c>
      <c r="AL111">
        <v>-497.98700000000002</v>
      </c>
      <c r="AM111">
        <v>-0.26900000000000002</v>
      </c>
      <c r="AN111">
        <v>4.7050000000000001</v>
      </c>
      <c r="AO111">
        <v>18.575099999999999</v>
      </c>
      <c r="AP111">
        <v>100</v>
      </c>
    </row>
    <row r="112" spans="1:42" hidden="1" x14ac:dyDescent="0.15">
      <c r="A112" t="s">
        <v>151</v>
      </c>
      <c r="B112" t="str">
        <f>HYPERLINK("https://gmgn.ai/sol/address/7prnYXsJt6nbJRnaVx9JradaDXjfDH7hNuMmMJaELpF9","https://gmgn.ai/sol/address/7prnYXsJt6nbJRnaVx9JradaDXjfDH7hNuMmMJaELpF9")</f>
        <v>https://gmgn.ai/sol/address/7prnYXsJt6nbJRnaVx9JradaDXjfDH7hNuMmMJaELpF9</v>
      </c>
      <c r="D112">
        <v>221.09399999999999</v>
      </c>
      <c r="E112">
        <v>-52.984999999999999</v>
      </c>
      <c r="F112">
        <v>-0.23960000000000001</v>
      </c>
      <c r="G112">
        <v>217.22399999999999</v>
      </c>
      <c r="H112">
        <v>-62.055</v>
      </c>
      <c r="I112">
        <v>-0.28570000000000001</v>
      </c>
      <c r="J112">
        <v>4.93</v>
      </c>
      <c r="K112">
        <v>9.6128</v>
      </c>
      <c r="L112">
        <v>23</v>
      </c>
      <c r="M112">
        <v>7</v>
      </c>
      <c r="N112">
        <v>11</v>
      </c>
      <c r="O112">
        <v>4</v>
      </c>
      <c r="P112">
        <v>1</v>
      </c>
      <c r="Q112">
        <v>-0.26090000000000002</v>
      </c>
      <c r="R112">
        <v>-0.26090000000000002</v>
      </c>
      <c r="S112">
        <v>221.09399999999999</v>
      </c>
      <c r="T112">
        <v>-52.984999999999999</v>
      </c>
      <c r="U112">
        <v>-0.23960000000000001</v>
      </c>
      <c r="V112">
        <v>217.22399999999999</v>
      </c>
      <c r="W112">
        <v>-62.055</v>
      </c>
      <c r="X112">
        <v>-0.28570000000000001</v>
      </c>
      <c r="Y112">
        <v>4.93</v>
      </c>
      <c r="Z112">
        <v>9.6128</v>
      </c>
      <c r="AA112">
        <v>23</v>
      </c>
      <c r="AB112">
        <v>7</v>
      </c>
      <c r="AC112">
        <v>11</v>
      </c>
      <c r="AD112">
        <v>4</v>
      </c>
      <c r="AE112">
        <v>1</v>
      </c>
      <c r="AF112">
        <v>-0.26090000000000002</v>
      </c>
      <c r="AG112">
        <v>-0.26090000000000002</v>
      </c>
      <c r="AH112">
        <v>221.09399999999999</v>
      </c>
      <c r="AI112">
        <v>-52.984999999999999</v>
      </c>
      <c r="AJ112">
        <v>-0.23960000000000001</v>
      </c>
      <c r="AK112">
        <v>217.22399999999999</v>
      </c>
      <c r="AL112">
        <v>-62.055</v>
      </c>
      <c r="AM112">
        <v>-0.28570000000000001</v>
      </c>
      <c r="AN112">
        <v>4.93</v>
      </c>
      <c r="AO112">
        <v>9.6128</v>
      </c>
      <c r="AP112">
        <v>23</v>
      </c>
    </row>
  </sheetData>
  <autoFilter ref="A1:AP112" xr:uid="{00000000-0009-0000-0000-000000000000}">
    <filterColumn colId="4">
      <customFilters>
        <customFilter operator="greaterThanOrEqual" val="10"/>
      </customFilters>
    </filterColumn>
    <filterColumn colId="5">
      <customFilters>
        <customFilter operator="greaterThan" val="0.1"/>
      </customFilters>
    </filterColumn>
    <filterColumn colId="37">
      <customFilters>
        <customFilter operator="greaterThan" val="0"/>
      </customFilters>
    </filterColumn>
  </autoFilter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继续 刘</cp:lastModifiedBy>
  <dcterms:created xsi:type="dcterms:W3CDTF">2024-10-21T15:25:00Z</dcterms:created>
  <dcterms:modified xsi:type="dcterms:W3CDTF">2024-10-21T13:55:03Z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230A21A7B36ECE7F24B015676BC7E725_42</vt:lpwstr>
  </property>
  <property fmtid="{D5CDD505-2E9C-101B-9397-08002B2CF9AE}" pid="3" name="KSOProductBuildVer">
    <vt:lpwstr>2052-12.1.0.17885</vt:lpwstr>
  </property>
</Properties>
</file>