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97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aUcgFSGvLJL6PYp678wsokDF7geWXLKEf7pQBk9pump</t>
        </is>
      </c>
      <c r="B2" t="inlineStr">
        <is>
          <t>BACKROOMS</t>
        </is>
      </c>
      <c r="C2" t="n">
        <v>0</v>
      </c>
      <c r="D2" t="n">
        <v>-0.728</v>
      </c>
      <c r="E2" t="n">
        <v>-0.74</v>
      </c>
      <c r="F2" t="n">
        <v>0.983</v>
      </c>
      <c r="G2" t="n">
        <v>0.255</v>
      </c>
      <c r="H2" t="n">
        <v>1</v>
      </c>
      <c r="I2" t="n">
        <v>1</v>
      </c>
      <c r="J2" t="n">
        <v>-1</v>
      </c>
      <c r="K2" t="n">
        <v>-1</v>
      </c>
      <c r="L2">
        <f>HYPERLINK("https://www.defined.fi/sol/aUcgFSGvLJL6PYp678wsokDF7geWXLKEf7pQBk9pump?maker=J8eVjDSapLPtqpsLtmukhFLuDR6UBa6ANbPWw2rk1et4","https://www.defined.fi/sol/aUcgFSGvLJL6PYp678wsokDF7geWXLKEf7pQBk9pump?maker=J8eVjDSapLPtqpsLtmukhFLuDR6UBa6ANbPWw2rk1et4")</f>
        <v/>
      </c>
      <c r="M2">
        <f>HYPERLINK("https://dexscreener.com/solana/aUcgFSGvLJL6PYp678wsokDF7geWXLKEf7pQBk9pump?maker=J8eVjDSapLPtqpsLtmukhFLuDR6UBa6ANbPWw2rk1et4","https://dexscreener.com/solana/aUcgFSGvLJL6PYp678wsokDF7geWXLKEf7pQBk9pump?maker=J8eVjDSapLPtqpsLtmukhFLuDR6UBa6ANbPWw2rk1et4")</f>
        <v/>
      </c>
    </row>
    <row r="3">
      <c r="A3" t="inlineStr">
        <is>
          <t>9Hc9pdCB5dTbBhZdpGM1n4a9r96HzDjo6Aiz8gG5pump</t>
        </is>
      </c>
      <c r="B3" t="inlineStr">
        <is>
          <t>GODHEAD</t>
        </is>
      </c>
      <c r="C3" t="n">
        <v>0</v>
      </c>
      <c r="D3" t="n">
        <v>-0.363</v>
      </c>
      <c r="E3" t="n">
        <v>-0.75</v>
      </c>
      <c r="F3" t="n">
        <v>0.485</v>
      </c>
      <c r="G3" t="n">
        <v>0.122</v>
      </c>
      <c r="H3" t="n">
        <v>1</v>
      </c>
      <c r="I3" t="n">
        <v>1</v>
      </c>
      <c r="J3" t="n">
        <v>-1</v>
      </c>
      <c r="K3" t="n">
        <v>-1</v>
      </c>
      <c r="L3">
        <f>HYPERLINK("https://www.defined.fi/sol/9Hc9pdCB5dTbBhZdpGM1n4a9r96HzDjo6Aiz8gG5pump?maker=J8eVjDSapLPtqpsLtmukhFLuDR6UBa6ANbPWw2rk1et4","https://www.defined.fi/sol/9Hc9pdCB5dTbBhZdpGM1n4a9r96HzDjo6Aiz8gG5pump?maker=J8eVjDSapLPtqpsLtmukhFLuDR6UBa6ANbPWw2rk1et4")</f>
        <v/>
      </c>
      <c r="M3">
        <f>HYPERLINK("https://dexscreener.com/solana/9Hc9pdCB5dTbBhZdpGM1n4a9r96HzDjo6Aiz8gG5pump?maker=J8eVjDSapLPtqpsLtmukhFLuDR6UBa6ANbPWw2rk1et4","https://dexscreener.com/solana/9Hc9pdCB5dTbBhZdpGM1n4a9r96HzDjo6Aiz8gG5pump?maker=J8eVjDSapLPtqpsLtmukhFLuDR6UBa6ANbPWw2rk1et4")</f>
        <v/>
      </c>
    </row>
    <row r="4">
      <c r="A4" t="inlineStr">
        <is>
          <t>8XJHVmnNozyS1E6Wi58R4rHHJxZoCnYCLegv7aPGpump</t>
        </is>
      </c>
      <c r="B4" t="inlineStr">
        <is>
          <t>Prometheus</t>
        </is>
      </c>
      <c r="C4" t="n">
        <v>0</v>
      </c>
      <c r="D4" t="n">
        <v>-0.725</v>
      </c>
      <c r="E4" t="n">
        <v>-0.75</v>
      </c>
      <c r="F4" t="n">
        <v>0.972</v>
      </c>
      <c r="G4" t="n">
        <v>0.246</v>
      </c>
      <c r="H4" t="n">
        <v>1</v>
      </c>
      <c r="I4" t="n">
        <v>1</v>
      </c>
      <c r="J4" t="n">
        <v>-1</v>
      </c>
      <c r="K4" t="n">
        <v>-1</v>
      </c>
      <c r="L4">
        <f>HYPERLINK("https://www.defined.fi/sol/8XJHVmnNozyS1E6Wi58R4rHHJxZoCnYCLegv7aPGpump?maker=J8eVjDSapLPtqpsLtmukhFLuDR6UBa6ANbPWw2rk1et4","https://www.defined.fi/sol/8XJHVmnNozyS1E6Wi58R4rHHJxZoCnYCLegv7aPGpump?maker=J8eVjDSapLPtqpsLtmukhFLuDR6UBa6ANbPWw2rk1et4")</f>
        <v/>
      </c>
      <c r="M4">
        <f>HYPERLINK("https://dexscreener.com/solana/8XJHVmnNozyS1E6Wi58R4rHHJxZoCnYCLegv7aPGpump?maker=J8eVjDSapLPtqpsLtmukhFLuDR6UBa6ANbPWw2rk1et4","https://dexscreener.com/solana/8XJHVmnNozyS1E6Wi58R4rHHJxZoCnYCLegv7aPGpump?maker=J8eVjDSapLPtqpsLtmukhFLuDR6UBa6ANbPWw2rk1et4")</f>
        <v/>
      </c>
    </row>
    <row r="5">
      <c r="A5" t="inlineStr">
        <is>
          <t>GvKeVuawSzGiPkkZnQA34M2w5mkQNANJstxjaQvaGZ8a</t>
        </is>
      </c>
      <c r="B5" t="inlineStr">
        <is>
          <t>pmarca</t>
        </is>
      </c>
      <c r="C5" t="n">
        <v>0</v>
      </c>
      <c r="D5" t="n">
        <v>-0.5669999999999999</v>
      </c>
      <c r="E5" t="n">
        <v>-0.58</v>
      </c>
      <c r="F5" t="n">
        <v>0.971</v>
      </c>
      <c r="G5" t="n">
        <v>0.404</v>
      </c>
      <c r="H5" t="n">
        <v>1</v>
      </c>
      <c r="I5" t="n">
        <v>1</v>
      </c>
      <c r="J5" t="n">
        <v>-1</v>
      </c>
      <c r="K5" t="n">
        <v>-1</v>
      </c>
      <c r="L5">
        <f>HYPERLINK("https://www.defined.fi/sol/GvKeVuawSzGiPkkZnQA34M2w5mkQNANJstxjaQvaGZ8a?maker=J8eVjDSapLPtqpsLtmukhFLuDR6UBa6ANbPWw2rk1et4","https://www.defined.fi/sol/GvKeVuawSzGiPkkZnQA34M2w5mkQNANJstxjaQvaGZ8a?maker=J8eVjDSapLPtqpsLtmukhFLuDR6UBa6ANbPWw2rk1et4")</f>
        <v/>
      </c>
      <c r="M5">
        <f>HYPERLINK("https://dexscreener.com/solana/GvKeVuawSzGiPkkZnQA34M2w5mkQNANJstxjaQvaGZ8a?maker=J8eVjDSapLPtqpsLtmukhFLuDR6UBa6ANbPWw2rk1et4","https://dexscreener.com/solana/GvKeVuawSzGiPkkZnQA34M2w5mkQNANJstxjaQvaGZ8a?maker=J8eVjDSapLPtqpsLtmukhFLuDR6UBa6ANbPWw2rk1et4")</f>
        <v/>
      </c>
    </row>
    <row r="6">
      <c r="A6" t="inlineStr">
        <is>
          <t>66irswy3sn6ueuW48jW8PKp1iumqKrD6U7tgCfuywm4</t>
        </is>
      </c>
      <c r="B6" t="inlineStr">
        <is>
          <t>Leilan</t>
        </is>
      </c>
      <c r="C6" t="n">
        <v>0</v>
      </c>
      <c r="D6" t="n">
        <v>0.199</v>
      </c>
      <c r="E6" t="n">
        <v>0.07000000000000001</v>
      </c>
      <c r="F6" t="n">
        <v>2.91</v>
      </c>
      <c r="G6" t="n">
        <v>3.11</v>
      </c>
      <c r="H6" t="n">
        <v>3</v>
      </c>
      <c r="I6" t="n">
        <v>2</v>
      </c>
      <c r="J6" t="n">
        <v>-1</v>
      </c>
      <c r="K6" t="n">
        <v>-1</v>
      </c>
      <c r="L6">
        <f>HYPERLINK("https://www.defined.fi/sol/66irswy3sn6ueuW48jW8PKp1iumqKrD6U7tgCfuywm4?maker=J8eVjDSapLPtqpsLtmukhFLuDR6UBa6ANbPWw2rk1et4","https://www.defined.fi/sol/66irswy3sn6ueuW48jW8PKp1iumqKrD6U7tgCfuywm4?maker=J8eVjDSapLPtqpsLtmukhFLuDR6UBa6ANbPWw2rk1et4")</f>
        <v/>
      </c>
      <c r="M6">
        <f>HYPERLINK("https://dexscreener.com/solana/66irswy3sn6ueuW48jW8PKp1iumqKrD6U7tgCfuywm4?maker=J8eVjDSapLPtqpsLtmukhFLuDR6UBa6ANbPWw2rk1et4","https://dexscreener.com/solana/66irswy3sn6ueuW48jW8PKp1iumqKrD6U7tgCfuywm4?maker=J8eVjDSapLPtqpsLtmukhFLuDR6UBa6ANbPWw2rk1et4")</f>
        <v/>
      </c>
    </row>
    <row r="7">
      <c r="A7" t="inlineStr">
        <is>
          <t>33J2J4Lqev2iR22Uf3HRbozhTyB9HYvEVs6sdZoBpump</t>
        </is>
      </c>
      <c r="B7" t="inlineStr">
        <is>
          <t>TECHNO</t>
        </is>
      </c>
      <c r="C7" t="n">
        <v>0</v>
      </c>
      <c r="D7" t="n">
        <v>-0.227</v>
      </c>
      <c r="E7" t="n">
        <v>-1</v>
      </c>
      <c r="F7" t="n">
        <v>0.484</v>
      </c>
      <c r="G7" t="n">
        <v>0.257</v>
      </c>
      <c r="H7" t="n">
        <v>1</v>
      </c>
      <c r="I7" t="n">
        <v>1</v>
      </c>
      <c r="J7" t="n">
        <v>-1</v>
      </c>
      <c r="K7" t="n">
        <v>-1</v>
      </c>
      <c r="L7">
        <f>HYPERLINK("https://www.defined.fi/sol/33J2J4Lqev2iR22Uf3HRbozhTyB9HYvEVs6sdZoBpump?maker=J8eVjDSapLPtqpsLtmukhFLuDR6UBa6ANbPWw2rk1et4","https://www.defined.fi/sol/33J2J4Lqev2iR22Uf3HRbozhTyB9HYvEVs6sdZoBpump?maker=J8eVjDSapLPtqpsLtmukhFLuDR6UBa6ANbPWw2rk1et4")</f>
        <v/>
      </c>
      <c r="M7">
        <f>HYPERLINK("https://dexscreener.com/solana/33J2J4Lqev2iR22Uf3HRbozhTyB9HYvEVs6sdZoBpump?maker=J8eVjDSapLPtqpsLtmukhFLuDR6UBa6ANbPWw2rk1et4","https://dexscreener.com/solana/33J2J4Lqev2iR22Uf3HRbozhTyB9HYvEVs6sdZoBpump?maker=J8eVjDSapLPtqpsLtmukhFLuDR6UBa6ANbPWw2rk1et4")</f>
        <v/>
      </c>
    </row>
    <row r="8">
      <c r="A8" t="inlineStr">
        <is>
          <t>8KBHg5PPWgXCrpoz9kEpLGM9En1CPz5si3nu2xyGpump</t>
        </is>
      </c>
      <c r="B8" t="inlineStr">
        <is>
          <t>GPT-3</t>
        </is>
      </c>
      <c r="C8" t="n">
        <v>0</v>
      </c>
      <c r="D8" t="n">
        <v>-0.727</v>
      </c>
      <c r="E8" t="n">
        <v>-1</v>
      </c>
      <c r="F8" t="n">
        <v>0.957</v>
      </c>
      <c r="G8" t="n">
        <v>0.23</v>
      </c>
      <c r="H8" t="n">
        <v>1</v>
      </c>
      <c r="I8" t="n">
        <v>1</v>
      </c>
      <c r="J8" t="n">
        <v>-1</v>
      </c>
      <c r="K8" t="n">
        <v>-1</v>
      </c>
      <c r="L8">
        <f>HYPERLINK("https://www.defined.fi/sol/8KBHg5PPWgXCrpoz9kEpLGM9En1CPz5si3nu2xyGpump?maker=J8eVjDSapLPtqpsLtmukhFLuDR6UBa6ANbPWw2rk1et4","https://www.defined.fi/sol/8KBHg5PPWgXCrpoz9kEpLGM9En1CPz5si3nu2xyGpump?maker=J8eVjDSapLPtqpsLtmukhFLuDR6UBa6ANbPWw2rk1et4")</f>
        <v/>
      </c>
      <c r="M8">
        <f>HYPERLINK("https://dexscreener.com/solana/8KBHg5PPWgXCrpoz9kEpLGM9En1CPz5si3nu2xyGpump?maker=J8eVjDSapLPtqpsLtmukhFLuDR6UBa6ANbPWw2rk1et4","https://dexscreener.com/solana/8KBHg5PPWgXCrpoz9kEpLGM9En1CPz5si3nu2xyGpump?maker=J8eVjDSapLPtqpsLtmukhFLuDR6UBa6ANbPWw2rk1et4")</f>
        <v/>
      </c>
    </row>
    <row r="9">
      <c r="A9" t="inlineStr">
        <is>
          <t>8hEhsv2YZm6PDbZvaErTLXJi8PVCnp74TiimJgjPXfvb</t>
        </is>
      </c>
      <c r="B9" t="inlineStr">
        <is>
          <t>LIFE</t>
        </is>
      </c>
      <c r="C9" t="n">
        <v>0</v>
      </c>
      <c r="D9" t="n">
        <v>-0.015</v>
      </c>
      <c r="E9" t="n">
        <v>-1</v>
      </c>
      <c r="F9" t="n">
        <v>0.9</v>
      </c>
      <c r="G9" t="n">
        <v>0.885</v>
      </c>
      <c r="H9" t="n">
        <v>1</v>
      </c>
      <c r="I9" t="n">
        <v>1</v>
      </c>
      <c r="J9" t="n">
        <v>-1</v>
      </c>
      <c r="K9" t="n">
        <v>-1</v>
      </c>
      <c r="L9">
        <f>HYPERLINK("https://www.defined.fi/sol/8hEhsv2YZm6PDbZvaErTLXJi8PVCnp74TiimJgjPXfvb?maker=J8eVjDSapLPtqpsLtmukhFLuDR6UBa6ANbPWw2rk1et4","https://www.defined.fi/sol/8hEhsv2YZm6PDbZvaErTLXJi8PVCnp74TiimJgjPXfvb?maker=J8eVjDSapLPtqpsLtmukhFLuDR6UBa6ANbPWw2rk1et4")</f>
        <v/>
      </c>
      <c r="M9">
        <f>HYPERLINK("https://dexscreener.com/solana/8hEhsv2YZm6PDbZvaErTLXJi8PVCnp74TiimJgjPXfvb?maker=J8eVjDSapLPtqpsLtmukhFLuDR6UBa6ANbPWw2rk1et4","https://dexscreener.com/solana/8hEhsv2YZm6PDbZvaErTLXJi8PVCnp74TiimJgjPXfvb?maker=J8eVjDSapLPtqpsLtmukhFLuDR6UBa6ANbPWw2rk1et4")</f>
        <v/>
      </c>
    </row>
    <row r="10">
      <c r="A10" t="inlineStr">
        <is>
          <t>HUoQY23JpRk1R161n6L8zeEiYqe8FfjvqMQoaqUCpump</t>
        </is>
      </c>
      <c r="B10" t="inlineStr">
        <is>
          <t>LEILAN</t>
        </is>
      </c>
      <c r="C10" t="n">
        <v>0</v>
      </c>
      <c r="D10" t="n">
        <v>0.02</v>
      </c>
      <c r="E10" t="n">
        <v>-1</v>
      </c>
      <c r="F10" t="n">
        <v>0.962</v>
      </c>
      <c r="G10" t="n">
        <v>0.982</v>
      </c>
      <c r="H10" t="n">
        <v>1</v>
      </c>
      <c r="I10" t="n">
        <v>1</v>
      </c>
      <c r="J10" t="n">
        <v>-1</v>
      </c>
      <c r="K10" t="n">
        <v>-1</v>
      </c>
      <c r="L10">
        <f>HYPERLINK("https://www.defined.fi/sol/HUoQY23JpRk1R161n6L8zeEiYqe8FfjvqMQoaqUCpump?maker=J8eVjDSapLPtqpsLtmukhFLuDR6UBa6ANbPWw2rk1et4","https://www.defined.fi/sol/HUoQY23JpRk1R161n6L8zeEiYqe8FfjvqMQoaqUCpump?maker=J8eVjDSapLPtqpsLtmukhFLuDR6UBa6ANbPWw2rk1et4")</f>
        <v/>
      </c>
      <c r="M10">
        <f>HYPERLINK("https://dexscreener.com/solana/HUoQY23JpRk1R161n6L8zeEiYqe8FfjvqMQoaqUCpump?maker=J8eVjDSapLPtqpsLtmukhFLuDR6UBa6ANbPWw2rk1et4","https://dexscreener.com/solana/HUoQY23JpRk1R161n6L8zeEiYqe8FfjvqMQoaqUCpump?maker=J8eVjDSapLPtqpsLtmukhFLuDR6UBa6ANbPWw2rk1et4")</f>
        <v/>
      </c>
    </row>
    <row r="11">
      <c r="A11" t="inlineStr">
        <is>
          <t>DV2AfaCWar9jAtpobBA8RbzkAQ1thHTSqnDyYNcRu73U</t>
        </is>
      </c>
      <c r="B11" t="inlineStr">
        <is>
          <t>GEEK</t>
        </is>
      </c>
      <c r="C11" t="n">
        <v>0</v>
      </c>
      <c r="D11" t="n">
        <v>-0.289</v>
      </c>
      <c r="E11" t="n">
        <v>-0.6</v>
      </c>
      <c r="F11" t="n">
        <v>0.486</v>
      </c>
      <c r="G11" t="n">
        <v>0.196</v>
      </c>
      <c r="H11" t="n">
        <v>1</v>
      </c>
      <c r="I11" t="n">
        <v>1</v>
      </c>
      <c r="J11" t="n">
        <v>-1</v>
      </c>
      <c r="K11" t="n">
        <v>-1</v>
      </c>
      <c r="L11">
        <f>HYPERLINK("https://www.defined.fi/sol/DV2AfaCWar9jAtpobBA8RbzkAQ1thHTSqnDyYNcRu73U?maker=J8eVjDSapLPtqpsLtmukhFLuDR6UBa6ANbPWw2rk1et4","https://www.defined.fi/sol/DV2AfaCWar9jAtpobBA8RbzkAQ1thHTSqnDyYNcRu73U?maker=J8eVjDSapLPtqpsLtmukhFLuDR6UBa6ANbPWw2rk1et4")</f>
        <v/>
      </c>
      <c r="M11">
        <f>HYPERLINK("https://dexscreener.com/solana/DV2AfaCWar9jAtpobBA8RbzkAQ1thHTSqnDyYNcRu73U?maker=J8eVjDSapLPtqpsLtmukhFLuDR6UBa6ANbPWw2rk1et4","https://dexscreener.com/solana/DV2AfaCWar9jAtpobBA8RbzkAQ1thHTSqnDyYNcRu73U?maker=J8eVjDSapLPtqpsLtmukhFLuDR6UBa6ANbPWw2rk1et4")</f>
        <v/>
      </c>
    </row>
    <row r="12">
      <c r="A12" t="inlineStr">
        <is>
          <t>C6LfXPEyvf6v1gfjEMBNiYx1TPzg1fKASUU4Y22upump</t>
        </is>
      </c>
      <c r="B12" t="inlineStr">
        <is>
          <t>hiveminds</t>
        </is>
      </c>
      <c r="C12" t="n">
        <v>0</v>
      </c>
      <c r="D12" t="n">
        <v>0.578</v>
      </c>
      <c r="E12" t="n">
        <v>-1</v>
      </c>
      <c r="F12" t="n">
        <v>1.93</v>
      </c>
      <c r="G12" t="n">
        <v>2.5</v>
      </c>
      <c r="H12" t="n">
        <v>3</v>
      </c>
      <c r="I12" t="n">
        <v>2</v>
      </c>
      <c r="J12" t="n">
        <v>-1</v>
      </c>
      <c r="K12" t="n">
        <v>-1</v>
      </c>
      <c r="L12">
        <f>HYPERLINK("https://www.defined.fi/sol/C6LfXPEyvf6v1gfjEMBNiYx1TPzg1fKASUU4Y22upump?maker=J8eVjDSapLPtqpsLtmukhFLuDR6UBa6ANbPWw2rk1et4","https://www.defined.fi/sol/C6LfXPEyvf6v1gfjEMBNiYx1TPzg1fKASUU4Y22upump?maker=J8eVjDSapLPtqpsLtmukhFLuDR6UBa6ANbPWw2rk1et4")</f>
        <v/>
      </c>
      <c r="M12">
        <f>HYPERLINK("https://dexscreener.com/solana/C6LfXPEyvf6v1gfjEMBNiYx1TPzg1fKASUU4Y22upump?maker=J8eVjDSapLPtqpsLtmukhFLuDR6UBa6ANbPWw2rk1et4","https://dexscreener.com/solana/C6LfXPEyvf6v1gfjEMBNiYx1TPzg1fKASUU4Y22upump?maker=J8eVjDSapLPtqpsLtmukhFLuDR6UBa6ANbPWw2rk1et4")</f>
        <v/>
      </c>
    </row>
    <row r="13">
      <c r="A13" t="inlineStr">
        <is>
          <t>8ifKDZ17W43LJGnYBd9sTDWbVcuZ59kY44YuDww7XF1a</t>
        </is>
      </c>
      <c r="B13" t="inlineStr">
        <is>
          <t>ROPE</t>
        </is>
      </c>
      <c r="C13" t="n">
        <v>1</v>
      </c>
      <c r="D13" t="n">
        <v>-0.165</v>
      </c>
      <c r="E13" t="n">
        <v>-0.17</v>
      </c>
      <c r="F13" t="n">
        <v>0.973</v>
      </c>
      <c r="G13" t="n">
        <v>0.8080000000000001</v>
      </c>
      <c r="H13" t="n">
        <v>1</v>
      </c>
      <c r="I13" t="n">
        <v>1</v>
      </c>
      <c r="J13" t="n">
        <v>-1</v>
      </c>
      <c r="K13" t="n">
        <v>-1</v>
      </c>
      <c r="L13">
        <f>HYPERLINK("https://www.defined.fi/sol/8ifKDZ17W43LJGnYBd9sTDWbVcuZ59kY44YuDww7XF1a?maker=J8eVjDSapLPtqpsLtmukhFLuDR6UBa6ANbPWw2rk1et4","https://www.defined.fi/sol/8ifKDZ17W43LJGnYBd9sTDWbVcuZ59kY44YuDww7XF1a?maker=J8eVjDSapLPtqpsLtmukhFLuDR6UBa6ANbPWw2rk1et4")</f>
        <v/>
      </c>
      <c r="M13">
        <f>HYPERLINK("https://dexscreener.com/solana/8ifKDZ17W43LJGnYBd9sTDWbVcuZ59kY44YuDww7XF1a?maker=J8eVjDSapLPtqpsLtmukhFLuDR6UBa6ANbPWw2rk1et4","https://dexscreener.com/solana/8ifKDZ17W43LJGnYBd9sTDWbVcuZ59kY44YuDww7XF1a?maker=J8eVjDSapLPtqpsLtmukhFLuDR6UBa6ANbPWw2rk1et4")</f>
        <v/>
      </c>
    </row>
    <row r="14">
      <c r="A14" t="inlineStr">
        <is>
          <t>4FxtVVjQSkwKghNXnGBxx3iSoN3XQcsZ4fmjAbLPpump</t>
        </is>
      </c>
      <c r="B14" t="inlineStr">
        <is>
          <t>fleebr</t>
        </is>
      </c>
      <c r="C14" t="n">
        <v>1</v>
      </c>
      <c r="D14" t="n">
        <v>-0.292</v>
      </c>
      <c r="E14" t="n">
        <v>-0.3</v>
      </c>
      <c r="F14" t="n">
        <v>0.971</v>
      </c>
      <c r="G14" t="n">
        <v>0.679</v>
      </c>
      <c r="H14" t="n">
        <v>1</v>
      </c>
      <c r="I14" t="n">
        <v>1</v>
      </c>
      <c r="J14" t="n">
        <v>-1</v>
      </c>
      <c r="K14" t="n">
        <v>-1</v>
      </c>
      <c r="L14">
        <f>HYPERLINK("https://www.defined.fi/sol/4FxtVVjQSkwKghNXnGBxx3iSoN3XQcsZ4fmjAbLPpump?maker=J8eVjDSapLPtqpsLtmukhFLuDR6UBa6ANbPWw2rk1et4","https://www.defined.fi/sol/4FxtVVjQSkwKghNXnGBxx3iSoN3XQcsZ4fmjAbLPpump?maker=J8eVjDSapLPtqpsLtmukhFLuDR6UBa6ANbPWw2rk1et4")</f>
        <v/>
      </c>
      <c r="M14">
        <f>HYPERLINK("https://dexscreener.com/solana/4FxtVVjQSkwKghNXnGBxx3iSoN3XQcsZ4fmjAbLPpump?maker=J8eVjDSapLPtqpsLtmukhFLuDR6UBa6ANbPWw2rk1et4","https://dexscreener.com/solana/4FxtVVjQSkwKghNXnGBxx3iSoN3XQcsZ4fmjAbLPpump?maker=J8eVjDSapLPtqpsLtmukhFLuDR6UBa6ANbPWw2rk1et4")</f>
        <v/>
      </c>
    </row>
    <row r="15">
      <c r="A15" t="inlineStr">
        <is>
          <t>2jfmsGtcBpF4qQxztyBqhZmrtTf8tCNv7o98kwwSpump</t>
        </is>
      </c>
      <c r="B15" t="inlineStr">
        <is>
          <t>LLMtheism</t>
        </is>
      </c>
      <c r="C15" t="n">
        <v>1</v>
      </c>
      <c r="D15" t="n">
        <v>-0.021</v>
      </c>
      <c r="E15" t="n">
        <v>-0.02</v>
      </c>
      <c r="F15" t="n">
        <v>0.972</v>
      </c>
      <c r="G15" t="n">
        <v>0.951</v>
      </c>
      <c r="H15" t="n">
        <v>1</v>
      </c>
      <c r="I15" t="n">
        <v>1</v>
      </c>
      <c r="J15" t="n">
        <v>-1</v>
      </c>
      <c r="K15" t="n">
        <v>-1</v>
      </c>
      <c r="L15">
        <f>HYPERLINK("https://www.defined.fi/sol/2jfmsGtcBpF4qQxztyBqhZmrtTf8tCNv7o98kwwSpump?maker=J8eVjDSapLPtqpsLtmukhFLuDR6UBa6ANbPWw2rk1et4","https://www.defined.fi/sol/2jfmsGtcBpF4qQxztyBqhZmrtTf8tCNv7o98kwwSpump?maker=J8eVjDSapLPtqpsLtmukhFLuDR6UBa6ANbPWw2rk1et4")</f>
        <v/>
      </c>
      <c r="M15">
        <f>HYPERLINK("https://dexscreener.com/solana/2jfmsGtcBpF4qQxztyBqhZmrtTf8tCNv7o98kwwSpump?maker=J8eVjDSapLPtqpsLtmukhFLuDR6UBa6ANbPWw2rk1et4","https://dexscreener.com/solana/2jfmsGtcBpF4qQxztyBqhZmrtTf8tCNv7o98kwwSpump?maker=J8eVjDSapLPtqpsLtmukhFLuDR6UBa6ANbPWw2rk1et4")</f>
        <v/>
      </c>
    </row>
    <row r="16">
      <c r="A16" t="inlineStr">
        <is>
          <t>4kortqxGSTZxrUcdXjrEzu6jFZ4Ga9PQb67xfWnNpump</t>
        </is>
      </c>
      <c r="B16" t="inlineStr">
        <is>
          <t>Suits</t>
        </is>
      </c>
      <c r="C16" t="n">
        <v>1</v>
      </c>
      <c r="D16" t="n">
        <v>-0.625</v>
      </c>
      <c r="E16" t="n">
        <v>-1</v>
      </c>
      <c r="F16" t="n">
        <v>1.24</v>
      </c>
      <c r="G16" t="n">
        <v>0.616</v>
      </c>
      <c r="H16" t="n">
        <v>1</v>
      </c>
      <c r="I16" t="n">
        <v>2</v>
      </c>
      <c r="J16" t="n">
        <v>-1</v>
      </c>
      <c r="K16" t="n">
        <v>-1</v>
      </c>
      <c r="L16">
        <f>HYPERLINK("https://www.defined.fi/sol/4kortqxGSTZxrUcdXjrEzu6jFZ4Ga9PQb67xfWnNpump?maker=J8eVjDSapLPtqpsLtmukhFLuDR6UBa6ANbPWw2rk1et4","https://www.defined.fi/sol/4kortqxGSTZxrUcdXjrEzu6jFZ4Ga9PQb67xfWnNpump?maker=J8eVjDSapLPtqpsLtmukhFLuDR6UBa6ANbPWw2rk1et4")</f>
        <v/>
      </c>
      <c r="M16">
        <f>HYPERLINK("https://dexscreener.com/solana/4kortqxGSTZxrUcdXjrEzu6jFZ4Ga9PQb67xfWnNpump?maker=J8eVjDSapLPtqpsLtmukhFLuDR6UBa6ANbPWw2rk1et4","https://dexscreener.com/solana/4kortqxGSTZxrUcdXjrEzu6jFZ4Ga9PQb67xfWnNpump?maker=J8eVjDSapLPtqpsLtmukhFLuDR6UBa6ANbPWw2rk1et4")</f>
        <v/>
      </c>
    </row>
    <row r="17">
      <c r="A17" t="inlineStr">
        <is>
          <t>3Lgxa2f3QAaJoyCzBgEctR4c2tsGrfbxmLBtEQKqpump</t>
        </is>
      </c>
      <c r="B17" t="inlineStr">
        <is>
          <t>MYCELIAL</t>
        </is>
      </c>
      <c r="C17" t="n">
        <v>1</v>
      </c>
      <c r="D17" t="n">
        <v>-0.664</v>
      </c>
      <c r="E17" t="n">
        <v>-0.46</v>
      </c>
      <c r="F17" t="n">
        <v>1.45</v>
      </c>
      <c r="G17" t="n">
        <v>0.79</v>
      </c>
      <c r="H17" t="n">
        <v>2</v>
      </c>
      <c r="I17" t="n">
        <v>2</v>
      </c>
      <c r="J17" t="n">
        <v>-1</v>
      </c>
      <c r="K17" t="n">
        <v>-1</v>
      </c>
      <c r="L17">
        <f>HYPERLINK("https://www.defined.fi/sol/3Lgxa2f3QAaJoyCzBgEctR4c2tsGrfbxmLBtEQKqpump?maker=J8eVjDSapLPtqpsLtmukhFLuDR6UBa6ANbPWw2rk1et4","https://www.defined.fi/sol/3Lgxa2f3QAaJoyCzBgEctR4c2tsGrfbxmLBtEQKqpump?maker=J8eVjDSapLPtqpsLtmukhFLuDR6UBa6ANbPWw2rk1et4")</f>
        <v/>
      </c>
      <c r="M17">
        <f>HYPERLINK("https://dexscreener.com/solana/3Lgxa2f3QAaJoyCzBgEctR4c2tsGrfbxmLBtEQKqpump?maker=J8eVjDSapLPtqpsLtmukhFLuDR6UBa6ANbPWw2rk1et4","https://dexscreener.com/solana/3Lgxa2f3QAaJoyCzBgEctR4c2tsGrfbxmLBtEQKqpump?maker=J8eVjDSapLPtqpsLtmukhFLuDR6UBa6ANbPWw2rk1et4")</f>
        <v/>
      </c>
    </row>
    <row r="18">
      <c r="A18" t="inlineStr">
        <is>
          <t>AXgfmnMwnkbfMdpXqXMn6oJCQ7sQKvX2PmkXfJSRpump</t>
        </is>
      </c>
      <c r="B18" t="inlineStr">
        <is>
          <t>YUD</t>
        </is>
      </c>
      <c r="C18" t="n">
        <v>1</v>
      </c>
      <c r="D18" t="n">
        <v>-0.831</v>
      </c>
      <c r="E18" t="n">
        <v>-0.29</v>
      </c>
      <c r="F18" t="n">
        <v>2.87</v>
      </c>
      <c r="G18" t="n">
        <v>2.04</v>
      </c>
      <c r="H18" t="n">
        <v>3</v>
      </c>
      <c r="I18" t="n">
        <v>2</v>
      </c>
      <c r="J18" t="n">
        <v>-1</v>
      </c>
      <c r="K18" t="n">
        <v>-1</v>
      </c>
      <c r="L18">
        <f>HYPERLINK("https://www.defined.fi/sol/AXgfmnMwnkbfMdpXqXMn6oJCQ7sQKvX2PmkXfJSRpump?maker=J8eVjDSapLPtqpsLtmukhFLuDR6UBa6ANbPWw2rk1et4","https://www.defined.fi/sol/AXgfmnMwnkbfMdpXqXMn6oJCQ7sQKvX2PmkXfJSRpump?maker=J8eVjDSapLPtqpsLtmukhFLuDR6UBa6ANbPWw2rk1et4")</f>
        <v/>
      </c>
      <c r="M18">
        <f>HYPERLINK("https://dexscreener.com/solana/AXgfmnMwnkbfMdpXqXMn6oJCQ7sQKvX2PmkXfJSRpump?maker=J8eVjDSapLPtqpsLtmukhFLuDR6UBa6ANbPWw2rk1et4","https://dexscreener.com/solana/AXgfmnMwnkbfMdpXqXMn6oJCQ7sQKvX2PmkXfJSRpump?maker=J8eVjDSapLPtqpsLtmukhFLuDR6UBa6ANbPWw2rk1et4")</f>
        <v/>
      </c>
    </row>
    <row r="19">
      <c r="A19" t="inlineStr">
        <is>
          <t>Cttq9Y2sBU2wztSo8MXvHfYLYrF3AAuYk6yTvh6Lpump</t>
        </is>
      </c>
      <c r="B19" t="inlineStr">
        <is>
          <t>NickLand</t>
        </is>
      </c>
      <c r="C19" t="n">
        <v>1</v>
      </c>
      <c r="D19" t="n">
        <v>-0.261</v>
      </c>
      <c r="E19" t="n">
        <v>-0.27</v>
      </c>
      <c r="F19" t="n">
        <v>0.961</v>
      </c>
      <c r="G19" t="n">
        <v>0.701</v>
      </c>
      <c r="H19" t="n">
        <v>1</v>
      </c>
      <c r="I19" t="n">
        <v>1</v>
      </c>
      <c r="J19" t="n">
        <v>-1</v>
      </c>
      <c r="K19" t="n">
        <v>-1</v>
      </c>
      <c r="L19">
        <f>HYPERLINK("https://www.defined.fi/sol/Cttq9Y2sBU2wztSo8MXvHfYLYrF3AAuYk6yTvh6Lpump?maker=J8eVjDSapLPtqpsLtmukhFLuDR6UBa6ANbPWw2rk1et4","https://www.defined.fi/sol/Cttq9Y2sBU2wztSo8MXvHfYLYrF3AAuYk6yTvh6Lpump?maker=J8eVjDSapLPtqpsLtmukhFLuDR6UBa6ANbPWw2rk1et4")</f>
        <v/>
      </c>
      <c r="M19">
        <f>HYPERLINK("https://dexscreener.com/solana/Cttq9Y2sBU2wztSo8MXvHfYLYrF3AAuYk6yTvh6Lpump?maker=J8eVjDSapLPtqpsLtmukhFLuDR6UBa6ANbPWw2rk1et4","https://dexscreener.com/solana/Cttq9Y2sBU2wztSo8MXvHfYLYrF3AAuYk6yTvh6Lpump?maker=J8eVjDSapLPtqpsLtmukhFLuDR6UBa6ANbPWw2rk1et4")</f>
        <v/>
      </c>
    </row>
    <row r="20">
      <c r="A20" t="inlineStr">
        <is>
          <t>BGaumRqjesfv7jHecTG4cZJNJKt4eJGpTPeFqt3rpump</t>
        </is>
      </c>
      <c r="B20" t="inlineStr">
        <is>
          <t>Gapeape</t>
        </is>
      </c>
      <c r="C20" t="n">
        <v>1</v>
      </c>
      <c r="D20" t="n">
        <v>-0.386</v>
      </c>
      <c r="E20" t="n">
        <v>-0.4</v>
      </c>
      <c r="F20" t="n">
        <v>0.971</v>
      </c>
      <c r="G20" t="n">
        <v>0.585</v>
      </c>
      <c r="H20" t="n">
        <v>1</v>
      </c>
      <c r="I20" t="n">
        <v>1</v>
      </c>
      <c r="J20" t="n">
        <v>-1</v>
      </c>
      <c r="K20" t="n">
        <v>-1</v>
      </c>
      <c r="L20">
        <f>HYPERLINK("https://www.defined.fi/sol/BGaumRqjesfv7jHecTG4cZJNJKt4eJGpTPeFqt3rpump?maker=J8eVjDSapLPtqpsLtmukhFLuDR6UBa6ANbPWw2rk1et4","https://www.defined.fi/sol/BGaumRqjesfv7jHecTG4cZJNJKt4eJGpTPeFqt3rpump?maker=J8eVjDSapLPtqpsLtmukhFLuDR6UBa6ANbPWw2rk1et4")</f>
        <v/>
      </c>
      <c r="M20">
        <f>HYPERLINK("https://dexscreener.com/solana/BGaumRqjesfv7jHecTG4cZJNJKt4eJGpTPeFqt3rpump?maker=J8eVjDSapLPtqpsLtmukhFLuDR6UBa6ANbPWw2rk1et4","https://dexscreener.com/solana/BGaumRqjesfv7jHecTG4cZJNJKt4eJGpTPeFqt3rpump?maker=J8eVjDSapLPtqpsLtmukhFLuDR6UBa6ANbPWw2rk1et4")</f>
        <v/>
      </c>
    </row>
    <row r="21">
      <c r="A21" t="inlineStr">
        <is>
          <t>G6Ja3KLn69wgZJ295JsSPee8fe686HcCgZwaMmG4Rg17</t>
        </is>
      </c>
      <c r="B21" t="inlineStr">
        <is>
          <t>GOD</t>
        </is>
      </c>
      <c r="C21" t="n">
        <v>1</v>
      </c>
      <c r="D21" t="n">
        <v>0.031</v>
      </c>
      <c r="E21" t="n">
        <v>0.03</v>
      </c>
      <c r="F21" t="n">
        <v>0.972</v>
      </c>
      <c r="G21" t="n">
        <v>1</v>
      </c>
      <c r="H21" t="n">
        <v>1</v>
      </c>
      <c r="I21" t="n">
        <v>1</v>
      </c>
      <c r="J21" t="n">
        <v>-1</v>
      </c>
      <c r="K21" t="n">
        <v>-1</v>
      </c>
      <c r="L21">
        <f>HYPERLINK("https://www.defined.fi/sol/G6Ja3KLn69wgZJ295JsSPee8fe686HcCgZwaMmG4Rg17?maker=J8eVjDSapLPtqpsLtmukhFLuDR6UBa6ANbPWw2rk1et4","https://www.defined.fi/sol/G6Ja3KLn69wgZJ295JsSPee8fe686HcCgZwaMmG4Rg17?maker=J8eVjDSapLPtqpsLtmukhFLuDR6UBa6ANbPWw2rk1et4")</f>
        <v/>
      </c>
      <c r="M21">
        <f>HYPERLINK("https://dexscreener.com/solana/G6Ja3KLn69wgZJ295JsSPee8fe686HcCgZwaMmG4Rg17?maker=J8eVjDSapLPtqpsLtmukhFLuDR6UBa6ANbPWw2rk1et4","https://dexscreener.com/solana/G6Ja3KLn69wgZJ295JsSPee8fe686HcCgZwaMmG4Rg17?maker=J8eVjDSapLPtqpsLtmukhFLuDR6UBa6ANbPWw2rk1et4")</f>
        <v/>
      </c>
    </row>
    <row r="22">
      <c r="A22" t="inlineStr">
        <is>
          <t>r5eoiLzodjHAwdJdVSZXFHV5EMo1Ci9awRg9qDZpump</t>
        </is>
      </c>
      <c r="B22" t="inlineStr">
        <is>
          <t>Leaf</t>
        </is>
      </c>
      <c r="C22" t="n">
        <v>1</v>
      </c>
      <c r="D22" t="n">
        <v>-0.271</v>
      </c>
      <c r="E22" t="n">
        <v>-1</v>
      </c>
      <c r="F22" t="n">
        <v>0.973</v>
      </c>
      <c r="G22" t="n">
        <v>0.702</v>
      </c>
      <c r="H22" t="n">
        <v>2</v>
      </c>
      <c r="I22" t="n">
        <v>2</v>
      </c>
      <c r="J22" t="n">
        <v>-1</v>
      </c>
      <c r="K22" t="n">
        <v>-1</v>
      </c>
      <c r="L22">
        <f>HYPERLINK("https://www.defined.fi/sol/r5eoiLzodjHAwdJdVSZXFHV5EMo1Ci9awRg9qDZpump?maker=J8eVjDSapLPtqpsLtmukhFLuDR6UBa6ANbPWw2rk1et4","https://www.defined.fi/sol/r5eoiLzodjHAwdJdVSZXFHV5EMo1Ci9awRg9qDZpump?maker=J8eVjDSapLPtqpsLtmukhFLuDR6UBa6ANbPWw2rk1et4")</f>
        <v/>
      </c>
      <c r="M22">
        <f>HYPERLINK("https://dexscreener.com/solana/r5eoiLzodjHAwdJdVSZXFHV5EMo1Ci9awRg9qDZpump?maker=J8eVjDSapLPtqpsLtmukhFLuDR6UBa6ANbPWw2rk1et4","https://dexscreener.com/solana/r5eoiLzodjHAwdJdVSZXFHV5EMo1Ci9awRg9qDZpump?maker=J8eVjDSapLPtqpsLtmukhFLuDR6UBa6ANbPWw2rk1et4")</f>
        <v/>
      </c>
    </row>
    <row r="23">
      <c r="A23" t="inlineStr">
        <is>
          <t>9wtFqbMCFDLwgEboVs3WJhVG2VgwdFBo3osqtqgXpump</t>
        </is>
      </c>
      <c r="B23" t="inlineStr">
        <is>
          <t>TEAPOT</t>
        </is>
      </c>
      <c r="C23" t="n">
        <v>1</v>
      </c>
      <c r="D23" t="n">
        <v>0.361</v>
      </c>
      <c r="E23" t="n">
        <v>0.25</v>
      </c>
      <c r="F23" t="n">
        <v>1.46</v>
      </c>
      <c r="G23" t="n">
        <v>1.82</v>
      </c>
      <c r="H23" t="n">
        <v>2</v>
      </c>
      <c r="I23" t="n">
        <v>2</v>
      </c>
      <c r="J23" t="n">
        <v>-1</v>
      </c>
      <c r="K23" t="n">
        <v>-1</v>
      </c>
      <c r="L23">
        <f>HYPERLINK("https://www.defined.fi/sol/9wtFqbMCFDLwgEboVs3WJhVG2VgwdFBo3osqtqgXpump?maker=J8eVjDSapLPtqpsLtmukhFLuDR6UBa6ANbPWw2rk1et4","https://www.defined.fi/sol/9wtFqbMCFDLwgEboVs3WJhVG2VgwdFBo3osqtqgXpump?maker=J8eVjDSapLPtqpsLtmukhFLuDR6UBa6ANbPWw2rk1et4")</f>
        <v/>
      </c>
      <c r="M23">
        <f>HYPERLINK("https://dexscreener.com/solana/9wtFqbMCFDLwgEboVs3WJhVG2VgwdFBo3osqtqgXpump?maker=J8eVjDSapLPtqpsLtmukhFLuDR6UBa6ANbPWw2rk1et4","https://dexscreener.com/solana/9wtFqbMCFDLwgEboVs3WJhVG2VgwdFBo3osqtqgXpump?maker=J8eVjDSapLPtqpsLtmukhFLuDR6UBa6ANbPWw2rk1et4")</f>
        <v/>
      </c>
    </row>
    <row r="24">
      <c r="A24" t="inlineStr">
        <is>
          <t>Dt9kgVLxQn5KquzetVhuWhWkr4kQ1ffoKjZMmwiXpump</t>
        </is>
      </c>
      <c r="B24" t="inlineStr">
        <is>
          <t>Words</t>
        </is>
      </c>
      <c r="C24" t="n">
        <v>1</v>
      </c>
      <c r="D24" t="n">
        <v>-1.45</v>
      </c>
      <c r="E24" t="n">
        <v>-0.75</v>
      </c>
      <c r="F24" t="n">
        <v>1.94</v>
      </c>
      <c r="G24" t="n">
        <v>0.49</v>
      </c>
      <c r="H24" t="n">
        <v>2</v>
      </c>
      <c r="I24" t="n">
        <v>1</v>
      </c>
      <c r="J24" t="n">
        <v>-1</v>
      </c>
      <c r="K24" t="n">
        <v>-1</v>
      </c>
      <c r="L24">
        <f>HYPERLINK("https://www.defined.fi/sol/Dt9kgVLxQn5KquzetVhuWhWkr4kQ1ffoKjZMmwiXpump?maker=J8eVjDSapLPtqpsLtmukhFLuDR6UBa6ANbPWw2rk1et4","https://www.defined.fi/sol/Dt9kgVLxQn5KquzetVhuWhWkr4kQ1ffoKjZMmwiXpump?maker=J8eVjDSapLPtqpsLtmukhFLuDR6UBa6ANbPWw2rk1et4")</f>
        <v/>
      </c>
      <c r="M24">
        <f>HYPERLINK("https://dexscreener.com/solana/Dt9kgVLxQn5KquzetVhuWhWkr4kQ1ffoKjZMmwiXpump?maker=J8eVjDSapLPtqpsLtmukhFLuDR6UBa6ANbPWw2rk1et4","https://dexscreener.com/solana/Dt9kgVLxQn5KquzetVhuWhWkr4kQ1ffoKjZMmwiXpump?maker=J8eVjDSapLPtqpsLtmukhFLuDR6UBa6ANbPWw2rk1et4")</f>
        <v/>
      </c>
    </row>
    <row r="25">
      <c r="A25" t="inlineStr">
        <is>
          <t>5hHuoos5sbjeAuySu3JRmtxN2Ng5BsjNCbNH7dwHpump</t>
        </is>
      </c>
      <c r="B25" t="inlineStr">
        <is>
          <t>kundalini</t>
        </is>
      </c>
      <c r="C25" t="n">
        <v>1</v>
      </c>
      <c r="D25" t="n">
        <v>-0.046</v>
      </c>
      <c r="E25" t="n">
        <v>-0.02</v>
      </c>
      <c r="F25" t="n">
        <v>2.91</v>
      </c>
      <c r="G25" t="n">
        <v>2.87</v>
      </c>
      <c r="H25" t="n">
        <v>1</v>
      </c>
      <c r="I25" t="n">
        <v>1</v>
      </c>
      <c r="J25" t="n">
        <v>-1</v>
      </c>
      <c r="K25" t="n">
        <v>-1</v>
      </c>
      <c r="L25">
        <f>HYPERLINK("https://www.defined.fi/sol/5hHuoos5sbjeAuySu3JRmtxN2Ng5BsjNCbNH7dwHpump?maker=J8eVjDSapLPtqpsLtmukhFLuDR6UBa6ANbPWw2rk1et4","https://www.defined.fi/sol/5hHuoos5sbjeAuySu3JRmtxN2Ng5BsjNCbNH7dwHpump?maker=J8eVjDSapLPtqpsLtmukhFLuDR6UBa6ANbPWw2rk1et4")</f>
        <v/>
      </c>
      <c r="M25">
        <f>HYPERLINK("https://dexscreener.com/solana/5hHuoos5sbjeAuySu3JRmtxN2Ng5BsjNCbNH7dwHpump?maker=J8eVjDSapLPtqpsLtmukhFLuDR6UBa6ANbPWw2rk1et4","https://dexscreener.com/solana/5hHuoos5sbjeAuySu3JRmtxN2Ng5BsjNCbNH7dwHpump?maker=J8eVjDSapLPtqpsLtmukhFLuDR6UBa6ANbPWw2rk1et4")</f>
        <v/>
      </c>
    </row>
    <row r="26">
      <c r="A26" t="inlineStr">
        <is>
          <t>9vWPPxkMuBaxnpDsrxDtM69QzAHmxSxXWBytftYrpump</t>
        </is>
      </c>
      <c r="B26" t="inlineStr">
        <is>
          <t>unknown_9vWP</t>
        </is>
      </c>
      <c r="C26" t="n">
        <v>1</v>
      </c>
      <c r="D26" t="n">
        <v>-0.876</v>
      </c>
      <c r="E26" t="n">
        <v>-0.45</v>
      </c>
      <c r="F26" t="n">
        <v>1.94</v>
      </c>
      <c r="G26" t="n">
        <v>1.07</v>
      </c>
      <c r="H26" t="n">
        <v>2</v>
      </c>
      <c r="I26" t="n">
        <v>1</v>
      </c>
      <c r="J26" t="n">
        <v>-1</v>
      </c>
      <c r="K26" t="n">
        <v>-1</v>
      </c>
      <c r="L26">
        <f>HYPERLINK("https://www.defined.fi/sol/9vWPPxkMuBaxnpDsrxDtM69QzAHmxSxXWBytftYrpump?maker=J8eVjDSapLPtqpsLtmukhFLuDR6UBa6ANbPWw2rk1et4","https://www.defined.fi/sol/9vWPPxkMuBaxnpDsrxDtM69QzAHmxSxXWBytftYrpump?maker=J8eVjDSapLPtqpsLtmukhFLuDR6UBa6ANbPWw2rk1et4")</f>
        <v/>
      </c>
      <c r="M26">
        <f>HYPERLINK("https://dexscreener.com/solana/9vWPPxkMuBaxnpDsrxDtM69QzAHmxSxXWBytftYrpump?maker=J8eVjDSapLPtqpsLtmukhFLuDR6UBa6ANbPWw2rk1et4","https://dexscreener.com/solana/9vWPPxkMuBaxnpDsrxDtM69QzAHmxSxXWBytftYrpump?maker=J8eVjDSapLPtqpsLtmukhFLuDR6UBa6ANbPWw2rk1et4")</f>
        <v/>
      </c>
    </row>
    <row r="27">
      <c r="A27" t="inlineStr">
        <is>
          <t>GbwanZf6fp47iEK2HrmFQWC5XHzy3G1dnXrS3BJYpump</t>
        </is>
      </c>
      <c r="B27" t="inlineStr">
        <is>
          <t>HWPW</t>
        </is>
      </c>
      <c r="C27" t="n">
        <v>1</v>
      </c>
      <c r="D27" t="n">
        <v>0.164</v>
      </c>
      <c r="E27" t="n">
        <v>0.04</v>
      </c>
      <c r="F27" t="n">
        <v>4.38</v>
      </c>
      <c r="G27" t="n">
        <v>4.54</v>
      </c>
      <c r="H27" t="n">
        <v>3</v>
      </c>
      <c r="I27" t="n">
        <v>3</v>
      </c>
      <c r="J27" t="n">
        <v>-1</v>
      </c>
      <c r="K27" t="n">
        <v>-1</v>
      </c>
      <c r="L27">
        <f>HYPERLINK("https://www.defined.fi/sol/GbwanZf6fp47iEK2HrmFQWC5XHzy3G1dnXrS3BJYpump?maker=J8eVjDSapLPtqpsLtmukhFLuDR6UBa6ANbPWw2rk1et4","https://www.defined.fi/sol/GbwanZf6fp47iEK2HrmFQWC5XHzy3G1dnXrS3BJYpump?maker=J8eVjDSapLPtqpsLtmukhFLuDR6UBa6ANbPWw2rk1et4")</f>
        <v/>
      </c>
      <c r="M27">
        <f>HYPERLINK("https://dexscreener.com/solana/GbwanZf6fp47iEK2HrmFQWC5XHzy3G1dnXrS3BJYpump?maker=J8eVjDSapLPtqpsLtmukhFLuDR6UBa6ANbPWw2rk1et4","https://dexscreener.com/solana/GbwanZf6fp47iEK2HrmFQWC5XHzy3G1dnXrS3BJYpump?maker=J8eVjDSapLPtqpsLtmukhFLuDR6UBa6ANbPWw2rk1et4")</f>
        <v/>
      </c>
    </row>
    <row r="28">
      <c r="A28" t="inlineStr">
        <is>
          <t>EkBaubWLFiovf1bYVNUTTwvUST3KWS5TRaGKHX62pump</t>
        </is>
      </c>
      <c r="B28" t="inlineStr">
        <is>
          <t>Bonnie</t>
        </is>
      </c>
      <c r="C28" t="n">
        <v>1</v>
      </c>
      <c r="D28" t="n">
        <v>0.062</v>
      </c>
      <c r="E28" t="n">
        <v>-1</v>
      </c>
      <c r="F28" t="n">
        <v>1.92</v>
      </c>
      <c r="G28" t="n">
        <v>1.99</v>
      </c>
      <c r="H28" t="n">
        <v>2</v>
      </c>
      <c r="I28" t="n">
        <v>2</v>
      </c>
      <c r="J28" t="n">
        <v>-1</v>
      </c>
      <c r="K28" t="n">
        <v>-1</v>
      </c>
      <c r="L28">
        <f>HYPERLINK("https://www.defined.fi/sol/EkBaubWLFiovf1bYVNUTTwvUST3KWS5TRaGKHX62pump?maker=J8eVjDSapLPtqpsLtmukhFLuDR6UBa6ANbPWw2rk1et4","https://www.defined.fi/sol/EkBaubWLFiovf1bYVNUTTwvUST3KWS5TRaGKHX62pump?maker=J8eVjDSapLPtqpsLtmukhFLuDR6UBa6ANbPWw2rk1et4")</f>
        <v/>
      </c>
      <c r="M28">
        <f>HYPERLINK("https://dexscreener.com/solana/EkBaubWLFiovf1bYVNUTTwvUST3KWS5TRaGKHX62pump?maker=J8eVjDSapLPtqpsLtmukhFLuDR6UBa6ANbPWw2rk1et4","https://dexscreener.com/solana/EkBaubWLFiovf1bYVNUTTwvUST3KWS5TRaGKHX62pump?maker=J8eVjDSapLPtqpsLtmukhFLuDR6UBa6ANbPWw2rk1et4")</f>
        <v/>
      </c>
    </row>
    <row r="29">
      <c r="A29" t="inlineStr">
        <is>
          <t>83TCMf5Ke1k1tRo494gWcBoER2bYHRqr4WtQ3RfKpump</t>
        </is>
      </c>
      <c r="B29" t="inlineStr">
        <is>
          <t>TAO</t>
        </is>
      </c>
      <c r="C29" t="n">
        <v>1</v>
      </c>
      <c r="D29" t="n">
        <v>-0.457</v>
      </c>
      <c r="E29" t="n">
        <v>-1</v>
      </c>
      <c r="F29" t="n">
        <v>1.2</v>
      </c>
      <c r="G29" t="n">
        <v>0.741</v>
      </c>
      <c r="H29" t="n">
        <v>1</v>
      </c>
      <c r="I29" t="n">
        <v>1</v>
      </c>
      <c r="J29" t="n">
        <v>-1</v>
      </c>
      <c r="K29" t="n">
        <v>-1</v>
      </c>
      <c r="L29">
        <f>HYPERLINK("https://www.defined.fi/sol/83TCMf5Ke1k1tRo494gWcBoER2bYHRqr4WtQ3RfKpump?maker=J8eVjDSapLPtqpsLtmukhFLuDR6UBa6ANbPWw2rk1et4","https://www.defined.fi/sol/83TCMf5Ke1k1tRo494gWcBoER2bYHRqr4WtQ3RfKpump?maker=J8eVjDSapLPtqpsLtmukhFLuDR6UBa6ANbPWw2rk1et4")</f>
        <v/>
      </c>
      <c r="M29">
        <f>HYPERLINK("https://dexscreener.com/solana/83TCMf5Ke1k1tRo494gWcBoER2bYHRqr4WtQ3RfKpump?maker=J8eVjDSapLPtqpsLtmukhFLuDR6UBa6ANbPWw2rk1et4","https://dexscreener.com/solana/83TCMf5Ke1k1tRo494gWcBoER2bYHRqr4WtQ3RfKpump?maker=J8eVjDSapLPtqpsLtmukhFLuDR6UBa6ANbPWw2rk1et4")</f>
        <v/>
      </c>
    </row>
    <row r="30">
      <c r="A30" t="inlineStr">
        <is>
          <t>KBFs8Zb1V1tT9x7Ba3AWQo8jSNyL6GLuXjBx6kHpump</t>
        </is>
      </c>
      <c r="B30" t="inlineStr">
        <is>
          <t>$HIVE</t>
        </is>
      </c>
      <c r="C30" t="n">
        <v>1</v>
      </c>
      <c r="D30" t="n">
        <v>0.892</v>
      </c>
      <c r="E30" t="n">
        <v>0.31</v>
      </c>
      <c r="F30" t="n">
        <v>2.92</v>
      </c>
      <c r="G30" t="n">
        <v>3.81</v>
      </c>
      <c r="H30" t="n">
        <v>1</v>
      </c>
      <c r="I30" t="n">
        <v>1</v>
      </c>
      <c r="J30" t="n">
        <v>-1</v>
      </c>
      <c r="K30" t="n">
        <v>-1</v>
      </c>
      <c r="L30">
        <f>HYPERLINK("https://www.defined.fi/sol/KBFs8Zb1V1tT9x7Ba3AWQo8jSNyL6GLuXjBx6kHpump?maker=J8eVjDSapLPtqpsLtmukhFLuDR6UBa6ANbPWw2rk1et4","https://www.defined.fi/sol/KBFs8Zb1V1tT9x7Ba3AWQo8jSNyL6GLuXjBx6kHpump?maker=J8eVjDSapLPtqpsLtmukhFLuDR6UBa6ANbPWw2rk1et4")</f>
        <v/>
      </c>
      <c r="M30">
        <f>HYPERLINK("https://dexscreener.com/solana/KBFs8Zb1V1tT9x7Ba3AWQo8jSNyL6GLuXjBx6kHpump?maker=J8eVjDSapLPtqpsLtmukhFLuDR6UBa6ANbPWw2rk1et4","https://dexscreener.com/solana/KBFs8Zb1V1tT9x7Ba3AWQo8jSNyL6GLuXjBx6kHpump?maker=J8eVjDSapLPtqpsLtmukhFLuDR6UBa6ANbPWw2rk1et4")</f>
        <v/>
      </c>
    </row>
    <row r="31">
      <c r="A31" t="inlineStr">
        <is>
          <t>ETZDTrZp1tWSTPHf22cyUXiv5xGzXuBFEwJAsE8ypump</t>
        </is>
      </c>
      <c r="B31" t="inlineStr">
        <is>
          <t>xcog</t>
        </is>
      </c>
      <c r="C31" t="n">
        <v>1</v>
      </c>
      <c r="D31" t="n">
        <v>28.47</v>
      </c>
      <c r="E31" t="n">
        <v>0.73</v>
      </c>
      <c r="F31" t="n">
        <v>38.82</v>
      </c>
      <c r="G31" t="n">
        <v>67.29000000000001</v>
      </c>
      <c r="H31" t="n">
        <v>19</v>
      </c>
      <c r="I31" t="n">
        <v>16</v>
      </c>
      <c r="J31" t="n">
        <v>-1</v>
      </c>
      <c r="K31" t="n">
        <v>-1</v>
      </c>
      <c r="L31">
        <f>HYPERLINK("https://www.defined.fi/sol/ETZDTrZp1tWSTPHf22cyUXiv5xGzXuBFEwJAsE8ypump?maker=J8eVjDSapLPtqpsLtmukhFLuDR6UBa6ANbPWw2rk1et4","https://www.defined.fi/sol/ETZDTrZp1tWSTPHf22cyUXiv5xGzXuBFEwJAsE8ypump?maker=J8eVjDSapLPtqpsLtmukhFLuDR6UBa6ANbPWw2rk1et4")</f>
        <v/>
      </c>
      <c r="M31">
        <f>HYPERLINK("https://dexscreener.com/solana/ETZDTrZp1tWSTPHf22cyUXiv5xGzXuBFEwJAsE8ypump?maker=J8eVjDSapLPtqpsLtmukhFLuDR6UBa6ANbPWw2rk1et4","https://dexscreener.com/solana/ETZDTrZp1tWSTPHf22cyUXiv5xGzXuBFEwJAsE8ypump?maker=J8eVjDSapLPtqpsLtmukhFLuDR6UBa6ANbPWw2rk1et4")</f>
        <v/>
      </c>
    </row>
    <row r="32">
      <c r="A32" t="inlineStr">
        <is>
          <t>J5tXLKfpQtGwtpkUfgghmtvfMbcAairCXR8KuDhipump</t>
        </is>
      </c>
      <c r="B32" t="inlineStr">
        <is>
          <t>BabyChad</t>
        </is>
      </c>
      <c r="C32" t="n">
        <v>1</v>
      </c>
      <c r="D32" t="n">
        <v>0.323</v>
      </c>
      <c r="E32" t="n">
        <v>0.11</v>
      </c>
      <c r="F32" t="n">
        <v>2.92</v>
      </c>
      <c r="G32" t="n">
        <v>3.24</v>
      </c>
      <c r="H32" t="n">
        <v>3</v>
      </c>
      <c r="I32" t="n">
        <v>5</v>
      </c>
      <c r="J32" t="n">
        <v>-1</v>
      </c>
      <c r="K32" t="n">
        <v>-1</v>
      </c>
      <c r="L32">
        <f>HYPERLINK("https://www.defined.fi/sol/J5tXLKfpQtGwtpkUfgghmtvfMbcAairCXR8KuDhipump?maker=J8eVjDSapLPtqpsLtmukhFLuDR6UBa6ANbPWw2rk1et4","https://www.defined.fi/sol/J5tXLKfpQtGwtpkUfgghmtvfMbcAairCXR8KuDhipump?maker=J8eVjDSapLPtqpsLtmukhFLuDR6UBa6ANbPWw2rk1et4")</f>
        <v/>
      </c>
      <c r="M32">
        <f>HYPERLINK("https://dexscreener.com/solana/J5tXLKfpQtGwtpkUfgghmtvfMbcAairCXR8KuDhipump?maker=J8eVjDSapLPtqpsLtmukhFLuDR6UBa6ANbPWw2rk1et4","https://dexscreener.com/solana/J5tXLKfpQtGwtpkUfgghmtvfMbcAairCXR8KuDhipump?maker=J8eVjDSapLPtqpsLtmukhFLuDR6UBa6ANbPWw2rk1et4")</f>
        <v/>
      </c>
    </row>
    <row r="33">
      <c r="A33" t="inlineStr">
        <is>
          <t>DbLX7qixm3MtruPNuQEnVYu8QFDoxMDu3wx19GCLpump</t>
        </is>
      </c>
      <c r="B33" t="inlineStr">
        <is>
          <t>word</t>
        </is>
      </c>
      <c r="C33" t="n">
        <v>1</v>
      </c>
      <c r="D33" t="n">
        <v>1.26</v>
      </c>
      <c r="E33" t="n">
        <v>1.29</v>
      </c>
      <c r="F33" t="n">
        <v>0.977</v>
      </c>
      <c r="G33" t="n">
        <v>2.23</v>
      </c>
      <c r="H33" t="n">
        <v>1</v>
      </c>
      <c r="I33" t="n">
        <v>2</v>
      </c>
      <c r="J33" t="n">
        <v>-1</v>
      </c>
      <c r="K33" t="n">
        <v>-1</v>
      </c>
      <c r="L33">
        <f>HYPERLINK("https://www.defined.fi/sol/DbLX7qixm3MtruPNuQEnVYu8QFDoxMDu3wx19GCLpump?maker=J8eVjDSapLPtqpsLtmukhFLuDR6UBa6ANbPWw2rk1et4","https://www.defined.fi/sol/DbLX7qixm3MtruPNuQEnVYu8QFDoxMDu3wx19GCLpump?maker=J8eVjDSapLPtqpsLtmukhFLuDR6UBa6ANbPWw2rk1et4")</f>
        <v/>
      </c>
      <c r="M33">
        <f>HYPERLINK("https://dexscreener.com/solana/DbLX7qixm3MtruPNuQEnVYu8QFDoxMDu3wx19GCLpump?maker=J8eVjDSapLPtqpsLtmukhFLuDR6UBa6ANbPWw2rk1et4","https://dexscreener.com/solana/DbLX7qixm3MtruPNuQEnVYu8QFDoxMDu3wx19GCLpump?maker=J8eVjDSapLPtqpsLtmukhFLuDR6UBa6ANbPWw2rk1et4")</f>
        <v/>
      </c>
    </row>
    <row r="34">
      <c r="A34" t="inlineStr">
        <is>
          <t>CekE2jcGFDMGtYXhAikas1nfWeYuSP1FgHepuh1epump</t>
        </is>
      </c>
      <c r="B34" t="inlineStr">
        <is>
          <t>$BORG</t>
        </is>
      </c>
      <c r="C34" t="n">
        <v>1</v>
      </c>
      <c r="D34" t="n">
        <v>-0.284</v>
      </c>
      <c r="E34" t="n">
        <v>-0.29</v>
      </c>
      <c r="F34" t="n">
        <v>0.975</v>
      </c>
      <c r="G34" t="n">
        <v>0.6899999999999999</v>
      </c>
      <c r="H34" t="n">
        <v>1</v>
      </c>
      <c r="I34" t="n">
        <v>1</v>
      </c>
      <c r="J34" t="n">
        <v>-1</v>
      </c>
      <c r="K34" t="n">
        <v>-1</v>
      </c>
      <c r="L34">
        <f>HYPERLINK("https://www.defined.fi/sol/CekE2jcGFDMGtYXhAikas1nfWeYuSP1FgHepuh1epump?maker=J8eVjDSapLPtqpsLtmukhFLuDR6UBa6ANbPWw2rk1et4","https://www.defined.fi/sol/CekE2jcGFDMGtYXhAikas1nfWeYuSP1FgHepuh1epump?maker=J8eVjDSapLPtqpsLtmukhFLuDR6UBa6ANbPWw2rk1et4")</f>
        <v/>
      </c>
      <c r="M34">
        <f>HYPERLINK("https://dexscreener.com/solana/CekE2jcGFDMGtYXhAikas1nfWeYuSP1FgHepuh1epump?maker=J8eVjDSapLPtqpsLtmukhFLuDR6UBa6ANbPWw2rk1et4","https://dexscreener.com/solana/CekE2jcGFDMGtYXhAikas1nfWeYuSP1FgHepuh1epump?maker=J8eVjDSapLPtqpsLtmukhFLuDR6UBa6ANbPWw2rk1et4")</f>
        <v/>
      </c>
    </row>
    <row r="35">
      <c r="A35" t="inlineStr">
        <is>
          <t>PD11M8MB8qQUAiWzyEK4JwfS8rt7Set6av6a5JYpump</t>
        </is>
      </c>
      <c r="B35" t="inlineStr">
        <is>
          <t>AICRYNODE</t>
        </is>
      </c>
      <c r="C35" t="n">
        <v>1</v>
      </c>
      <c r="D35" t="n">
        <v>1.3</v>
      </c>
      <c r="E35" t="n">
        <v>0.23</v>
      </c>
      <c r="F35" t="n">
        <v>5.78</v>
      </c>
      <c r="G35" t="n">
        <v>7.08</v>
      </c>
      <c r="H35" t="n">
        <v>2</v>
      </c>
      <c r="I35" t="n">
        <v>3</v>
      </c>
      <c r="J35" t="n">
        <v>-1</v>
      </c>
      <c r="K35" t="n">
        <v>-1</v>
      </c>
      <c r="L35">
        <f>HYPERLINK("https://www.defined.fi/sol/PD11M8MB8qQUAiWzyEK4JwfS8rt7Set6av6a5JYpump?maker=J8eVjDSapLPtqpsLtmukhFLuDR6UBa6ANbPWw2rk1et4","https://www.defined.fi/sol/PD11M8MB8qQUAiWzyEK4JwfS8rt7Set6av6a5JYpump?maker=J8eVjDSapLPtqpsLtmukhFLuDR6UBa6ANbPWw2rk1et4")</f>
        <v/>
      </c>
      <c r="M35">
        <f>HYPERLINK("https://dexscreener.com/solana/PD11M8MB8qQUAiWzyEK4JwfS8rt7Set6av6a5JYpump?maker=J8eVjDSapLPtqpsLtmukhFLuDR6UBa6ANbPWw2rk1et4","https://dexscreener.com/solana/PD11M8MB8qQUAiWzyEK4JwfS8rt7Set6av6a5JYpump?maker=J8eVjDSapLPtqpsLtmukhFLuDR6UBa6ANbPWw2rk1et4")</f>
        <v/>
      </c>
    </row>
    <row r="36">
      <c r="A36" t="inlineStr">
        <is>
          <t>3uG2V6DRjgBgbec8ieFp6ckAAD6Cf4AsoT6TyYMVpump</t>
        </is>
      </c>
      <c r="B36" t="inlineStr">
        <is>
          <t>1984</t>
        </is>
      </c>
      <c r="C36" t="n">
        <v>1</v>
      </c>
      <c r="D36" t="n">
        <v>-0.005</v>
      </c>
      <c r="E36" t="n">
        <v>-0.01</v>
      </c>
      <c r="F36" t="n">
        <v>0.958</v>
      </c>
      <c r="G36" t="n">
        <v>0.953</v>
      </c>
      <c r="H36" t="n">
        <v>1</v>
      </c>
      <c r="I36" t="n">
        <v>1</v>
      </c>
      <c r="J36" t="n">
        <v>-1</v>
      </c>
      <c r="K36" t="n">
        <v>-1</v>
      </c>
      <c r="L36">
        <f>HYPERLINK("https://www.defined.fi/sol/3uG2V6DRjgBgbec8ieFp6ckAAD6Cf4AsoT6TyYMVpump?maker=J8eVjDSapLPtqpsLtmukhFLuDR6UBa6ANbPWw2rk1et4","https://www.defined.fi/sol/3uG2V6DRjgBgbec8ieFp6ckAAD6Cf4AsoT6TyYMVpump?maker=J8eVjDSapLPtqpsLtmukhFLuDR6UBa6ANbPWw2rk1et4")</f>
        <v/>
      </c>
      <c r="M36">
        <f>HYPERLINK("https://dexscreener.com/solana/3uG2V6DRjgBgbec8ieFp6ckAAD6Cf4AsoT6TyYMVpump?maker=J8eVjDSapLPtqpsLtmukhFLuDR6UBa6ANbPWw2rk1et4","https://dexscreener.com/solana/3uG2V6DRjgBgbec8ieFp6ckAAD6Cf4AsoT6TyYMVpump?maker=J8eVjDSapLPtqpsLtmukhFLuDR6UBa6ANbPWw2rk1et4")</f>
        <v/>
      </c>
    </row>
    <row r="37">
      <c r="A37" t="inlineStr">
        <is>
          <t>6VHAr6zxvxcRdmSkSUixnMvRSjpGvUfeHcYWPagjpump</t>
        </is>
      </c>
      <c r="B37" t="inlineStr">
        <is>
          <t>Lincoln</t>
        </is>
      </c>
      <c r="C37" t="n">
        <v>2</v>
      </c>
      <c r="D37" t="n">
        <v>-0.794</v>
      </c>
      <c r="E37" t="n">
        <v>-1</v>
      </c>
      <c r="F37" t="n">
        <v>0.99</v>
      </c>
      <c r="G37" t="n">
        <v>0.196</v>
      </c>
      <c r="H37" t="n">
        <v>1</v>
      </c>
      <c r="I37" t="n">
        <v>1</v>
      </c>
      <c r="J37" t="n">
        <v>-1</v>
      </c>
      <c r="K37" t="n">
        <v>-1</v>
      </c>
      <c r="L37">
        <f>HYPERLINK("https://www.defined.fi/sol/6VHAr6zxvxcRdmSkSUixnMvRSjpGvUfeHcYWPagjpump?maker=J8eVjDSapLPtqpsLtmukhFLuDR6UBa6ANbPWw2rk1et4","https://www.defined.fi/sol/6VHAr6zxvxcRdmSkSUixnMvRSjpGvUfeHcYWPagjpump?maker=J8eVjDSapLPtqpsLtmukhFLuDR6UBa6ANbPWw2rk1et4")</f>
        <v/>
      </c>
      <c r="M37">
        <f>HYPERLINK("https://dexscreener.com/solana/6VHAr6zxvxcRdmSkSUixnMvRSjpGvUfeHcYWPagjpump?maker=J8eVjDSapLPtqpsLtmukhFLuDR6UBa6ANbPWw2rk1et4","https://dexscreener.com/solana/6VHAr6zxvxcRdmSkSUixnMvRSjpGvUfeHcYWPagjpump?maker=J8eVjDSapLPtqpsLtmukhFLuDR6UBa6ANbPWw2rk1et4")</f>
        <v/>
      </c>
    </row>
    <row r="38">
      <c r="A38" t="inlineStr">
        <is>
          <t>CrLWW75RLyh3Ak4aMpQdCeH5CarSBTwZk5mX5u6Ypump</t>
        </is>
      </c>
      <c r="B38" t="inlineStr">
        <is>
          <t>Margot</t>
        </is>
      </c>
      <c r="C38" t="n">
        <v>2</v>
      </c>
      <c r="D38" t="n">
        <v>-0.8139999999999999</v>
      </c>
      <c r="E38" t="n">
        <v>-1</v>
      </c>
      <c r="F38" t="n">
        <v>1.47</v>
      </c>
      <c r="G38" t="n">
        <v>0.652</v>
      </c>
      <c r="H38" t="n">
        <v>3</v>
      </c>
      <c r="I38" t="n">
        <v>1</v>
      </c>
      <c r="J38" t="n">
        <v>-1</v>
      </c>
      <c r="K38" t="n">
        <v>-1</v>
      </c>
      <c r="L38">
        <f>HYPERLINK("https://www.defined.fi/sol/CrLWW75RLyh3Ak4aMpQdCeH5CarSBTwZk5mX5u6Ypump?maker=J8eVjDSapLPtqpsLtmukhFLuDR6UBa6ANbPWw2rk1et4","https://www.defined.fi/sol/CrLWW75RLyh3Ak4aMpQdCeH5CarSBTwZk5mX5u6Ypump?maker=J8eVjDSapLPtqpsLtmukhFLuDR6UBa6ANbPWw2rk1et4")</f>
        <v/>
      </c>
      <c r="M38">
        <f>HYPERLINK("https://dexscreener.com/solana/CrLWW75RLyh3Ak4aMpQdCeH5CarSBTwZk5mX5u6Ypump?maker=J8eVjDSapLPtqpsLtmukhFLuDR6UBa6ANbPWw2rk1et4","https://dexscreener.com/solana/CrLWW75RLyh3Ak4aMpQdCeH5CarSBTwZk5mX5u6Ypump?maker=J8eVjDSapLPtqpsLtmukhFLuDR6UBa6ANbPWw2rk1et4")</f>
        <v/>
      </c>
    </row>
    <row r="39">
      <c r="A39" t="inlineStr">
        <is>
          <t>4zKLmWfQkvzCqnUaCG1yxqa6DhLpVGMvdKeoPPPCpump</t>
        </is>
      </c>
      <c r="B39" t="inlineStr">
        <is>
          <t>Cyborgism</t>
        </is>
      </c>
      <c r="C39" t="n">
        <v>2</v>
      </c>
      <c r="D39" t="n">
        <v>-0.643</v>
      </c>
      <c r="E39" t="n">
        <v>-1</v>
      </c>
      <c r="F39" t="n">
        <v>0.9389999999999999</v>
      </c>
      <c r="G39" t="n">
        <v>0.296</v>
      </c>
      <c r="H39" t="n">
        <v>1</v>
      </c>
      <c r="I39" t="n">
        <v>1</v>
      </c>
      <c r="J39" t="n">
        <v>-1</v>
      </c>
      <c r="K39" t="n">
        <v>-1</v>
      </c>
      <c r="L39">
        <f>HYPERLINK("https://www.defined.fi/sol/4zKLmWfQkvzCqnUaCG1yxqa6DhLpVGMvdKeoPPPCpump?maker=J8eVjDSapLPtqpsLtmukhFLuDR6UBa6ANbPWw2rk1et4","https://www.defined.fi/sol/4zKLmWfQkvzCqnUaCG1yxqa6DhLpVGMvdKeoPPPCpump?maker=J8eVjDSapLPtqpsLtmukhFLuDR6UBa6ANbPWw2rk1et4")</f>
        <v/>
      </c>
      <c r="M39">
        <f>HYPERLINK("https://dexscreener.com/solana/4zKLmWfQkvzCqnUaCG1yxqa6DhLpVGMvdKeoPPPCpump?maker=J8eVjDSapLPtqpsLtmukhFLuDR6UBa6ANbPWw2rk1et4","https://dexscreener.com/solana/4zKLmWfQkvzCqnUaCG1yxqa6DhLpVGMvdKeoPPPCpump?maker=J8eVjDSapLPtqpsLtmukhFLuDR6UBa6ANbPWw2rk1et4")</f>
        <v/>
      </c>
    </row>
    <row r="40">
      <c r="A40" t="inlineStr">
        <is>
          <t>4NgSY5hPhzDivgpxj9YRf3jFMH4wAJuPPAKhEtWApump</t>
        </is>
      </c>
      <c r="B40" t="inlineStr">
        <is>
          <t>Ringpiece</t>
        </is>
      </c>
      <c r="C40" t="n">
        <v>2</v>
      </c>
      <c r="D40" t="n">
        <v>0.186</v>
      </c>
      <c r="E40" t="n">
        <v>0.19</v>
      </c>
      <c r="F40" t="n">
        <v>0.959</v>
      </c>
      <c r="G40" t="n">
        <v>1.14</v>
      </c>
      <c r="H40" t="n">
        <v>1</v>
      </c>
      <c r="I40" t="n">
        <v>1</v>
      </c>
      <c r="J40" t="n">
        <v>-1</v>
      </c>
      <c r="K40" t="n">
        <v>-1</v>
      </c>
      <c r="L40">
        <f>HYPERLINK("https://www.defined.fi/sol/4NgSY5hPhzDivgpxj9YRf3jFMH4wAJuPPAKhEtWApump?maker=J8eVjDSapLPtqpsLtmukhFLuDR6UBa6ANbPWw2rk1et4","https://www.defined.fi/sol/4NgSY5hPhzDivgpxj9YRf3jFMH4wAJuPPAKhEtWApump?maker=J8eVjDSapLPtqpsLtmukhFLuDR6UBa6ANbPWw2rk1et4")</f>
        <v/>
      </c>
      <c r="M40">
        <f>HYPERLINK("https://dexscreener.com/solana/4NgSY5hPhzDivgpxj9YRf3jFMH4wAJuPPAKhEtWApump?maker=J8eVjDSapLPtqpsLtmukhFLuDR6UBa6ANbPWw2rk1et4","https://dexscreener.com/solana/4NgSY5hPhzDivgpxj9YRf3jFMH4wAJuPPAKhEtWApump?maker=J8eVjDSapLPtqpsLtmukhFLuDR6UBa6ANbPWw2rk1et4")</f>
        <v/>
      </c>
    </row>
    <row r="41">
      <c r="A41" t="inlineStr">
        <is>
          <t>5DAmtkPCQipf4JASgSLGgDiepPaZNe35iBSCyHZi3uR7</t>
        </is>
      </c>
      <c r="B41" t="inlineStr">
        <is>
          <t>PEPE</t>
        </is>
      </c>
      <c r="C41" t="n">
        <v>2</v>
      </c>
      <c r="D41" t="n">
        <v>0.438</v>
      </c>
      <c r="E41" t="n">
        <v>0.07000000000000001</v>
      </c>
      <c r="F41" t="n">
        <v>6.71</v>
      </c>
      <c r="G41" t="n">
        <v>7.15</v>
      </c>
      <c r="H41" t="n">
        <v>6</v>
      </c>
      <c r="I41" t="n">
        <v>3</v>
      </c>
      <c r="J41" t="n">
        <v>-1</v>
      </c>
      <c r="K41" t="n">
        <v>-1</v>
      </c>
      <c r="L41">
        <f>HYPERLINK("https://www.defined.fi/sol/5DAmtkPCQipf4JASgSLGgDiepPaZNe35iBSCyHZi3uR7?maker=J8eVjDSapLPtqpsLtmukhFLuDR6UBa6ANbPWw2rk1et4","https://www.defined.fi/sol/5DAmtkPCQipf4JASgSLGgDiepPaZNe35iBSCyHZi3uR7?maker=J8eVjDSapLPtqpsLtmukhFLuDR6UBa6ANbPWw2rk1et4")</f>
        <v/>
      </c>
      <c r="M41">
        <f>HYPERLINK("https://dexscreener.com/solana/5DAmtkPCQipf4JASgSLGgDiepPaZNe35iBSCyHZi3uR7?maker=J8eVjDSapLPtqpsLtmukhFLuDR6UBa6ANbPWw2rk1et4","https://dexscreener.com/solana/5DAmtkPCQipf4JASgSLGgDiepPaZNe35iBSCyHZi3uR7?maker=J8eVjDSapLPtqpsLtmukhFLuDR6UBa6ANbPWw2rk1et4")</f>
        <v/>
      </c>
    </row>
    <row r="42">
      <c r="A42" t="inlineStr">
        <is>
          <t>AsmKCysufJvzLiMu5BXPn2ENsLx6DKsRSxstDk4Epump</t>
        </is>
      </c>
      <c r="B42" t="inlineStr">
        <is>
          <t>unknown_AsmK</t>
        </is>
      </c>
      <c r="C42" t="n">
        <v>2</v>
      </c>
      <c r="D42" t="n">
        <v>7.01</v>
      </c>
      <c r="E42" t="n">
        <v>2.45</v>
      </c>
      <c r="F42" t="n">
        <v>2.86</v>
      </c>
      <c r="G42" t="n">
        <v>9.869999999999999</v>
      </c>
      <c r="H42" t="n">
        <v>3</v>
      </c>
      <c r="I42" t="n">
        <v>8</v>
      </c>
      <c r="J42" t="n">
        <v>-1</v>
      </c>
      <c r="K42" t="n">
        <v>-1</v>
      </c>
      <c r="L42">
        <f>HYPERLINK("https://www.defined.fi/sol/AsmKCysufJvzLiMu5BXPn2ENsLx6DKsRSxstDk4Epump?maker=J8eVjDSapLPtqpsLtmukhFLuDR6UBa6ANbPWw2rk1et4","https://www.defined.fi/sol/AsmKCysufJvzLiMu5BXPn2ENsLx6DKsRSxstDk4Epump?maker=J8eVjDSapLPtqpsLtmukhFLuDR6UBa6ANbPWw2rk1et4")</f>
        <v/>
      </c>
      <c r="M42">
        <f>HYPERLINK("https://dexscreener.com/solana/AsmKCysufJvzLiMu5BXPn2ENsLx6DKsRSxstDk4Epump?maker=J8eVjDSapLPtqpsLtmukhFLuDR6UBa6ANbPWw2rk1et4","https://dexscreener.com/solana/AsmKCysufJvzLiMu5BXPn2ENsLx6DKsRSxstDk4Epump?maker=J8eVjDSapLPtqpsLtmukhFLuDR6UBa6ANbPWw2rk1et4")</f>
        <v/>
      </c>
    </row>
    <row r="43">
      <c r="A43" t="inlineStr">
        <is>
          <t>5fanEWwEcWN4QVpVzrZ4CqmaZx3ovmuMWqFziWSVpump</t>
        </is>
      </c>
      <c r="B43" t="inlineStr">
        <is>
          <t>Claude</t>
        </is>
      </c>
      <c r="C43" t="n">
        <v>2</v>
      </c>
      <c r="D43" t="n">
        <v>0.16</v>
      </c>
      <c r="E43" t="n">
        <v>-1</v>
      </c>
      <c r="F43" t="n">
        <v>0.907</v>
      </c>
      <c r="G43" t="n">
        <v>1.07</v>
      </c>
      <c r="H43" t="n">
        <v>1</v>
      </c>
      <c r="I43" t="n">
        <v>1</v>
      </c>
      <c r="J43" t="n">
        <v>-1</v>
      </c>
      <c r="K43" t="n">
        <v>-1</v>
      </c>
      <c r="L43">
        <f>HYPERLINK("https://www.defined.fi/sol/5fanEWwEcWN4QVpVzrZ4CqmaZx3ovmuMWqFziWSVpump?maker=J8eVjDSapLPtqpsLtmukhFLuDR6UBa6ANbPWw2rk1et4","https://www.defined.fi/sol/5fanEWwEcWN4QVpVzrZ4CqmaZx3ovmuMWqFziWSVpump?maker=J8eVjDSapLPtqpsLtmukhFLuDR6UBa6ANbPWw2rk1et4")</f>
        <v/>
      </c>
      <c r="M43">
        <f>HYPERLINK("https://dexscreener.com/solana/5fanEWwEcWN4QVpVzrZ4CqmaZx3ovmuMWqFziWSVpump?maker=J8eVjDSapLPtqpsLtmukhFLuDR6UBa6ANbPWw2rk1et4","https://dexscreener.com/solana/5fanEWwEcWN4QVpVzrZ4CqmaZx3ovmuMWqFziWSVpump?maker=J8eVjDSapLPtqpsLtmukhFLuDR6UBa6ANbPWw2rk1et4")</f>
        <v/>
      </c>
    </row>
    <row r="44">
      <c r="A44" t="inlineStr">
        <is>
          <t>AH7RKKZbjsneJyLTMsQxtCKDAEA19iBGRQBj3nwzpump</t>
        </is>
      </c>
      <c r="B44" t="inlineStr">
        <is>
          <t>PROUD</t>
        </is>
      </c>
      <c r="C44" t="n">
        <v>2</v>
      </c>
      <c r="D44" t="n">
        <v>-0.696</v>
      </c>
      <c r="E44" t="n">
        <v>-0.73</v>
      </c>
      <c r="F44" t="n">
        <v>0.952</v>
      </c>
      <c r="G44" t="n">
        <v>0.257</v>
      </c>
      <c r="H44" t="n">
        <v>1</v>
      </c>
      <c r="I44" t="n">
        <v>1</v>
      </c>
      <c r="J44" t="n">
        <v>-1</v>
      </c>
      <c r="K44" t="n">
        <v>-1</v>
      </c>
      <c r="L44">
        <f>HYPERLINK("https://www.defined.fi/sol/AH7RKKZbjsneJyLTMsQxtCKDAEA19iBGRQBj3nwzpump?maker=J8eVjDSapLPtqpsLtmukhFLuDR6UBa6ANbPWw2rk1et4","https://www.defined.fi/sol/AH7RKKZbjsneJyLTMsQxtCKDAEA19iBGRQBj3nwzpump?maker=J8eVjDSapLPtqpsLtmukhFLuDR6UBa6ANbPWw2rk1et4")</f>
        <v/>
      </c>
      <c r="M44">
        <f>HYPERLINK("https://dexscreener.com/solana/AH7RKKZbjsneJyLTMsQxtCKDAEA19iBGRQBj3nwzpump?maker=J8eVjDSapLPtqpsLtmukhFLuDR6UBa6ANbPWw2rk1et4","https://dexscreener.com/solana/AH7RKKZbjsneJyLTMsQxtCKDAEA19iBGRQBj3nwzpump?maker=J8eVjDSapLPtqpsLtmukhFLuDR6UBa6ANbPWw2rk1et4")</f>
        <v/>
      </c>
    </row>
    <row r="45">
      <c r="A45" t="inlineStr">
        <is>
          <t>GBq81dUSqanDMcxEPN7qakAZKSx7eFSftnU5h8CCpump</t>
        </is>
      </c>
      <c r="B45" t="inlineStr">
        <is>
          <t>unknown_GBq8</t>
        </is>
      </c>
      <c r="C45" t="n">
        <v>2</v>
      </c>
      <c r="D45" t="n">
        <v>-0.446</v>
      </c>
      <c r="E45" t="n">
        <v>-1</v>
      </c>
      <c r="F45" t="n">
        <v>1.07</v>
      </c>
      <c r="G45" t="n">
        <v>0.621</v>
      </c>
      <c r="H45" t="n">
        <v>1</v>
      </c>
      <c r="I45" t="n">
        <v>1</v>
      </c>
      <c r="J45" t="n">
        <v>-1</v>
      </c>
      <c r="K45" t="n">
        <v>-1</v>
      </c>
      <c r="L45">
        <f>HYPERLINK("https://www.defined.fi/sol/GBq81dUSqanDMcxEPN7qakAZKSx7eFSftnU5h8CCpump?maker=J8eVjDSapLPtqpsLtmukhFLuDR6UBa6ANbPWw2rk1et4","https://www.defined.fi/sol/GBq81dUSqanDMcxEPN7qakAZKSx7eFSftnU5h8CCpump?maker=J8eVjDSapLPtqpsLtmukhFLuDR6UBa6ANbPWw2rk1et4")</f>
        <v/>
      </c>
      <c r="M45">
        <f>HYPERLINK("https://dexscreener.com/solana/GBq81dUSqanDMcxEPN7qakAZKSx7eFSftnU5h8CCpump?maker=J8eVjDSapLPtqpsLtmukhFLuDR6UBa6ANbPWw2rk1et4","https://dexscreener.com/solana/GBq81dUSqanDMcxEPN7qakAZKSx7eFSftnU5h8CCpump?maker=J8eVjDSapLPtqpsLtmukhFLuDR6UBa6ANbPWw2rk1et4")</f>
        <v/>
      </c>
    </row>
    <row r="46">
      <c r="A46" t="inlineStr">
        <is>
          <t>8XJ6j1HkCVEHbVHZp5AuCk8okP42g8qQEUA4jBQgpump</t>
        </is>
      </c>
      <c r="B46" t="inlineStr">
        <is>
          <t>DisneyStor</t>
        </is>
      </c>
      <c r="C46" t="n">
        <v>2</v>
      </c>
      <c r="D46" t="n">
        <v>-0.021</v>
      </c>
      <c r="E46" t="n">
        <v>-1</v>
      </c>
      <c r="F46" t="n">
        <v>0.945</v>
      </c>
      <c r="G46" t="n">
        <v>0.924</v>
      </c>
      <c r="H46" t="n">
        <v>1</v>
      </c>
      <c r="I46" t="n">
        <v>1</v>
      </c>
      <c r="J46" t="n">
        <v>-1</v>
      </c>
      <c r="K46" t="n">
        <v>-1</v>
      </c>
      <c r="L46">
        <f>HYPERLINK("https://www.defined.fi/sol/8XJ6j1HkCVEHbVHZp5AuCk8okP42g8qQEUA4jBQgpump?maker=J8eVjDSapLPtqpsLtmukhFLuDR6UBa6ANbPWw2rk1et4","https://www.defined.fi/sol/8XJ6j1HkCVEHbVHZp5AuCk8okP42g8qQEUA4jBQgpump?maker=J8eVjDSapLPtqpsLtmukhFLuDR6UBa6ANbPWw2rk1et4")</f>
        <v/>
      </c>
      <c r="M46">
        <f>HYPERLINK("https://dexscreener.com/solana/8XJ6j1HkCVEHbVHZp5AuCk8okP42g8qQEUA4jBQgpump?maker=J8eVjDSapLPtqpsLtmukhFLuDR6UBa6ANbPWw2rk1et4","https://dexscreener.com/solana/8XJ6j1HkCVEHbVHZp5AuCk8okP42g8qQEUA4jBQgpump?maker=J8eVjDSapLPtqpsLtmukhFLuDR6UBa6ANbPWw2rk1et4")</f>
        <v/>
      </c>
    </row>
    <row r="47">
      <c r="A47" t="inlineStr">
        <is>
          <t>5VQU99fFZrzuhLcp6qkUjKz5UPPteNKhQngHGyeF24V1</t>
        </is>
      </c>
      <c r="B47" t="inlineStr">
        <is>
          <t>IQ</t>
        </is>
      </c>
      <c r="C47" t="n">
        <v>2</v>
      </c>
      <c r="D47" t="n">
        <v>0.332</v>
      </c>
      <c r="E47" t="n">
        <v>0.35</v>
      </c>
      <c r="F47" t="n">
        <v>0.956</v>
      </c>
      <c r="G47" t="n">
        <v>1.29</v>
      </c>
      <c r="H47" t="n">
        <v>1</v>
      </c>
      <c r="I47" t="n">
        <v>1</v>
      </c>
      <c r="J47" t="n">
        <v>-1</v>
      </c>
      <c r="K47" t="n">
        <v>-1</v>
      </c>
      <c r="L47">
        <f>HYPERLINK("https://www.defined.fi/sol/5VQU99fFZrzuhLcp6qkUjKz5UPPteNKhQngHGyeF24V1?maker=J8eVjDSapLPtqpsLtmukhFLuDR6UBa6ANbPWw2rk1et4","https://www.defined.fi/sol/5VQU99fFZrzuhLcp6qkUjKz5UPPteNKhQngHGyeF24V1?maker=J8eVjDSapLPtqpsLtmukhFLuDR6UBa6ANbPWw2rk1et4")</f>
        <v/>
      </c>
      <c r="M47">
        <f>HYPERLINK("https://dexscreener.com/solana/5VQU99fFZrzuhLcp6qkUjKz5UPPteNKhQngHGyeF24V1?maker=J8eVjDSapLPtqpsLtmukhFLuDR6UBa6ANbPWw2rk1et4","https://dexscreener.com/solana/5VQU99fFZrzuhLcp6qkUjKz5UPPteNKhQngHGyeF24V1?maker=J8eVjDSapLPtqpsLtmukhFLuDR6UBa6ANbPWw2rk1et4")</f>
        <v/>
      </c>
    </row>
    <row r="48">
      <c r="A48" t="inlineStr">
        <is>
          <t>4amstKcbziHCqwev9esMtRGDTdjHSviiNXT7WtajgjUq</t>
        </is>
      </c>
      <c r="B48" t="inlineStr">
        <is>
          <t>HACHI</t>
        </is>
      </c>
      <c r="C48" t="n">
        <v>2</v>
      </c>
      <c r="D48" t="n">
        <v>0.001</v>
      </c>
      <c r="E48" t="n">
        <v>0</v>
      </c>
      <c r="F48" t="n">
        <v>0.479</v>
      </c>
      <c r="G48" t="n">
        <v>0.48</v>
      </c>
      <c r="H48" t="n">
        <v>1</v>
      </c>
      <c r="I48" t="n">
        <v>1</v>
      </c>
      <c r="J48" t="n">
        <v>-1</v>
      </c>
      <c r="K48" t="n">
        <v>-1</v>
      </c>
      <c r="L48">
        <f>HYPERLINK("https://www.defined.fi/sol/4amstKcbziHCqwev9esMtRGDTdjHSviiNXT7WtajgjUq?maker=J8eVjDSapLPtqpsLtmukhFLuDR6UBa6ANbPWw2rk1et4","https://www.defined.fi/sol/4amstKcbziHCqwev9esMtRGDTdjHSviiNXT7WtajgjUq?maker=J8eVjDSapLPtqpsLtmukhFLuDR6UBa6ANbPWw2rk1et4")</f>
        <v/>
      </c>
      <c r="M48">
        <f>HYPERLINK("https://dexscreener.com/solana/4amstKcbziHCqwev9esMtRGDTdjHSviiNXT7WtajgjUq?maker=J8eVjDSapLPtqpsLtmukhFLuDR6UBa6ANbPWw2rk1et4","https://dexscreener.com/solana/4amstKcbziHCqwev9esMtRGDTdjHSviiNXT7WtajgjUq?maker=J8eVjDSapLPtqpsLtmukhFLuDR6UBa6ANbPWw2rk1et4")</f>
        <v/>
      </c>
    </row>
    <row r="49">
      <c r="A49" t="inlineStr">
        <is>
          <t>9YoJVehVpqcBtinNAxUhJVWxvq1Hgmsw7ay6zqJ8pump</t>
        </is>
      </c>
      <c r="B49" t="inlineStr">
        <is>
          <t>WhaleLIVE</t>
        </is>
      </c>
      <c r="C49" t="n">
        <v>2</v>
      </c>
      <c r="D49" t="n">
        <v>0.08699999999999999</v>
      </c>
      <c r="E49" t="n">
        <v>-1</v>
      </c>
      <c r="F49" t="n">
        <v>0.95</v>
      </c>
      <c r="G49" t="n">
        <v>1.04</v>
      </c>
      <c r="H49" t="n">
        <v>1</v>
      </c>
      <c r="I49" t="n">
        <v>1</v>
      </c>
      <c r="J49" t="n">
        <v>-1</v>
      </c>
      <c r="K49" t="n">
        <v>-1</v>
      </c>
      <c r="L49">
        <f>HYPERLINK("https://www.defined.fi/sol/9YoJVehVpqcBtinNAxUhJVWxvq1Hgmsw7ay6zqJ8pump?maker=J8eVjDSapLPtqpsLtmukhFLuDR6UBa6ANbPWw2rk1et4","https://www.defined.fi/sol/9YoJVehVpqcBtinNAxUhJVWxvq1Hgmsw7ay6zqJ8pump?maker=J8eVjDSapLPtqpsLtmukhFLuDR6UBa6ANbPWw2rk1et4")</f>
        <v/>
      </c>
      <c r="M49">
        <f>HYPERLINK("https://dexscreener.com/solana/9YoJVehVpqcBtinNAxUhJVWxvq1Hgmsw7ay6zqJ8pump?maker=J8eVjDSapLPtqpsLtmukhFLuDR6UBa6ANbPWw2rk1et4","https://dexscreener.com/solana/9YoJVehVpqcBtinNAxUhJVWxvq1Hgmsw7ay6zqJ8pump?maker=J8eVjDSapLPtqpsLtmukhFLuDR6UBa6ANbPWw2rk1et4")</f>
        <v/>
      </c>
    </row>
    <row r="50">
      <c r="A50" t="inlineStr">
        <is>
          <t>GJMesyg1faWQimbKfjnqWy6gQjC7UA51RQoEFP8xpump</t>
        </is>
      </c>
      <c r="B50" t="inlineStr">
        <is>
          <t>YEET</t>
        </is>
      </c>
      <c r="C50" t="n">
        <v>3</v>
      </c>
      <c r="D50" t="n">
        <v>0.402</v>
      </c>
      <c r="E50" t="n">
        <v>-1</v>
      </c>
      <c r="F50" t="n">
        <v>1.04</v>
      </c>
      <c r="G50" t="n">
        <v>1.44</v>
      </c>
      <c r="H50" t="n">
        <v>1</v>
      </c>
      <c r="I50" t="n">
        <v>1</v>
      </c>
      <c r="J50" t="n">
        <v>-1</v>
      </c>
      <c r="K50" t="n">
        <v>-1</v>
      </c>
      <c r="L50">
        <f>HYPERLINK("https://www.defined.fi/sol/GJMesyg1faWQimbKfjnqWy6gQjC7UA51RQoEFP8xpump?maker=J8eVjDSapLPtqpsLtmukhFLuDR6UBa6ANbPWw2rk1et4","https://www.defined.fi/sol/GJMesyg1faWQimbKfjnqWy6gQjC7UA51RQoEFP8xpump?maker=J8eVjDSapLPtqpsLtmukhFLuDR6UBa6ANbPWw2rk1et4")</f>
        <v/>
      </c>
      <c r="M50">
        <f>HYPERLINK("https://dexscreener.com/solana/GJMesyg1faWQimbKfjnqWy6gQjC7UA51RQoEFP8xpump?maker=J8eVjDSapLPtqpsLtmukhFLuDR6UBa6ANbPWw2rk1et4","https://dexscreener.com/solana/GJMesyg1faWQimbKfjnqWy6gQjC7UA51RQoEFP8xpump?maker=J8eVjDSapLPtqpsLtmukhFLuDR6UBa6ANbPWw2rk1et4")</f>
        <v/>
      </c>
    </row>
    <row r="51">
      <c r="A51" t="inlineStr">
        <is>
          <t>8MXgDa8vW8J86H4kJQxYvfMLHUq6K7vrZmu8oeUhpump</t>
        </is>
      </c>
      <c r="B51" t="inlineStr">
        <is>
          <t>BBYGRL</t>
        </is>
      </c>
      <c r="C51" t="n">
        <v>3</v>
      </c>
      <c r="D51" t="n">
        <v>-0.322</v>
      </c>
      <c r="E51" t="n">
        <v>-0.65</v>
      </c>
      <c r="F51" t="n">
        <v>0.492</v>
      </c>
      <c r="G51" t="n">
        <v>0.17</v>
      </c>
      <c r="H51" t="n">
        <v>1</v>
      </c>
      <c r="I51" t="n">
        <v>1</v>
      </c>
      <c r="J51" t="n">
        <v>-1</v>
      </c>
      <c r="K51" t="n">
        <v>-1</v>
      </c>
      <c r="L51">
        <f>HYPERLINK("https://www.defined.fi/sol/8MXgDa8vW8J86H4kJQxYvfMLHUq6K7vrZmu8oeUhpump?maker=J8eVjDSapLPtqpsLtmukhFLuDR6UBa6ANbPWw2rk1et4","https://www.defined.fi/sol/8MXgDa8vW8J86H4kJQxYvfMLHUq6K7vrZmu8oeUhpump?maker=J8eVjDSapLPtqpsLtmukhFLuDR6UBa6ANbPWw2rk1et4")</f>
        <v/>
      </c>
      <c r="M51">
        <f>HYPERLINK("https://dexscreener.com/solana/8MXgDa8vW8J86H4kJQxYvfMLHUq6K7vrZmu8oeUhpump?maker=J8eVjDSapLPtqpsLtmukhFLuDR6UBa6ANbPWw2rk1et4","https://dexscreener.com/solana/8MXgDa8vW8J86H4kJQxYvfMLHUq6K7vrZmu8oeUhpump?maker=J8eVjDSapLPtqpsLtmukhFLuDR6UBa6ANbPWw2rk1et4")</f>
        <v/>
      </c>
    </row>
    <row r="52">
      <c r="A52" t="inlineStr">
        <is>
          <t>6wwBt7yZ5b9ajjpnVuQSDN6KyrbtwZPC46yaCt8Rpump</t>
        </is>
      </c>
      <c r="B52" t="inlineStr">
        <is>
          <t>Vini</t>
        </is>
      </c>
      <c r="C52" t="n">
        <v>3</v>
      </c>
      <c r="D52" t="n">
        <v>0.25</v>
      </c>
      <c r="E52" t="n">
        <v>0.24</v>
      </c>
      <c r="F52" t="n">
        <v>1.04</v>
      </c>
      <c r="G52" t="n">
        <v>1.29</v>
      </c>
      <c r="H52" t="n">
        <v>1</v>
      </c>
      <c r="I52" t="n">
        <v>2</v>
      </c>
      <c r="J52" t="n">
        <v>-1</v>
      </c>
      <c r="K52" t="n">
        <v>-1</v>
      </c>
      <c r="L52">
        <f>HYPERLINK("https://www.defined.fi/sol/6wwBt7yZ5b9ajjpnVuQSDN6KyrbtwZPC46yaCt8Rpump?maker=J8eVjDSapLPtqpsLtmukhFLuDR6UBa6ANbPWw2rk1et4","https://www.defined.fi/sol/6wwBt7yZ5b9ajjpnVuQSDN6KyrbtwZPC46yaCt8Rpump?maker=J8eVjDSapLPtqpsLtmukhFLuDR6UBa6ANbPWw2rk1et4")</f>
        <v/>
      </c>
      <c r="M52">
        <f>HYPERLINK("https://dexscreener.com/solana/6wwBt7yZ5b9ajjpnVuQSDN6KyrbtwZPC46yaCt8Rpump?maker=J8eVjDSapLPtqpsLtmukhFLuDR6UBa6ANbPWw2rk1et4","https://dexscreener.com/solana/6wwBt7yZ5b9ajjpnVuQSDN6KyrbtwZPC46yaCt8Rpump?maker=J8eVjDSapLPtqpsLtmukhFLuDR6UBa6ANbPWw2rk1et4")</f>
        <v/>
      </c>
    </row>
    <row r="53">
      <c r="A53" t="inlineStr">
        <is>
          <t>EBB8gqMMWLku5Wu4jXHbUacbf4SyUoKnwXXSTqcqpump</t>
        </is>
      </c>
      <c r="B53" t="inlineStr">
        <is>
          <t>GROW</t>
        </is>
      </c>
      <c r="C53" t="n">
        <v>3</v>
      </c>
      <c r="D53" t="n">
        <v>-0.603</v>
      </c>
      <c r="E53" t="n">
        <v>-0.63</v>
      </c>
      <c r="F53" t="n">
        <v>0.958</v>
      </c>
      <c r="G53" t="n">
        <v>0.355</v>
      </c>
      <c r="H53" t="n">
        <v>1</v>
      </c>
      <c r="I53" t="n">
        <v>1</v>
      </c>
      <c r="J53" t="n">
        <v>-1</v>
      </c>
      <c r="K53" t="n">
        <v>-1</v>
      </c>
      <c r="L53">
        <f>HYPERLINK("https://www.defined.fi/sol/EBB8gqMMWLku5Wu4jXHbUacbf4SyUoKnwXXSTqcqpump?maker=J8eVjDSapLPtqpsLtmukhFLuDR6UBa6ANbPWw2rk1et4","https://www.defined.fi/sol/EBB8gqMMWLku5Wu4jXHbUacbf4SyUoKnwXXSTqcqpump?maker=J8eVjDSapLPtqpsLtmukhFLuDR6UBa6ANbPWw2rk1et4")</f>
        <v/>
      </c>
      <c r="M53">
        <f>HYPERLINK("https://dexscreener.com/solana/EBB8gqMMWLku5Wu4jXHbUacbf4SyUoKnwXXSTqcqpump?maker=J8eVjDSapLPtqpsLtmukhFLuDR6UBa6ANbPWw2rk1et4","https://dexscreener.com/solana/EBB8gqMMWLku5Wu4jXHbUacbf4SyUoKnwXXSTqcqpump?maker=J8eVjDSapLPtqpsLtmukhFLuDR6UBa6ANbPWw2rk1et4")</f>
        <v/>
      </c>
    </row>
    <row r="54">
      <c r="A54" t="inlineStr">
        <is>
          <t>GmbC2HgWpHpq9SHnmEXZNT5e1zgcU9oASDqbAkGTpump</t>
        </is>
      </c>
      <c r="B54" t="inlineStr">
        <is>
          <t>CATANA</t>
        </is>
      </c>
      <c r="C54" t="n">
        <v>3</v>
      </c>
      <c r="D54" t="n">
        <v>0.189</v>
      </c>
      <c r="E54" t="n">
        <v>0.2</v>
      </c>
      <c r="F54" t="n">
        <v>0.961</v>
      </c>
      <c r="G54" t="n">
        <v>1.15</v>
      </c>
      <c r="H54" t="n">
        <v>1</v>
      </c>
      <c r="I54" t="n">
        <v>1</v>
      </c>
      <c r="J54" t="n">
        <v>-1</v>
      </c>
      <c r="K54" t="n">
        <v>-1</v>
      </c>
      <c r="L54">
        <f>HYPERLINK("https://www.defined.fi/sol/GmbC2HgWpHpq9SHnmEXZNT5e1zgcU9oASDqbAkGTpump?maker=J8eVjDSapLPtqpsLtmukhFLuDR6UBa6ANbPWw2rk1et4","https://www.defined.fi/sol/GmbC2HgWpHpq9SHnmEXZNT5e1zgcU9oASDqbAkGTpump?maker=J8eVjDSapLPtqpsLtmukhFLuDR6UBa6ANbPWw2rk1et4")</f>
        <v/>
      </c>
      <c r="M54">
        <f>HYPERLINK("https://dexscreener.com/solana/GmbC2HgWpHpq9SHnmEXZNT5e1zgcU9oASDqbAkGTpump?maker=J8eVjDSapLPtqpsLtmukhFLuDR6UBa6ANbPWw2rk1et4","https://dexscreener.com/solana/GmbC2HgWpHpq9SHnmEXZNT5e1zgcU9oASDqbAkGTpump?maker=J8eVjDSapLPtqpsLtmukhFLuDR6UBa6ANbPWw2rk1et4")</f>
        <v/>
      </c>
    </row>
    <row r="55">
      <c r="A55" t="inlineStr">
        <is>
          <t>5BFrw2H1dyjif5QBQ8ZmAniYGpBzo3gMDJa8DL9kpump</t>
        </is>
      </c>
      <c r="B55" t="inlineStr">
        <is>
          <t>MiladyCult</t>
        </is>
      </c>
      <c r="C55" t="n">
        <v>3</v>
      </c>
      <c r="D55" t="n">
        <v>-0.046</v>
      </c>
      <c r="E55" t="n">
        <v>-1</v>
      </c>
      <c r="F55" t="n">
        <v>1.94</v>
      </c>
      <c r="G55" t="n">
        <v>1.89</v>
      </c>
      <c r="H55" t="n">
        <v>2</v>
      </c>
      <c r="I55" t="n">
        <v>2</v>
      </c>
      <c r="J55" t="n">
        <v>-1</v>
      </c>
      <c r="K55" t="n">
        <v>-1</v>
      </c>
      <c r="L55">
        <f>HYPERLINK("https://www.defined.fi/sol/5BFrw2H1dyjif5QBQ8ZmAniYGpBzo3gMDJa8DL9kpump?maker=J8eVjDSapLPtqpsLtmukhFLuDR6UBa6ANbPWw2rk1et4","https://www.defined.fi/sol/5BFrw2H1dyjif5QBQ8ZmAniYGpBzo3gMDJa8DL9kpump?maker=J8eVjDSapLPtqpsLtmukhFLuDR6UBa6ANbPWw2rk1et4")</f>
        <v/>
      </c>
      <c r="M55">
        <f>HYPERLINK("https://dexscreener.com/solana/5BFrw2H1dyjif5QBQ8ZmAniYGpBzo3gMDJa8DL9kpump?maker=J8eVjDSapLPtqpsLtmukhFLuDR6UBa6ANbPWw2rk1et4","https://dexscreener.com/solana/5BFrw2H1dyjif5QBQ8ZmAniYGpBzo3gMDJa8DL9kpump?maker=J8eVjDSapLPtqpsLtmukhFLuDR6UBa6ANbPWw2rk1et4")</f>
        <v/>
      </c>
    </row>
    <row r="56">
      <c r="A56" t="inlineStr">
        <is>
          <t>A6My2f1rwcjevEgHGsr9jv3wtp5oiDyehhMKdzwqdbjm</t>
        </is>
      </c>
      <c r="B56" t="inlineStr">
        <is>
          <t>FUND</t>
        </is>
      </c>
      <c r="C56" t="n">
        <v>3</v>
      </c>
      <c r="D56" t="n">
        <v>0.721</v>
      </c>
      <c r="E56" t="n">
        <v>0.75</v>
      </c>
      <c r="F56" t="n">
        <v>0.965</v>
      </c>
      <c r="G56" t="n">
        <v>1.69</v>
      </c>
      <c r="H56" t="n">
        <v>1</v>
      </c>
      <c r="I56" t="n">
        <v>2</v>
      </c>
      <c r="J56" t="n">
        <v>-1</v>
      </c>
      <c r="K56" t="n">
        <v>-1</v>
      </c>
      <c r="L56">
        <f>HYPERLINK("https://www.defined.fi/sol/A6My2f1rwcjevEgHGsr9jv3wtp5oiDyehhMKdzwqdbjm?maker=J8eVjDSapLPtqpsLtmukhFLuDR6UBa6ANbPWw2rk1et4","https://www.defined.fi/sol/A6My2f1rwcjevEgHGsr9jv3wtp5oiDyehhMKdzwqdbjm?maker=J8eVjDSapLPtqpsLtmukhFLuDR6UBa6ANbPWw2rk1et4")</f>
        <v/>
      </c>
      <c r="M56">
        <f>HYPERLINK("https://dexscreener.com/solana/A6My2f1rwcjevEgHGsr9jv3wtp5oiDyehhMKdzwqdbjm?maker=J8eVjDSapLPtqpsLtmukhFLuDR6UBa6ANbPWw2rk1et4","https://dexscreener.com/solana/A6My2f1rwcjevEgHGsr9jv3wtp5oiDyehhMKdzwqdbjm?maker=J8eVjDSapLPtqpsLtmukhFLuDR6UBa6ANbPWw2rk1et4")</f>
        <v/>
      </c>
    </row>
    <row r="57">
      <c r="A57" t="inlineStr">
        <is>
          <t>BMFLCLnTg9vrocmBrgCHCcu38wwQn4TG4b3o8gCvpump</t>
        </is>
      </c>
      <c r="B57" t="inlineStr">
        <is>
          <t>Ryan</t>
        </is>
      </c>
      <c r="C57" t="n">
        <v>3</v>
      </c>
      <c r="D57" t="n">
        <v>-0.207</v>
      </c>
      <c r="E57" t="n">
        <v>-1</v>
      </c>
      <c r="F57" t="n">
        <v>0.958</v>
      </c>
      <c r="G57" t="n">
        <v>0.751</v>
      </c>
      <c r="H57" t="n">
        <v>1</v>
      </c>
      <c r="I57" t="n">
        <v>1</v>
      </c>
      <c r="J57" t="n">
        <v>-1</v>
      </c>
      <c r="K57" t="n">
        <v>-1</v>
      </c>
      <c r="L57">
        <f>HYPERLINK("https://www.defined.fi/sol/BMFLCLnTg9vrocmBrgCHCcu38wwQn4TG4b3o8gCvpump?maker=J8eVjDSapLPtqpsLtmukhFLuDR6UBa6ANbPWw2rk1et4","https://www.defined.fi/sol/BMFLCLnTg9vrocmBrgCHCcu38wwQn4TG4b3o8gCvpump?maker=J8eVjDSapLPtqpsLtmukhFLuDR6UBa6ANbPWw2rk1et4")</f>
        <v/>
      </c>
      <c r="M57">
        <f>HYPERLINK("https://dexscreener.com/solana/BMFLCLnTg9vrocmBrgCHCcu38wwQn4TG4b3o8gCvpump?maker=J8eVjDSapLPtqpsLtmukhFLuDR6UBa6ANbPWw2rk1et4","https://dexscreener.com/solana/BMFLCLnTg9vrocmBrgCHCcu38wwQn4TG4b3o8gCvpump?maker=J8eVjDSapLPtqpsLtmukhFLuDR6UBa6ANbPWw2rk1et4")</f>
        <v/>
      </c>
    </row>
    <row r="58">
      <c r="A58" t="inlineStr">
        <is>
          <t>CwUPvQz27au3YkYbPcjqprbHuT8qF9CDhijaSpGJpump</t>
        </is>
      </c>
      <c r="B58" t="inlineStr">
        <is>
          <t>llama</t>
        </is>
      </c>
      <c r="C58" t="n">
        <v>3</v>
      </c>
      <c r="D58" t="n">
        <v>-0.075</v>
      </c>
      <c r="E58" t="n">
        <v>-0.15</v>
      </c>
      <c r="F58" t="n">
        <v>0.485</v>
      </c>
      <c r="G58" t="n">
        <v>0.411</v>
      </c>
      <c r="H58" t="n">
        <v>1</v>
      </c>
      <c r="I58" t="n">
        <v>1</v>
      </c>
      <c r="J58" t="n">
        <v>-1</v>
      </c>
      <c r="K58" t="n">
        <v>-1</v>
      </c>
      <c r="L58">
        <f>HYPERLINK("https://www.defined.fi/sol/CwUPvQz27au3YkYbPcjqprbHuT8qF9CDhijaSpGJpump?maker=J8eVjDSapLPtqpsLtmukhFLuDR6UBa6ANbPWw2rk1et4","https://www.defined.fi/sol/CwUPvQz27au3YkYbPcjqprbHuT8qF9CDhijaSpGJpump?maker=J8eVjDSapLPtqpsLtmukhFLuDR6UBa6ANbPWw2rk1et4")</f>
        <v/>
      </c>
      <c r="M58">
        <f>HYPERLINK("https://dexscreener.com/solana/CwUPvQz27au3YkYbPcjqprbHuT8qF9CDhijaSpGJpump?maker=J8eVjDSapLPtqpsLtmukhFLuDR6UBa6ANbPWw2rk1et4","https://dexscreener.com/solana/CwUPvQz27au3YkYbPcjqprbHuT8qF9CDhijaSpGJpump?maker=J8eVjDSapLPtqpsLtmukhFLuDR6UBa6ANbPWw2rk1et4")</f>
        <v/>
      </c>
    </row>
    <row r="59">
      <c r="A59" t="inlineStr">
        <is>
          <t>79xyp6C6Z1DaWZEwnqszQtPEoPuEVdVFhVR8NKCFpump</t>
        </is>
      </c>
      <c r="B59" t="inlineStr">
        <is>
          <t>Opossum</t>
        </is>
      </c>
      <c r="C59" t="n">
        <v>3</v>
      </c>
      <c r="D59" t="n">
        <v>-0.016</v>
      </c>
      <c r="E59" t="n">
        <v>-1</v>
      </c>
      <c r="F59" t="n">
        <v>0.48</v>
      </c>
      <c r="G59" t="n">
        <v>0.464</v>
      </c>
      <c r="H59" t="n">
        <v>1</v>
      </c>
      <c r="I59" t="n">
        <v>1</v>
      </c>
      <c r="J59" t="n">
        <v>-1</v>
      </c>
      <c r="K59" t="n">
        <v>-1</v>
      </c>
      <c r="L59">
        <f>HYPERLINK("https://www.defined.fi/sol/79xyp6C6Z1DaWZEwnqszQtPEoPuEVdVFhVR8NKCFpump?maker=J8eVjDSapLPtqpsLtmukhFLuDR6UBa6ANbPWw2rk1et4","https://www.defined.fi/sol/79xyp6C6Z1DaWZEwnqszQtPEoPuEVdVFhVR8NKCFpump?maker=J8eVjDSapLPtqpsLtmukhFLuDR6UBa6ANbPWw2rk1et4")</f>
        <v/>
      </c>
      <c r="M59">
        <f>HYPERLINK("https://dexscreener.com/solana/79xyp6C6Z1DaWZEwnqszQtPEoPuEVdVFhVR8NKCFpump?maker=J8eVjDSapLPtqpsLtmukhFLuDR6UBa6ANbPWw2rk1et4","https://dexscreener.com/solana/79xyp6C6Z1DaWZEwnqszQtPEoPuEVdVFhVR8NKCFpump?maker=J8eVjDSapLPtqpsLtmukhFLuDR6UBa6ANbPWw2rk1et4")</f>
        <v/>
      </c>
    </row>
    <row r="60">
      <c r="A60" t="inlineStr">
        <is>
          <t>DuDm9KzcGeJZB9ZAbqf8pWa595nHCp9f3fqN6Wcmpump</t>
        </is>
      </c>
      <c r="B60" t="inlineStr">
        <is>
          <t>CONRAD</t>
        </is>
      </c>
      <c r="C60" t="n">
        <v>3</v>
      </c>
      <c r="D60" t="n">
        <v>-0.09</v>
      </c>
      <c r="E60" t="n">
        <v>-0.18</v>
      </c>
      <c r="F60" t="n">
        <v>0.494</v>
      </c>
      <c r="G60" t="n">
        <v>0.404</v>
      </c>
      <c r="H60" t="n">
        <v>1</v>
      </c>
      <c r="I60" t="n">
        <v>1</v>
      </c>
      <c r="J60" t="n">
        <v>-1</v>
      </c>
      <c r="K60" t="n">
        <v>-1</v>
      </c>
      <c r="L60">
        <f>HYPERLINK("https://www.defined.fi/sol/DuDm9KzcGeJZB9ZAbqf8pWa595nHCp9f3fqN6Wcmpump?maker=J8eVjDSapLPtqpsLtmukhFLuDR6UBa6ANbPWw2rk1et4","https://www.defined.fi/sol/DuDm9KzcGeJZB9ZAbqf8pWa595nHCp9f3fqN6Wcmpump?maker=J8eVjDSapLPtqpsLtmukhFLuDR6UBa6ANbPWw2rk1et4")</f>
        <v/>
      </c>
      <c r="M60">
        <f>HYPERLINK("https://dexscreener.com/solana/DuDm9KzcGeJZB9ZAbqf8pWa595nHCp9f3fqN6Wcmpump?maker=J8eVjDSapLPtqpsLtmukhFLuDR6UBa6ANbPWw2rk1et4","https://dexscreener.com/solana/DuDm9KzcGeJZB9ZAbqf8pWa595nHCp9f3fqN6Wcmpump?maker=J8eVjDSapLPtqpsLtmukhFLuDR6UBa6ANbPWw2rk1et4")</f>
        <v/>
      </c>
    </row>
    <row r="61">
      <c r="A61" t="inlineStr">
        <is>
          <t>J3KG4nbRtETXHxCDveyPBnMEvCaAe7SgegSJNcNkpump</t>
        </is>
      </c>
      <c r="B61" t="inlineStr">
        <is>
          <t>SOHNI</t>
        </is>
      </c>
      <c r="C61" t="n">
        <v>3</v>
      </c>
      <c r="D61" t="n">
        <v>-0.002</v>
      </c>
      <c r="E61" t="n">
        <v>-0</v>
      </c>
      <c r="F61" t="n">
        <v>0.484</v>
      </c>
      <c r="G61" t="n">
        <v>0.483</v>
      </c>
      <c r="H61" t="n">
        <v>1</v>
      </c>
      <c r="I61" t="n">
        <v>1</v>
      </c>
      <c r="J61" t="n">
        <v>-1</v>
      </c>
      <c r="K61" t="n">
        <v>-1</v>
      </c>
      <c r="L61">
        <f>HYPERLINK("https://www.defined.fi/sol/J3KG4nbRtETXHxCDveyPBnMEvCaAe7SgegSJNcNkpump?maker=J8eVjDSapLPtqpsLtmukhFLuDR6UBa6ANbPWw2rk1et4","https://www.defined.fi/sol/J3KG4nbRtETXHxCDveyPBnMEvCaAe7SgegSJNcNkpump?maker=J8eVjDSapLPtqpsLtmukhFLuDR6UBa6ANbPWw2rk1et4")</f>
        <v/>
      </c>
      <c r="M61">
        <f>HYPERLINK("https://dexscreener.com/solana/J3KG4nbRtETXHxCDveyPBnMEvCaAe7SgegSJNcNkpump?maker=J8eVjDSapLPtqpsLtmukhFLuDR6UBa6ANbPWw2rk1et4","https://dexscreener.com/solana/J3KG4nbRtETXHxCDveyPBnMEvCaAe7SgegSJNcNkpump?maker=J8eVjDSapLPtqpsLtmukhFLuDR6UBa6ANbPWw2rk1et4")</f>
        <v/>
      </c>
    </row>
    <row r="62">
      <c r="A62" t="inlineStr">
        <is>
          <t>2ZvcCgSBkgkgyBBkgXVwLBmZSWAFWthVNTdKk58Hpump</t>
        </is>
      </c>
      <c r="B62" t="inlineStr">
        <is>
          <t>Slother</t>
        </is>
      </c>
      <c r="C62" t="n">
        <v>3</v>
      </c>
      <c r="D62" t="n">
        <v>-0.537</v>
      </c>
      <c r="E62" t="n">
        <v>-0.55</v>
      </c>
      <c r="F62" t="n">
        <v>0.976</v>
      </c>
      <c r="G62" t="n">
        <v>0.439</v>
      </c>
      <c r="H62" t="n">
        <v>1</v>
      </c>
      <c r="I62" t="n">
        <v>1</v>
      </c>
      <c r="J62" t="n">
        <v>-1</v>
      </c>
      <c r="K62" t="n">
        <v>-1</v>
      </c>
      <c r="L62">
        <f>HYPERLINK("https://www.defined.fi/sol/2ZvcCgSBkgkgyBBkgXVwLBmZSWAFWthVNTdKk58Hpump?maker=J8eVjDSapLPtqpsLtmukhFLuDR6UBa6ANbPWw2rk1et4","https://www.defined.fi/sol/2ZvcCgSBkgkgyBBkgXVwLBmZSWAFWthVNTdKk58Hpump?maker=J8eVjDSapLPtqpsLtmukhFLuDR6UBa6ANbPWw2rk1et4")</f>
        <v/>
      </c>
      <c r="M62">
        <f>HYPERLINK("https://dexscreener.com/solana/2ZvcCgSBkgkgyBBkgXVwLBmZSWAFWthVNTdKk58Hpump?maker=J8eVjDSapLPtqpsLtmukhFLuDR6UBa6ANbPWw2rk1et4","https://dexscreener.com/solana/2ZvcCgSBkgkgyBBkgXVwLBmZSWAFWthVNTdKk58Hpump?maker=J8eVjDSapLPtqpsLtmukhFLuDR6UBa6ANbPWw2rk1et4")</f>
        <v/>
      </c>
    </row>
    <row r="63">
      <c r="A63" t="inlineStr">
        <is>
          <t>FrEfNufizTNEgrh6EpD5aa2g5hAf3a8Z8eQMmWjTpump</t>
        </is>
      </c>
      <c r="B63" t="inlineStr">
        <is>
          <t>Chirper</t>
        </is>
      </c>
      <c r="C63" t="n">
        <v>3</v>
      </c>
      <c r="D63" t="n">
        <v>-1.32</v>
      </c>
      <c r="E63" t="n">
        <v>-0.45</v>
      </c>
      <c r="F63" t="n">
        <v>2.93</v>
      </c>
      <c r="G63" t="n">
        <v>1.61</v>
      </c>
      <c r="H63" t="n">
        <v>4</v>
      </c>
      <c r="I63" t="n">
        <v>1</v>
      </c>
      <c r="J63" t="n">
        <v>-1</v>
      </c>
      <c r="K63" t="n">
        <v>-1</v>
      </c>
      <c r="L63">
        <f>HYPERLINK("https://www.defined.fi/sol/FrEfNufizTNEgrh6EpD5aa2g5hAf3a8Z8eQMmWjTpump?maker=J8eVjDSapLPtqpsLtmukhFLuDR6UBa6ANbPWw2rk1et4","https://www.defined.fi/sol/FrEfNufizTNEgrh6EpD5aa2g5hAf3a8Z8eQMmWjTpump?maker=J8eVjDSapLPtqpsLtmukhFLuDR6UBa6ANbPWw2rk1et4")</f>
        <v/>
      </c>
      <c r="M63">
        <f>HYPERLINK("https://dexscreener.com/solana/FrEfNufizTNEgrh6EpD5aa2g5hAf3a8Z8eQMmWjTpump?maker=J8eVjDSapLPtqpsLtmukhFLuDR6UBa6ANbPWw2rk1et4","https://dexscreener.com/solana/FrEfNufizTNEgrh6EpD5aa2g5hAf3a8Z8eQMmWjTpump?maker=J8eVjDSapLPtqpsLtmukhFLuDR6UBa6ANbPWw2rk1et4")</f>
        <v/>
      </c>
    </row>
    <row r="64">
      <c r="A64" t="inlineStr">
        <is>
          <t>6JhYn4rdUmeaukk5oPdp3AnucqAmvecq1zuBjyQmpump</t>
        </is>
      </c>
      <c r="B64" t="inlineStr">
        <is>
          <t>National</t>
        </is>
      </c>
      <c r="C64" t="n">
        <v>3</v>
      </c>
      <c r="D64" t="n">
        <v>2.63</v>
      </c>
      <c r="E64" t="n">
        <v>0.49</v>
      </c>
      <c r="F64" t="n">
        <v>5.34</v>
      </c>
      <c r="G64" t="n">
        <v>7.96</v>
      </c>
      <c r="H64" t="n">
        <v>7</v>
      </c>
      <c r="I64" t="n">
        <v>6</v>
      </c>
      <c r="J64" t="n">
        <v>-1</v>
      </c>
      <c r="K64" t="n">
        <v>-1</v>
      </c>
      <c r="L64">
        <f>HYPERLINK("https://www.defined.fi/sol/6JhYn4rdUmeaukk5oPdp3AnucqAmvecq1zuBjyQmpump?maker=J8eVjDSapLPtqpsLtmukhFLuDR6UBa6ANbPWw2rk1et4","https://www.defined.fi/sol/6JhYn4rdUmeaukk5oPdp3AnucqAmvecq1zuBjyQmpump?maker=J8eVjDSapLPtqpsLtmukhFLuDR6UBa6ANbPWw2rk1et4")</f>
        <v/>
      </c>
      <c r="M64">
        <f>HYPERLINK("https://dexscreener.com/solana/6JhYn4rdUmeaukk5oPdp3AnucqAmvecq1zuBjyQmpump?maker=J8eVjDSapLPtqpsLtmukhFLuDR6UBa6ANbPWw2rk1et4","https://dexscreener.com/solana/6JhYn4rdUmeaukk5oPdp3AnucqAmvecq1zuBjyQmpump?maker=J8eVjDSapLPtqpsLtmukhFLuDR6UBa6ANbPWw2rk1et4")</f>
        <v/>
      </c>
    </row>
    <row r="65">
      <c r="A65" t="inlineStr">
        <is>
          <t>7QPazeNDzoyMdxb1ACwcDWwb91Rtxu15CV3GWQQXpump</t>
        </is>
      </c>
      <c r="B65" t="inlineStr">
        <is>
          <t>CAT</t>
        </is>
      </c>
      <c r="C65" t="n">
        <v>3</v>
      </c>
      <c r="D65" t="n">
        <v>-0.371</v>
      </c>
      <c r="E65" t="n">
        <v>-0.76</v>
      </c>
      <c r="F65" t="n">
        <v>0.488</v>
      </c>
      <c r="G65" t="n">
        <v>0.117</v>
      </c>
      <c r="H65" t="n">
        <v>1</v>
      </c>
      <c r="I65" t="n">
        <v>1</v>
      </c>
      <c r="J65" t="n">
        <v>-1</v>
      </c>
      <c r="K65" t="n">
        <v>-1</v>
      </c>
      <c r="L65">
        <f>HYPERLINK("https://www.defined.fi/sol/7QPazeNDzoyMdxb1ACwcDWwb91Rtxu15CV3GWQQXpump?maker=J8eVjDSapLPtqpsLtmukhFLuDR6UBa6ANbPWw2rk1et4","https://www.defined.fi/sol/7QPazeNDzoyMdxb1ACwcDWwb91Rtxu15CV3GWQQXpump?maker=J8eVjDSapLPtqpsLtmukhFLuDR6UBa6ANbPWw2rk1et4")</f>
        <v/>
      </c>
      <c r="M65">
        <f>HYPERLINK("https://dexscreener.com/solana/7QPazeNDzoyMdxb1ACwcDWwb91Rtxu15CV3GWQQXpump?maker=J8eVjDSapLPtqpsLtmukhFLuDR6UBa6ANbPWw2rk1et4","https://dexscreener.com/solana/7QPazeNDzoyMdxb1ACwcDWwb91Rtxu15CV3GWQQXpump?maker=J8eVjDSapLPtqpsLtmukhFLuDR6UBa6ANbPWw2rk1et4")</f>
        <v/>
      </c>
    </row>
    <row r="66">
      <c r="A66" t="inlineStr">
        <is>
          <t>4BAKw6MtR1zvdkqZg8X68Atxi65g6SxD9E1YRBrkpump</t>
        </is>
      </c>
      <c r="B66" t="inlineStr">
        <is>
          <t>JOBS</t>
        </is>
      </c>
      <c r="C66" t="n">
        <v>3</v>
      </c>
      <c r="D66" t="n">
        <v>-0.856</v>
      </c>
      <c r="E66" t="n">
        <v>-0.89</v>
      </c>
      <c r="F66" t="n">
        <v>0.965</v>
      </c>
      <c r="G66" t="n">
        <v>0.109</v>
      </c>
      <c r="H66" t="n">
        <v>2</v>
      </c>
      <c r="I66" t="n">
        <v>1</v>
      </c>
      <c r="J66" t="n">
        <v>-1</v>
      </c>
      <c r="K66" t="n">
        <v>-1</v>
      </c>
      <c r="L66">
        <f>HYPERLINK("https://www.defined.fi/sol/4BAKw6MtR1zvdkqZg8X68Atxi65g6SxD9E1YRBrkpump?maker=J8eVjDSapLPtqpsLtmukhFLuDR6UBa6ANbPWw2rk1et4","https://www.defined.fi/sol/4BAKw6MtR1zvdkqZg8X68Atxi65g6SxD9E1YRBrkpump?maker=J8eVjDSapLPtqpsLtmukhFLuDR6UBa6ANbPWw2rk1et4")</f>
        <v/>
      </c>
      <c r="M66">
        <f>HYPERLINK("https://dexscreener.com/solana/4BAKw6MtR1zvdkqZg8X68Atxi65g6SxD9E1YRBrkpump?maker=J8eVjDSapLPtqpsLtmukhFLuDR6UBa6ANbPWw2rk1et4","https://dexscreener.com/solana/4BAKw6MtR1zvdkqZg8X68Atxi65g6SxD9E1YRBrkpump?maker=J8eVjDSapLPtqpsLtmukhFLuDR6UBa6ANbPWw2rk1et4")</f>
        <v/>
      </c>
    </row>
    <row r="67">
      <c r="A67" t="inlineStr">
        <is>
          <t>9CA4oDuvnP5oULiechySPf6FxnNS7JmG1VL19X5spump</t>
        </is>
      </c>
      <c r="B67" t="inlineStr">
        <is>
          <t>KIRK</t>
        </is>
      </c>
      <c r="C67" t="n">
        <v>3</v>
      </c>
      <c r="D67" t="n">
        <v>0.113</v>
      </c>
      <c r="E67" t="n">
        <v>0.19</v>
      </c>
      <c r="F67" t="n">
        <v>0.581</v>
      </c>
      <c r="G67" t="n">
        <v>0.6929999999999999</v>
      </c>
      <c r="H67" t="n">
        <v>2</v>
      </c>
      <c r="I67" t="n">
        <v>2</v>
      </c>
      <c r="J67" t="n">
        <v>-1</v>
      </c>
      <c r="K67" t="n">
        <v>-1</v>
      </c>
      <c r="L67">
        <f>HYPERLINK("https://www.defined.fi/sol/9CA4oDuvnP5oULiechySPf6FxnNS7JmG1VL19X5spump?maker=J8eVjDSapLPtqpsLtmukhFLuDR6UBa6ANbPWw2rk1et4","https://www.defined.fi/sol/9CA4oDuvnP5oULiechySPf6FxnNS7JmG1VL19X5spump?maker=J8eVjDSapLPtqpsLtmukhFLuDR6UBa6ANbPWw2rk1et4")</f>
        <v/>
      </c>
      <c r="M67">
        <f>HYPERLINK("https://dexscreener.com/solana/9CA4oDuvnP5oULiechySPf6FxnNS7JmG1VL19X5spump?maker=J8eVjDSapLPtqpsLtmukhFLuDR6UBa6ANbPWw2rk1et4","https://dexscreener.com/solana/9CA4oDuvnP5oULiechySPf6FxnNS7JmG1VL19X5spump?maker=J8eVjDSapLPtqpsLtmukhFLuDR6UBa6ANbPWw2rk1et4")</f>
        <v/>
      </c>
    </row>
    <row r="68">
      <c r="A68" t="inlineStr">
        <is>
          <t>D389xMs9JUEsPA1w4itsT6cN3vFwYmpQSmsvvdj2g1jX</t>
        </is>
      </c>
      <c r="B68" t="inlineStr">
        <is>
          <t>CatGirl</t>
        </is>
      </c>
      <c r="C68" t="n">
        <v>3</v>
      </c>
      <c r="D68" t="n">
        <v>-0.095</v>
      </c>
      <c r="E68" t="n">
        <v>-0.98</v>
      </c>
      <c r="F68" t="n">
        <v>0.097</v>
      </c>
      <c r="G68" t="n">
        <v>0.002</v>
      </c>
      <c r="H68" t="n">
        <v>1</v>
      </c>
      <c r="I68" t="n">
        <v>1</v>
      </c>
      <c r="J68" t="n">
        <v>-1</v>
      </c>
      <c r="K68" t="n">
        <v>-1</v>
      </c>
      <c r="L68">
        <f>HYPERLINK("https://www.defined.fi/sol/D389xMs9JUEsPA1w4itsT6cN3vFwYmpQSmsvvdj2g1jX?maker=J8eVjDSapLPtqpsLtmukhFLuDR6UBa6ANbPWw2rk1et4","https://www.defined.fi/sol/D389xMs9JUEsPA1w4itsT6cN3vFwYmpQSmsvvdj2g1jX?maker=J8eVjDSapLPtqpsLtmukhFLuDR6UBa6ANbPWw2rk1et4")</f>
        <v/>
      </c>
      <c r="M68">
        <f>HYPERLINK("https://dexscreener.com/solana/D389xMs9JUEsPA1w4itsT6cN3vFwYmpQSmsvvdj2g1jX?maker=J8eVjDSapLPtqpsLtmukhFLuDR6UBa6ANbPWw2rk1et4","https://dexscreener.com/solana/D389xMs9JUEsPA1w4itsT6cN3vFwYmpQSmsvvdj2g1jX?maker=J8eVjDSapLPtqpsLtmukhFLuDR6UBa6ANbPWw2rk1et4")</f>
        <v/>
      </c>
    </row>
    <row r="69">
      <c r="A69" t="inlineStr">
        <is>
          <t>2s7VV1EhcuVNv9vbmYif5Mn1tH88JgQVx5SYnuoBpump</t>
        </is>
      </c>
      <c r="B69" t="inlineStr">
        <is>
          <t>Kookie</t>
        </is>
      </c>
      <c r="C69" t="n">
        <v>3</v>
      </c>
      <c r="D69" t="n">
        <v>0.9</v>
      </c>
      <c r="E69" t="n">
        <v>1.85</v>
      </c>
      <c r="F69" t="n">
        <v>0.486</v>
      </c>
      <c r="G69" t="n">
        <v>1.39</v>
      </c>
      <c r="H69" t="n">
        <v>1</v>
      </c>
      <c r="I69" t="n">
        <v>2</v>
      </c>
      <c r="J69" t="n">
        <v>-1</v>
      </c>
      <c r="K69" t="n">
        <v>-1</v>
      </c>
      <c r="L69">
        <f>HYPERLINK("https://www.defined.fi/sol/2s7VV1EhcuVNv9vbmYif5Mn1tH88JgQVx5SYnuoBpump?maker=J8eVjDSapLPtqpsLtmukhFLuDR6UBa6ANbPWw2rk1et4","https://www.defined.fi/sol/2s7VV1EhcuVNv9vbmYif5Mn1tH88JgQVx5SYnuoBpump?maker=J8eVjDSapLPtqpsLtmukhFLuDR6UBa6ANbPWw2rk1et4")</f>
        <v/>
      </c>
      <c r="M69">
        <f>HYPERLINK("https://dexscreener.com/solana/2s7VV1EhcuVNv9vbmYif5Mn1tH88JgQVx5SYnuoBpump?maker=J8eVjDSapLPtqpsLtmukhFLuDR6UBa6ANbPWw2rk1et4","https://dexscreener.com/solana/2s7VV1EhcuVNv9vbmYif5Mn1tH88JgQVx5SYnuoBpump?maker=J8eVjDSapLPtqpsLtmukhFLuDR6UBa6ANbPWw2rk1et4")</f>
        <v/>
      </c>
    </row>
    <row r="70">
      <c r="A70" t="inlineStr">
        <is>
          <t>4P4J3fWmyvPzQX4TeRqf5hhYKVxKwuDQa2SMtMdwpump</t>
        </is>
      </c>
      <c r="B70" t="inlineStr">
        <is>
          <t>QingBao</t>
        </is>
      </c>
      <c r="C70" t="n">
        <v>3</v>
      </c>
      <c r="D70" t="n">
        <v>0.673</v>
      </c>
      <c r="E70" t="n">
        <v>0.26</v>
      </c>
      <c r="F70" t="n">
        <v>2.56</v>
      </c>
      <c r="G70" t="n">
        <v>3.23</v>
      </c>
      <c r="H70" t="n">
        <v>4</v>
      </c>
      <c r="I70" t="n">
        <v>2</v>
      </c>
      <c r="J70" t="n">
        <v>-1</v>
      </c>
      <c r="K70" t="n">
        <v>-1</v>
      </c>
      <c r="L70">
        <f>HYPERLINK("https://www.defined.fi/sol/4P4J3fWmyvPzQX4TeRqf5hhYKVxKwuDQa2SMtMdwpump?maker=J8eVjDSapLPtqpsLtmukhFLuDR6UBa6ANbPWw2rk1et4","https://www.defined.fi/sol/4P4J3fWmyvPzQX4TeRqf5hhYKVxKwuDQa2SMtMdwpump?maker=J8eVjDSapLPtqpsLtmukhFLuDR6UBa6ANbPWw2rk1et4")</f>
        <v/>
      </c>
      <c r="M70">
        <f>HYPERLINK("https://dexscreener.com/solana/4P4J3fWmyvPzQX4TeRqf5hhYKVxKwuDQa2SMtMdwpump?maker=J8eVjDSapLPtqpsLtmukhFLuDR6UBa6ANbPWw2rk1et4","https://dexscreener.com/solana/4P4J3fWmyvPzQX4TeRqf5hhYKVxKwuDQa2SMtMdwpump?maker=J8eVjDSapLPtqpsLtmukhFLuDR6UBa6ANbPWw2rk1et4")</f>
        <v/>
      </c>
    </row>
    <row r="71">
      <c r="A71" t="inlineStr">
        <is>
          <t>QMiqpzcH9vqSSWkJPEFiGQwhQDqznRFddWEdLzjpump</t>
        </is>
      </c>
      <c r="B71" t="inlineStr">
        <is>
          <t>Shakey</t>
        </is>
      </c>
      <c r="C71" t="n">
        <v>3</v>
      </c>
      <c r="D71" t="n">
        <v>0</v>
      </c>
      <c r="E71" t="n">
        <v>-0</v>
      </c>
      <c r="F71" t="n">
        <v>0.489</v>
      </c>
      <c r="G71" t="n">
        <v>0.488</v>
      </c>
      <c r="H71" t="n">
        <v>1</v>
      </c>
      <c r="I71" t="n">
        <v>1</v>
      </c>
      <c r="J71" t="n">
        <v>-1</v>
      </c>
      <c r="K71" t="n">
        <v>-1</v>
      </c>
      <c r="L71">
        <f>HYPERLINK("https://www.defined.fi/sol/QMiqpzcH9vqSSWkJPEFiGQwhQDqznRFddWEdLzjpump?maker=J8eVjDSapLPtqpsLtmukhFLuDR6UBa6ANbPWw2rk1et4","https://www.defined.fi/sol/QMiqpzcH9vqSSWkJPEFiGQwhQDqznRFddWEdLzjpump?maker=J8eVjDSapLPtqpsLtmukhFLuDR6UBa6ANbPWw2rk1et4")</f>
        <v/>
      </c>
      <c r="M71">
        <f>HYPERLINK("https://dexscreener.com/solana/QMiqpzcH9vqSSWkJPEFiGQwhQDqznRFddWEdLzjpump?maker=J8eVjDSapLPtqpsLtmukhFLuDR6UBa6ANbPWw2rk1et4","https://dexscreener.com/solana/QMiqpzcH9vqSSWkJPEFiGQwhQDqznRFddWEdLzjpump?maker=J8eVjDSapLPtqpsLtmukhFLuDR6UBa6ANbPWw2rk1et4")</f>
        <v/>
      </c>
    </row>
    <row r="72">
      <c r="A72" t="inlineStr">
        <is>
          <t>FisfEa5VMbFfJRKHe5rFLTvK2eiTp8GmhwQtbxq1pump</t>
        </is>
      </c>
      <c r="B72" t="inlineStr">
        <is>
          <t>WarNymph</t>
        </is>
      </c>
      <c r="C72" t="n">
        <v>4</v>
      </c>
      <c r="D72" t="n">
        <v>-0.066</v>
      </c>
      <c r="E72" t="n">
        <v>-1</v>
      </c>
      <c r="F72" t="n">
        <v>0.482</v>
      </c>
      <c r="G72" t="n">
        <v>0.416</v>
      </c>
      <c r="H72" t="n">
        <v>1</v>
      </c>
      <c r="I72" t="n">
        <v>1</v>
      </c>
      <c r="J72" t="n">
        <v>-1</v>
      </c>
      <c r="K72" t="n">
        <v>-1</v>
      </c>
      <c r="L72">
        <f>HYPERLINK("https://www.defined.fi/sol/FisfEa5VMbFfJRKHe5rFLTvK2eiTp8GmhwQtbxq1pump?maker=J8eVjDSapLPtqpsLtmukhFLuDR6UBa6ANbPWw2rk1et4","https://www.defined.fi/sol/FisfEa5VMbFfJRKHe5rFLTvK2eiTp8GmhwQtbxq1pump?maker=J8eVjDSapLPtqpsLtmukhFLuDR6UBa6ANbPWw2rk1et4")</f>
        <v/>
      </c>
      <c r="M72">
        <f>HYPERLINK("https://dexscreener.com/solana/FisfEa5VMbFfJRKHe5rFLTvK2eiTp8GmhwQtbxq1pump?maker=J8eVjDSapLPtqpsLtmukhFLuDR6UBa6ANbPWw2rk1et4","https://dexscreener.com/solana/FisfEa5VMbFfJRKHe5rFLTvK2eiTp8GmhwQtbxq1pump?maker=J8eVjDSapLPtqpsLtmukhFLuDR6UBa6ANbPWw2rk1et4")</f>
        <v/>
      </c>
    </row>
    <row r="73">
      <c r="A73" t="inlineStr">
        <is>
          <t>E9q3pvtpuyRo5nWY4Fp9RjbEUnVbJdeQDRAVCiJ6pump</t>
        </is>
      </c>
      <c r="B73" t="inlineStr">
        <is>
          <t>CETO</t>
        </is>
      </c>
      <c r="C73" t="n">
        <v>4</v>
      </c>
      <c r="D73" t="n">
        <v>-0.068</v>
      </c>
      <c r="E73" t="n">
        <v>-0.14</v>
      </c>
      <c r="F73" t="n">
        <v>0.486</v>
      </c>
      <c r="G73" t="n">
        <v>0.417</v>
      </c>
      <c r="H73" t="n">
        <v>1</v>
      </c>
      <c r="I73" t="n">
        <v>1</v>
      </c>
      <c r="J73" t="n">
        <v>-1</v>
      </c>
      <c r="K73" t="n">
        <v>-1</v>
      </c>
      <c r="L73">
        <f>HYPERLINK("https://www.defined.fi/sol/E9q3pvtpuyRo5nWY4Fp9RjbEUnVbJdeQDRAVCiJ6pump?maker=J8eVjDSapLPtqpsLtmukhFLuDR6UBa6ANbPWw2rk1et4","https://www.defined.fi/sol/E9q3pvtpuyRo5nWY4Fp9RjbEUnVbJdeQDRAVCiJ6pump?maker=J8eVjDSapLPtqpsLtmukhFLuDR6UBa6ANbPWw2rk1et4")</f>
        <v/>
      </c>
      <c r="M73">
        <f>HYPERLINK("https://dexscreener.com/solana/E9q3pvtpuyRo5nWY4Fp9RjbEUnVbJdeQDRAVCiJ6pump?maker=J8eVjDSapLPtqpsLtmukhFLuDR6UBa6ANbPWw2rk1et4","https://dexscreener.com/solana/E9q3pvtpuyRo5nWY4Fp9RjbEUnVbJdeQDRAVCiJ6pump?maker=J8eVjDSapLPtqpsLtmukhFLuDR6UBa6ANbPWw2rk1et4")</f>
        <v/>
      </c>
    </row>
    <row r="74">
      <c r="A74" t="inlineStr">
        <is>
          <t>BZqoYGvJhcxXF73JTj6FR2QpCi6vxi5WXWEKDagvpump</t>
        </is>
      </c>
      <c r="B74" t="inlineStr">
        <is>
          <t>yuanbao</t>
        </is>
      </c>
      <c r="C74" t="n">
        <v>4</v>
      </c>
      <c r="D74" t="n">
        <v>-0.063</v>
      </c>
      <c r="E74" t="n">
        <v>-0.55</v>
      </c>
      <c r="F74" t="n">
        <v>0.115</v>
      </c>
      <c r="G74" t="n">
        <v>0.052</v>
      </c>
      <c r="H74" t="n">
        <v>1</v>
      </c>
      <c r="I74" t="n">
        <v>1</v>
      </c>
      <c r="J74" t="n">
        <v>-1</v>
      </c>
      <c r="K74" t="n">
        <v>-1</v>
      </c>
      <c r="L74">
        <f>HYPERLINK("https://www.defined.fi/sol/BZqoYGvJhcxXF73JTj6FR2QpCi6vxi5WXWEKDagvpump?maker=J8eVjDSapLPtqpsLtmukhFLuDR6UBa6ANbPWw2rk1et4","https://www.defined.fi/sol/BZqoYGvJhcxXF73JTj6FR2QpCi6vxi5WXWEKDagvpump?maker=J8eVjDSapLPtqpsLtmukhFLuDR6UBa6ANbPWw2rk1et4")</f>
        <v/>
      </c>
      <c r="M74">
        <f>HYPERLINK("https://dexscreener.com/solana/BZqoYGvJhcxXF73JTj6FR2QpCi6vxi5WXWEKDagvpump?maker=J8eVjDSapLPtqpsLtmukhFLuDR6UBa6ANbPWw2rk1et4","https://dexscreener.com/solana/BZqoYGvJhcxXF73JTj6FR2QpCi6vxi5WXWEKDagvpump?maker=J8eVjDSapLPtqpsLtmukhFLuDR6UBa6ANbPWw2rk1et4")</f>
        <v/>
      </c>
    </row>
    <row r="75">
      <c r="A75" t="inlineStr">
        <is>
          <t>8hDZEyhWjMNBjVnAo7r1hD9CG3LvQMcVPmeENcgMpump</t>
        </is>
      </c>
      <c r="B75" t="inlineStr">
        <is>
          <t>ZEUS</t>
        </is>
      </c>
      <c r="C75" t="n">
        <v>4</v>
      </c>
      <c r="D75" t="n">
        <v>-0.447</v>
      </c>
      <c r="E75" t="n">
        <v>-0.92</v>
      </c>
      <c r="F75" t="n">
        <v>0.486</v>
      </c>
      <c r="G75" t="n">
        <v>0.039</v>
      </c>
      <c r="H75" t="n">
        <v>1</v>
      </c>
      <c r="I75" t="n">
        <v>1</v>
      </c>
      <c r="J75" t="n">
        <v>-1</v>
      </c>
      <c r="K75" t="n">
        <v>-1</v>
      </c>
      <c r="L75">
        <f>HYPERLINK("https://www.defined.fi/sol/8hDZEyhWjMNBjVnAo7r1hD9CG3LvQMcVPmeENcgMpump?maker=J8eVjDSapLPtqpsLtmukhFLuDR6UBa6ANbPWw2rk1et4","https://www.defined.fi/sol/8hDZEyhWjMNBjVnAo7r1hD9CG3LvQMcVPmeENcgMpump?maker=J8eVjDSapLPtqpsLtmukhFLuDR6UBa6ANbPWw2rk1et4")</f>
        <v/>
      </c>
      <c r="M75">
        <f>HYPERLINK("https://dexscreener.com/solana/8hDZEyhWjMNBjVnAo7r1hD9CG3LvQMcVPmeENcgMpump?maker=J8eVjDSapLPtqpsLtmukhFLuDR6UBa6ANbPWw2rk1et4","https://dexscreener.com/solana/8hDZEyhWjMNBjVnAo7r1hD9CG3LvQMcVPmeENcgMpump?maker=J8eVjDSapLPtqpsLtmukhFLuDR6UBa6ANbPWw2rk1et4")</f>
        <v/>
      </c>
    </row>
    <row r="76">
      <c r="A76" t="inlineStr">
        <is>
          <t>QiMdivePoacyMLXzSfL4yqYybaHjaJ2St6EjJympump</t>
        </is>
      </c>
      <c r="B76" t="inlineStr">
        <is>
          <t>FEMDOM</t>
        </is>
      </c>
      <c r="C76" t="n">
        <v>4</v>
      </c>
      <c r="D76" t="n">
        <v>-0.041</v>
      </c>
      <c r="E76" t="n">
        <v>-1</v>
      </c>
      <c r="F76" t="n">
        <v>0.096</v>
      </c>
      <c r="G76" t="n">
        <v>0.056</v>
      </c>
      <c r="H76" t="n">
        <v>1</v>
      </c>
      <c r="I76" t="n">
        <v>1</v>
      </c>
      <c r="J76" t="n">
        <v>-1</v>
      </c>
      <c r="K76" t="n">
        <v>-1</v>
      </c>
      <c r="L76">
        <f>HYPERLINK("https://www.defined.fi/sol/QiMdivePoacyMLXzSfL4yqYybaHjaJ2St6EjJympump?maker=J8eVjDSapLPtqpsLtmukhFLuDR6UBa6ANbPWw2rk1et4","https://www.defined.fi/sol/QiMdivePoacyMLXzSfL4yqYybaHjaJ2St6EjJympump?maker=J8eVjDSapLPtqpsLtmukhFLuDR6UBa6ANbPWw2rk1et4")</f>
        <v/>
      </c>
      <c r="M76">
        <f>HYPERLINK("https://dexscreener.com/solana/QiMdivePoacyMLXzSfL4yqYybaHjaJ2St6EjJympump?maker=J8eVjDSapLPtqpsLtmukhFLuDR6UBa6ANbPWw2rk1et4","https://dexscreener.com/solana/QiMdivePoacyMLXzSfL4yqYybaHjaJ2St6EjJympump?maker=J8eVjDSapLPtqpsLtmukhFLuDR6UBa6ANbPWw2rk1et4")</f>
        <v/>
      </c>
    </row>
    <row r="77">
      <c r="A77" t="inlineStr">
        <is>
          <t>9KHYmJmL6cW7N2EUJfognpNrMNRWswYZoETjitYY972T</t>
        </is>
      </c>
      <c r="B77" t="inlineStr">
        <is>
          <t>ANYESES</t>
        </is>
      </c>
      <c r="C77" t="n">
        <v>4</v>
      </c>
      <c r="D77" t="n">
        <v>-0.036</v>
      </c>
      <c r="E77" t="n">
        <v>-1</v>
      </c>
      <c r="F77" t="n">
        <v>0.48</v>
      </c>
      <c r="G77" t="n">
        <v>0.444</v>
      </c>
      <c r="H77" t="n">
        <v>1</v>
      </c>
      <c r="I77" t="n">
        <v>1</v>
      </c>
      <c r="J77" t="n">
        <v>-1</v>
      </c>
      <c r="K77" t="n">
        <v>-1</v>
      </c>
      <c r="L77">
        <f>HYPERLINK("https://www.defined.fi/sol/9KHYmJmL6cW7N2EUJfognpNrMNRWswYZoETjitYY972T?maker=J8eVjDSapLPtqpsLtmukhFLuDR6UBa6ANbPWw2rk1et4","https://www.defined.fi/sol/9KHYmJmL6cW7N2EUJfognpNrMNRWswYZoETjitYY972T?maker=J8eVjDSapLPtqpsLtmukhFLuDR6UBa6ANbPWw2rk1et4")</f>
        <v/>
      </c>
      <c r="M77">
        <f>HYPERLINK("https://dexscreener.com/solana/9KHYmJmL6cW7N2EUJfognpNrMNRWswYZoETjitYY972T?maker=J8eVjDSapLPtqpsLtmukhFLuDR6UBa6ANbPWw2rk1et4","https://dexscreener.com/solana/9KHYmJmL6cW7N2EUJfognpNrMNRWswYZoETjitYY972T?maker=J8eVjDSapLPtqpsLtmukhFLuDR6UBa6ANbPWw2rk1et4")</f>
        <v/>
      </c>
    </row>
    <row r="78">
      <c r="A78" t="inlineStr">
        <is>
          <t>Bu6yWsqkBjEMCpNeWtZsmufdoykeNfH432kibPEEpump</t>
        </is>
      </c>
      <c r="B78" t="inlineStr">
        <is>
          <t>HASTE</t>
        </is>
      </c>
      <c r="C78" t="n">
        <v>4</v>
      </c>
      <c r="D78" t="n">
        <v>0.106</v>
      </c>
      <c r="E78" t="n">
        <v>0.22</v>
      </c>
      <c r="F78" t="n">
        <v>0.485</v>
      </c>
      <c r="G78" t="n">
        <v>0.59</v>
      </c>
      <c r="H78" t="n">
        <v>1</v>
      </c>
      <c r="I78" t="n">
        <v>1</v>
      </c>
      <c r="J78" t="n">
        <v>-1</v>
      </c>
      <c r="K78" t="n">
        <v>-1</v>
      </c>
      <c r="L78">
        <f>HYPERLINK("https://www.defined.fi/sol/Bu6yWsqkBjEMCpNeWtZsmufdoykeNfH432kibPEEpump?maker=J8eVjDSapLPtqpsLtmukhFLuDR6UBa6ANbPWw2rk1et4","https://www.defined.fi/sol/Bu6yWsqkBjEMCpNeWtZsmufdoykeNfH432kibPEEpump?maker=J8eVjDSapLPtqpsLtmukhFLuDR6UBa6ANbPWw2rk1et4")</f>
        <v/>
      </c>
      <c r="M78">
        <f>HYPERLINK("https://dexscreener.com/solana/Bu6yWsqkBjEMCpNeWtZsmufdoykeNfH432kibPEEpump?maker=J8eVjDSapLPtqpsLtmukhFLuDR6UBa6ANbPWw2rk1et4","https://dexscreener.com/solana/Bu6yWsqkBjEMCpNeWtZsmufdoykeNfH432kibPEEpump?maker=J8eVjDSapLPtqpsLtmukhFLuDR6UBa6ANbPWw2rk1et4")</f>
        <v/>
      </c>
    </row>
    <row r="79">
      <c r="A79" t="inlineStr">
        <is>
          <t>2QNAAxwoQsA6zUvFHYWYJ9ccEKQcZfqpkPZj6zR3pump</t>
        </is>
      </c>
      <c r="B79" t="inlineStr">
        <is>
          <t>In/cel</t>
        </is>
      </c>
      <c r="C79" t="n">
        <v>4</v>
      </c>
      <c r="D79" t="n">
        <v>0.227</v>
      </c>
      <c r="E79" t="n">
        <v>0.16</v>
      </c>
      <c r="F79" t="n">
        <v>1.42</v>
      </c>
      <c r="G79" t="n">
        <v>1.65</v>
      </c>
      <c r="H79" t="n">
        <v>2</v>
      </c>
      <c r="I79" t="n">
        <v>2</v>
      </c>
      <c r="J79" t="n">
        <v>-1</v>
      </c>
      <c r="K79" t="n">
        <v>-1</v>
      </c>
      <c r="L79">
        <f>HYPERLINK("https://www.defined.fi/sol/2QNAAxwoQsA6zUvFHYWYJ9ccEKQcZfqpkPZj6zR3pump?maker=J8eVjDSapLPtqpsLtmukhFLuDR6UBa6ANbPWw2rk1et4","https://www.defined.fi/sol/2QNAAxwoQsA6zUvFHYWYJ9ccEKQcZfqpkPZj6zR3pump?maker=J8eVjDSapLPtqpsLtmukhFLuDR6UBa6ANbPWw2rk1et4")</f>
        <v/>
      </c>
      <c r="M79">
        <f>HYPERLINK("https://dexscreener.com/solana/2QNAAxwoQsA6zUvFHYWYJ9ccEKQcZfqpkPZj6zR3pump?maker=J8eVjDSapLPtqpsLtmukhFLuDR6UBa6ANbPWw2rk1et4","https://dexscreener.com/solana/2QNAAxwoQsA6zUvFHYWYJ9ccEKQcZfqpkPZj6zR3pump?maker=J8eVjDSapLPtqpsLtmukhFLuDR6UBa6ANbPWw2rk1et4")</f>
        <v/>
      </c>
    </row>
    <row r="80">
      <c r="A80" t="inlineStr">
        <is>
          <t>224LWaigXWsWNAv92Hkfpd4pRTkVc4G73MSNo1jgpump</t>
        </is>
      </c>
      <c r="B80" t="inlineStr">
        <is>
          <t>popdeng</t>
        </is>
      </c>
      <c r="C80" t="n">
        <v>4</v>
      </c>
      <c r="D80" t="n">
        <v>0.08799999999999999</v>
      </c>
      <c r="E80" t="n">
        <v>-1</v>
      </c>
      <c r="F80" t="n">
        <v>0.5</v>
      </c>
      <c r="G80" t="n">
        <v>0.588</v>
      </c>
      <c r="H80" t="n">
        <v>1</v>
      </c>
      <c r="I80" t="n">
        <v>1</v>
      </c>
      <c r="J80" t="n">
        <v>-1</v>
      </c>
      <c r="K80" t="n">
        <v>-1</v>
      </c>
      <c r="L80">
        <f>HYPERLINK("https://www.defined.fi/sol/224LWaigXWsWNAv92Hkfpd4pRTkVc4G73MSNo1jgpump?maker=J8eVjDSapLPtqpsLtmukhFLuDR6UBa6ANbPWw2rk1et4","https://www.defined.fi/sol/224LWaigXWsWNAv92Hkfpd4pRTkVc4G73MSNo1jgpump?maker=J8eVjDSapLPtqpsLtmukhFLuDR6UBa6ANbPWw2rk1et4")</f>
        <v/>
      </c>
      <c r="M80">
        <f>HYPERLINK("https://dexscreener.com/solana/224LWaigXWsWNAv92Hkfpd4pRTkVc4G73MSNo1jgpump?maker=J8eVjDSapLPtqpsLtmukhFLuDR6UBa6ANbPWw2rk1et4","https://dexscreener.com/solana/224LWaigXWsWNAv92Hkfpd4pRTkVc4G73MSNo1jgpump?maker=J8eVjDSapLPtqpsLtmukhFLuDR6UBa6ANbPWw2rk1et4")</f>
        <v/>
      </c>
    </row>
    <row r="81">
      <c r="A81" t="inlineStr">
        <is>
          <t>9vrUy6CepnzqEiW9Uy1QaukunmpiezUJRgNdfpdkpump</t>
        </is>
      </c>
      <c r="B81" t="inlineStr">
        <is>
          <t>23D58235</t>
        </is>
      </c>
      <c r="C81" t="n">
        <v>4</v>
      </c>
      <c r="D81" t="n">
        <v>0.323</v>
      </c>
      <c r="E81" t="n">
        <v>-1</v>
      </c>
      <c r="F81" t="n">
        <v>1.46</v>
      </c>
      <c r="G81" t="n">
        <v>1.79</v>
      </c>
      <c r="H81" t="n">
        <v>3</v>
      </c>
      <c r="I81" t="n">
        <v>3</v>
      </c>
      <c r="J81" t="n">
        <v>-1</v>
      </c>
      <c r="K81" t="n">
        <v>-1</v>
      </c>
      <c r="L81">
        <f>HYPERLINK("https://www.defined.fi/sol/9vrUy6CepnzqEiW9Uy1QaukunmpiezUJRgNdfpdkpump?maker=J8eVjDSapLPtqpsLtmukhFLuDR6UBa6ANbPWw2rk1et4","https://www.defined.fi/sol/9vrUy6CepnzqEiW9Uy1QaukunmpiezUJRgNdfpdkpump?maker=J8eVjDSapLPtqpsLtmukhFLuDR6UBa6ANbPWw2rk1et4")</f>
        <v/>
      </c>
      <c r="M81">
        <f>HYPERLINK("https://dexscreener.com/solana/9vrUy6CepnzqEiW9Uy1QaukunmpiezUJRgNdfpdkpump?maker=J8eVjDSapLPtqpsLtmukhFLuDR6UBa6ANbPWw2rk1et4","https://dexscreener.com/solana/9vrUy6CepnzqEiW9Uy1QaukunmpiezUJRgNdfpdkpump?maker=J8eVjDSapLPtqpsLtmukhFLuDR6UBa6ANbPWw2rk1et4")</f>
        <v/>
      </c>
    </row>
    <row r="82">
      <c r="A82" t="inlineStr">
        <is>
          <t>CK8jBy1R7JKr6FMSmaHJGi8GS3XPryWFJ1ebX3Uvpump</t>
        </is>
      </c>
      <c r="B82" t="inlineStr">
        <is>
          <t>ARCANE</t>
        </is>
      </c>
      <c r="C82" t="n">
        <v>4</v>
      </c>
      <c r="D82" t="n">
        <v>1.83</v>
      </c>
      <c r="E82" t="n">
        <v>1.09</v>
      </c>
      <c r="F82" t="n">
        <v>1.68</v>
      </c>
      <c r="G82" t="n">
        <v>3.51</v>
      </c>
      <c r="H82" t="n">
        <v>3</v>
      </c>
      <c r="I82" t="n">
        <v>5</v>
      </c>
      <c r="J82" t="n">
        <v>-1</v>
      </c>
      <c r="K82" t="n">
        <v>-1</v>
      </c>
      <c r="L82">
        <f>HYPERLINK("https://www.defined.fi/sol/CK8jBy1R7JKr6FMSmaHJGi8GS3XPryWFJ1ebX3Uvpump?maker=J8eVjDSapLPtqpsLtmukhFLuDR6UBa6ANbPWw2rk1et4","https://www.defined.fi/sol/CK8jBy1R7JKr6FMSmaHJGi8GS3XPryWFJ1ebX3Uvpump?maker=J8eVjDSapLPtqpsLtmukhFLuDR6UBa6ANbPWw2rk1et4")</f>
        <v/>
      </c>
      <c r="M82">
        <f>HYPERLINK("https://dexscreener.com/solana/CK8jBy1R7JKr6FMSmaHJGi8GS3XPryWFJ1ebX3Uvpump?maker=J8eVjDSapLPtqpsLtmukhFLuDR6UBa6ANbPWw2rk1et4","https://dexscreener.com/solana/CK8jBy1R7JKr6FMSmaHJGi8GS3XPryWFJ1ebX3Uvpump?maker=J8eVjDSapLPtqpsLtmukhFLuDR6UBa6ANbPWw2rk1et4")</f>
        <v/>
      </c>
    </row>
    <row r="83">
      <c r="A83" t="inlineStr">
        <is>
          <t>AkZA3KCtJCfV3NTfiYj5Se7id4LXa3ewTbWVDTx5pump</t>
        </is>
      </c>
      <c r="B83" t="inlineStr">
        <is>
          <t>Bravo</t>
        </is>
      </c>
      <c r="C83" t="n">
        <v>4</v>
      </c>
      <c r="D83" t="n">
        <v>0.144</v>
      </c>
      <c r="E83" t="n">
        <v>-1</v>
      </c>
      <c r="F83" t="n">
        <v>1.02</v>
      </c>
      <c r="G83" t="n">
        <v>1.16</v>
      </c>
      <c r="H83" t="n">
        <v>1</v>
      </c>
      <c r="I83" t="n">
        <v>1</v>
      </c>
      <c r="J83" t="n">
        <v>-1</v>
      </c>
      <c r="K83" t="n">
        <v>-1</v>
      </c>
      <c r="L83">
        <f>HYPERLINK("https://www.defined.fi/sol/AkZA3KCtJCfV3NTfiYj5Se7id4LXa3ewTbWVDTx5pump?maker=J8eVjDSapLPtqpsLtmukhFLuDR6UBa6ANbPWw2rk1et4","https://www.defined.fi/sol/AkZA3KCtJCfV3NTfiYj5Se7id4LXa3ewTbWVDTx5pump?maker=J8eVjDSapLPtqpsLtmukhFLuDR6UBa6ANbPWw2rk1et4")</f>
        <v/>
      </c>
      <c r="M83">
        <f>HYPERLINK("https://dexscreener.com/solana/AkZA3KCtJCfV3NTfiYj5Se7id4LXa3ewTbWVDTx5pump?maker=J8eVjDSapLPtqpsLtmukhFLuDR6UBa6ANbPWw2rk1et4","https://dexscreener.com/solana/AkZA3KCtJCfV3NTfiYj5Se7id4LXa3ewTbWVDTx5pump?maker=J8eVjDSapLPtqpsLtmukhFLuDR6UBa6ANbPWw2rk1et4")</f>
        <v/>
      </c>
    </row>
    <row r="84">
      <c r="A84" t="inlineStr">
        <is>
          <t>BqJyEmXDw6oGQLzHM6MsBZjpip6BRe1MyeZJAfK8pump</t>
        </is>
      </c>
      <c r="B84" t="inlineStr">
        <is>
          <t>VOTE</t>
        </is>
      </c>
      <c r="C84" t="n">
        <v>5</v>
      </c>
      <c r="D84" t="n">
        <v>0.999</v>
      </c>
      <c r="E84" t="n">
        <v>0.9399999999999999</v>
      </c>
      <c r="F84" t="n">
        <v>1.06</v>
      </c>
      <c r="G84" t="n">
        <v>2.06</v>
      </c>
      <c r="H84" t="n">
        <v>1</v>
      </c>
      <c r="I84" t="n">
        <v>2</v>
      </c>
      <c r="J84" t="n">
        <v>-1</v>
      </c>
      <c r="K84" t="n">
        <v>-1</v>
      </c>
      <c r="L84">
        <f>HYPERLINK("https://www.defined.fi/sol/BqJyEmXDw6oGQLzHM6MsBZjpip6BRe1MyeZJAfK8pump?maker=J8eVjDSapLPtqpsLtmukhFLuDR6UBa6ANbPWw2rk1et4","https://www.defined.fi/sol/BqJyEmXDw6oGQLzHM6MsBZjpip6BRe1MyeZJAfK8pump?maker=J8eVjDSapLPtqpsLtmukhFLuDR6UBa6ANbPWw2rk1et4")</f>
        <v/>
      </c>
      <c r="M84">
        <f>HYPERLINK("https://dexscreener.com/solana/BqJyEmXDw6oGQLzHM6MsBZjpip6BRe1MyeZJAfK8pump?maker=J8eVjDSapLPtqpsLtmukhFLuDR6UBa6ANbPWw2rk1et4","https://dexscreener.com/solana/BqJyEmXDw6oGQLzHM6MsBZjpip6BRe1MyeZJAfK8pump?maker=J8eVjDSapLPtqpsLtmukhFLuDR6UBa6ANbPWw2rk1et4")</f>
        <v/>
      </c>
    </row>
    <row r="85">
      <c r="A85" t="inlineStr">
        <is>
          <t>Gb7g3y428GUvE9L7TQ6VmUmUmKuEsYqyf3G6E97zpump</t>
        </is>
      </c>
      <c r="B85" t="inlineStr">
        <is>
          <t>Baoli</t>
        </is>
      </c>
      <c r="C85" t="n">
        <v>5</v>
      </c>
      <c r="D85" t="n">
        <v>-0.644</v>
      </c>
      <c r="E85" t="n">
        <v>-0.26</v>
      </c>
      <c r="F85" t="n">
        <v>2.46</v>
      </c>
      <c r="G85" t="n">
        <v>1.81</v>
      </c>
      <c r="H85" t="n">
        <v>3</v>
      </c>
      <c r="I85" t="n">
        <v>2</v>
      </c>
      <c r="J85" t="n">
        <v>-1</v>
      </c>
      <c r="K85" t="n">
        <v>-1</v>
      </c>
      <c r="L85">
        <f>HYPERLINK("https://www.defined.fi/sol/Gb7g3y428GUvE9L7TQ6VmUmUmKuEsYqyf3G6E97zpump?maker=J8eVjDSapLPtqpsLtmukhFLuDR6UBa6ANbPWw2rk1et4","https://www.defined.fi/sol/Gb7g3y428GUvE9L7TQ6VmUmUmKuEsYqyf3G6E97zpump?maker=J8eVjDSapLPtqpsLtmukhFLuDR6UBa6ANbPWw2rk1et4")</f>
        <v/>
      </c>
      <c r="M85">
        <f>HYPERLINK("https://dexscreener.com/solana/Gb7g3y428GUvE9L7TQ6VmUmUmKuEsYqyf3G6E97zpump?maker=J8eVjDSapLPtqpsLtmukhFLuDR6UBa6ANbPWw2rk1et4","https://dexscreener.com/solana/Gb7g3y428GUvE9L7TQ6VmUmUmKuEsYqyf3G6E97zpump?maker=J8eVjDSapLPtqpsLtmukhFLuDR6UBa6ANbPWw2rk1et4")</f>
        <v/>
      </c>
    </row>
    <row r="86">
      <c r="A86" t="inlineStr">
        <is>
          <t>An3yjAytTvkViJQzFhhQyc5We1iByUGRF8cLTLDbpump</t>
        </is>
      </c>
      <c r="B86" t="inlineStr">
        <is>
          <t>YAYA</t>
        </is>
      </c>
      <c r="C86" t="n">
        <v>5</v>
      </c>
      <c r="D86" t="n">
        <v>-0.038</v>
      </c>
      <c r="E86" t="n">
        <v>-0.08</v>
      </c>
      <c r="F86" t="n">
        <v>0.487</v>
      </c>
      <c r="G86" t="n">
        <v>0.449</v>
      </c>
      <c r="H86" t="n">
        <v>1</v>
      </c>
      <c r="I86" t="n">
        <v>1</v>
      </c>
      <c r="J86" t="n">
        <v>-1</v>
      </c>
      <c r="K86" t="n">
        <v>-1</v>
      </c>
      <c r="L86">
        <f>HYPERLINK("https://www.defined.fi/sol/An3yjAytTvkViJQzFhhQyc5We1iByUGRF8cLTLDbpump?maker=J8eVjDSapLPtqpsLtmukhFLuDR6UBa6ANbPWw2rk1et4","https://www.defined.fi/sol/An3yjAytTvkViJQzFhhQyc5We1iByUGRF8cLTLDbpump?maker=J8eVjDSapLPtqpsLtmukhFLuDR6UBa6ANbPWw2rk1et4")</f>
        <v/>
      </c>
      <c r="M86">
        <f>HYPERLINK("https://dexscreener.com/solana/An3yjAytTvkViJQzFhhQyc5We1iByUGRF8cLTLDbpump?maker=J8eVjDSapLPtqpsLtmukhFLuDR6UBa6ANbPWw2rk1et4","https://dexscreener.com/solana/An3yjAytTvkViJQzFhhQyc5We1iByUGRF8cLTLDbpump?maker=J8eVjDSapLPtqpsLtmukhFLuDR6UBa6ANbPWw2rk1et4")</f>
        <v/>
      </c>
    </row>
    <row r="87">
      <c r="A87" t="inlineStr">
        <is>
          <t>9GpthvTPDpN19HeyvExoyazRhtq3agtg2nbcS7Topump</t>
        </is>
      </c>
      <c r="B87" t="inlineStr">
        <is>
          <t>bing</t>
        </is>
      </c>
      <c r="C87" t="n">
        <v>5</v>
      </c>
      <c r="D87" t="n">
        <v>0.098</v>
      </c>
      <c r="E87" t="n">
        <v>0.16</v>
      </c>
      <c r="F87" t="n">
        <v>0.628</v>
      </c>
      <c r="G87" t="n">
        <v>0.727</v>
      </c>
      <c r="H87" t="n">
        <v>1</v>
      </c>
      <c r="I87" t="n">
        <v>1</v>
      </c>
      <c r="J87" t="n">
        <v>-1</v>
      </c>
      <c r="K87" t="n">
        <v>-1</v>
      </c>
      <c r="L87">
        <f>HYPERLINK("https://www.defined.fi/sol/9GpthvTPDpN19HeyvExoyazRhtq3agtg2nbcS7Topump?maker=J8eVjDSapLPtqpsLtmukhFLuDR6UBa6ANbPWw2rk1et4","https://www.defined.fi/sol/9GpthvTPDpN19HeyvExoyazRhtq3agtg2nbcS7Topump?maker=J8eVjDSapLPtqpsLtmukhFLuDR6UBa6ANbPWw2rk1et4")</f>
        <v/>
      </c>
      <c r="M87">
        <f>HYPERLINK("https://dexscreener.com/solana/9GpthvTPDpN19HeyvExoyazRhtq3agtg2nbcS7Topump?maker=J8eVjDSapLPtqpsLtmukhFLuDR6UBa6ANbPWw2rk1et4","https://dexscreener.com/solana/9GpthvTPDpN19HeyvExoyazRhtq3agtg2nbcS7Topump?maker=J8eVjDSapLPtqpsLtmukhFLuDR6UBa6ANbPWw2rk1et4")</f>
        <v/>
      </c>
    </row>
    <row r="88">
      <c r="A88" t="inlineStr">
        <is>
          <t>5cvA4oDAWVErN7cV2hen6We5pZ2hWEAzuLw9TSKbpump</t>
        </is>
      </c>
      <c r="B88" t="inlineStr">
        <is>
          <t>luna</t>
        </is>
      </c>
      <c r="C88" t="n">
        <v>5</v>
      </c>
      <c r="D88" t="n">
        <v>-0.002</v>
      </c>
      <c r="E88" t="n">
        <v>-0.02</v>
      </c>
      <c r="F88" t="n">
        <v>0.099</v>
      </c>
      <c r="G88" t="n">
        <v>0.097</v>
      </c>
      <c r="H88" t="n">
        <v>1</v>
      </c>
      <c r="I88" t="n">
        <v>1</v>
      </c>
      <c r="J88" t="n">
        <v>-1</v>
      </c>
      <c r="K88" t="n">
        <v>-1</v>
      </c>
      <c r="L88">
        <f>HYPERLINK("https://www.defined.fi/sol/5cvA4oDAWVErN7cV2hen6We5pZ2hWEAzuLw9TSKbpump?maker=J8eVjDSapLPtqpsLtmukhFLuDR6UBa6ANbPWw2rk1et4","https://www.defined.fi/sol/5cvA4oDAWVErN7cV2hen6We5pZ2hWEAzuLw9TSKbpump?maker=J8eVjDSapLPtqpsLtmukhFLuDR6UBa6ANbPWw2rk1et4")</f>
        <v/>
      </c>
      <c r="M88">
        <f>HYPERLINK("https://dexscreener.com/solana/5cvA4oDAWVErN7cV2hen6We5pZ2hWEAzuLw9TSKbpump?maker=J8eVjDSapLPtqpsLtmukhFLuDR6UBa6ANbPWw2rk1et4","https://dexscreener.com/solana/5cvA4oDAWVErN7cV2hen6We5pZ2hWEAzuLw9TSKbpump?maker=J8eVjDSapLPtqpsLtmukhFLuDR6UBa6ANbPWw2rk1et4")</f>
        <v/>
      </c>
    </row>
    <row r="89">
      <c r="A89" t="inlineStr">
        <is>
          <t>BSUxVMgp1YeTX4G3hzaJiAZgZpF4FGLPsYTK3SrApump</t>
        </is>
      </c>
      <c r="B89" t="inlineStr">
        <is>
          <t>Hada</t>
        </is>
      </c>
      <c r="C89" t="n">
        <v>13</v>
      </c>
      <c r="D89" t="n">
        <v>3.16</v>
      </c>
      <c r="E89" t="n">
        <v>1.89</v>
      </c>
      <c r="F89" t="n">
        <v>1.67</v>
      </c>
      <c r="G89" t="n">
        <v>4.84</v>
      </c>
      <c r="H89" t="n">
        <v>3</v>
      </c>
      <c r="I89" t="n">
        <v>4</v>
      </c>
      <c r="J89" t="n">
        <v>-1</v>
      </c>
      <c r="K89" t="n">
        <v>-1</v>
      </c>
      <c r="L89">
        <f>HYPERLINK("https://www.defined.fi/sol/BSUxVMgp1YeTX4G3hzaJiAZgZpF4FGLPsYTK3SrApump?maker=J8eVjDSapLPtqpsLtmukhFLuDR6UBa6ANbPWw2rk1et4","https://www.defined.fi/sol/BSUxVMgp1YeTX4G3hzaJiAZgZpF4FGLPsYTK3SrApump?maker=J8eVjDSapLPtqpsLtmukhFLuDR6UBa6ANbPWw2rk1et4")</f>
        <v/>
      </c>
      <c r="M89">
        <f>HYPERLINK("https://dexscreener.com/solana/BSUxVMgp1YeTX4G3hzaJiAZgZpF4FGLPsYTK3SrApump?maker=J8eVjDSapLPtqpsLtmukhFLuDR6UBa6ANbPWw2rk1et4","https://dexscreener.com/solana/BSUxVMgp1YeTX4G3hzaJiAZgZpF4FGLPsYTK3SrApump?maker=J8eVjDSapLPtqpsLtmukhFLuDR6UBa6ANbPWw2rk1et4")</f>
        <v/>
      </c>
    </row>
    <row r="90">
      <c r="A90" t="inlineStr">
        <is>
          <t>6TkafZdpmUHfNZi3QyNd2GBKHeurVCmFpWDGUfBDr39Q</t>
        </is>
      </c>
      <c r="B90" t="inlineStr">
        <is>
          <t>BMAGA</t>
        </is>
      </c>
      <c r="C90" t="n">
        <v>14</v>
      </c>
      <c r="D90" t="n">
        <v>-0.24</v>
      </c>
      <c r="E90" t="n">
        <v>-1</v>
      </c>
      <c r="F90" t="n">
        <v>0.449</v>
      </c>
      <c r="G90" t="n">
        <v>0.209</v>
      </c>
      <c r="H90" t="n">
        <v>1</v>
      </c>
      <c r="I90" t="n">
        <v>1</v>
      </c>
      <c r="J90" t="n">
        <v>-1</v>
      </c>
      <c r="K90" t="n">
        <v>-1</v>
      </c>
      <c r="L90">
        <f>HYPERLINK("https://www.defined.fi/sol/6TkafZdpmUHfNZi3QyNd2GBKHeurVCmFpWDGUfBDr39Q?maker=J8eVjDSapLPtqpsLtmukhFLuDR6UBa6ANbPWw2rk1et4","https://www.defined.fi/sol/6TkafZdpmUHfNZi3QyNd2GBKHeurVCmFpWDGUfBDr39Q?maker=J8eVjDSapLPtqpsLtmukhFLuDR6UBa6ANbPWw2rk1et4")</f>
        <v/>
      </c>
      <c r="M90">
        <f>HYPERLINK("https://dexscreener.com/solana/6TkafZdpmUHfNZi3QyNd2GBKHeurVCmFpWDGUfBDr39Q?maker=J8eVjDSapLPtqpsLtmukhFLuDR6UBa6ANbPWw2rk1et4","https://dexscreener.com/solana/6TkafZdpmUHfNZi3QyNd2GBKHeurVCmFpWDGUfBDr39Q?maker=J8eVjDSapLPtqpsLtmukhFLuDR6UBa6ANbPWw2rk1et4")</f>
        <v/>
      </c>
    </row>
    <row r="91">
      <c r="A91" t="inlineStr">
        <is>
          <t>42HrPyULjyvuikPmUJ6shWwwt88KcWH1u1kgHnz5pump</t>
        </is>
      </c>
      <c r="B91" t="inlineStr">
        <is>
          <t>FLOYD</t>
        </is>
      </c>
      <c r="C91" t="n">
        <v>14</v>
      </c>
      <c r="D91" t="n">
        <v>0.093</v>
      </c>
      <c r="E91" t="n">
        <v>-1</v>
      </c>
      <c r="F91" t="n">
        <v>0.446</v>
      </c>
      <c r="G91" t="n">
        <v>0.539</v>
      </c>
      <c r="H91" t="n">
        <v>1</v>
      </c>
      <c r="I91" t="n">
        <v>2</v>
      </c>
      <c r="J91" t="n">
        <v>-1</v>
      </c>
      <c r="K91" t="n">
        <v>-1</v>
      </c>
      <c r="L91">
        <f>HYPERLINK("https://www.defined.fi/sol/42HrPyULjyvuikPmUJ6shWwwt88KcWH1u1kgHnz5pump?maker=J8eVjDSapLPtqpsLtmukhFLuDR6UBa6ANbPWw2rk1et4","https://www.defined.fi/sol/42HrPyULjyvuikPmUJ6shWwwt88KcWH1u1kgHnz5pump?maker=J8eVjDSapLPtqpsLtmukhFLuDR6UBa6ANbPWw2rk1et4")</f>
        <v/>
      </c>
      <c r="M91">
        <f>HYPERLINK("https://dexscreener.com/solana/42HrPyULjyvuikPmUJ6shWwwt88KcWH1u1kgHnz5pump?maker=J8eVjDSapLPtqpsLtmukhFLuDR6UBa6ANbPWw2rk1et4","https://dexscreener.com/solana/42HrPyULjyvuikPmUJ6shWwwt88KcWH1u1kgHnz5pump?maker=J8eVjDSapLPtqpsLtmukhFLuDR6UBa6ANbPWw2rk1et4")</f>
        <v/>
      </c>
    </row>
    <row r="92">
      <c r="A92" t="inlineStr">
        <is>
          <t>6UJ8FLcUvdqfZTTGz6brp2eCrvkAf8ea1RzdV9oTpump</t>
        </is>
      </c>
      <c r="B92" t="inlineStr">
        <is>
          <t>BOUNCE</t>
        </is>
      </c>
      <c r="C92" t="n">
        <v>14</v>
      </c>
      <c r="D92" t="n">
        <v>0.257</v>
      </c>
      <c r="E92" t="n">
        <v>0.57</v>
      </c>
      <c r="F92" t="n">
        <v>0.446</v>
      </c>
      <c r="G92" t="n">
        <v>0.703</v>
      </c>
      <c r="H92" t="n">
        <v>1</v>
      </c>
      <c r="I92" t="n">
        <v>1</v>
      </c>
      <c r="J92" t="n">
        <v>-1</v>
      </c>
      <c r="K92" t="n">
        <v>-1</v>
      </c>
      <c r="L92">
        <f>HYPERLINK("https://www.defined.fi/sol/6UJ8FLcUvdqfZTTGz6brp2eCrvkAf8ea1RzdV9oTpump?maker=J8eVjDSapLPtqpsLtmukhFLuDR6UBa6ANbPWw2rk1et4","https://www.defined.fi/sol/6UJ8FLcUvdqfZTTGz6brp2eCrvkAf8ea1RzdV9oTpump?maker=J8eVjDSapLPtqpsLtmukhFLuDR6UBa6ANbPWw2rk1et4")</f>
        <v/>
      </c>
      <c r="M92">
        <f>HYPERLINK("https://dexscreener.com/solana/6UJ8FLcUvdqfZTTGz6brp2eCrvkAf8ea1RzdV9oTpump?maker=J8eVjDSapLPtqpsLtmukhFLuDR6UBa6ANbPWw2rk1et4","https://dexscreener.com/solana/6UJ8FLcUvdqfZTTGz6brp2eCrvkAf8ea1RzdV9oTpump?maker=J8eVjDSapLPtqpsLtmukhFLuDR6UBa6ANbPWw2rk1et4")</f>
        <v/>
      </c>
    </row>
    <row r="93">
      <c r="A93" t="inlineStr">
        <is>
          <t>dGW3wh9njNbvhZNGhpZShzMQkUZMPRw3iFTB6ZQpump</t>
        </is>
      </c>
      <c r="B93" t="inlineStr">
        <is>
          <t>FWC</t>
        </is>
      </c>
      <c r="C93" t="n">
        <v>16</v>
      </c>
      <c r="D93" t="n">
        <v>0.494</v>
      </c>
      <c r="E93" t="n">
        <v>1.41</v>
      </c>
      <c r="F93" t="n">
        <v>0.349</v>
      </c>
      <c r="G93" t="n">
        <v>0.843</v>
      </c>
      <c r="H93" t="n">
        <v>1</v>
      </c>
      <c r="I93" t="n">
        <v>2</v>
      </c>
      <c r="J93" t="n">
        <v>-1</v>
      </c>
      <c r="K93" t="n">
        <v>-1</v>
      </c>
      <c r="L93">
        <f>HYPERLINK("https://www.defined.fi/sol/dGW3wh9njNbvhZNGhpZShzMQkUZMPRw3iFTB6ZQpump?maker=J8eVjDSapLPtqpsLtmukhFLuDR6UBa6ANbPWw2rk1et4","https://www.defined.fi/sol/dGW3wh9njNbvhZNGhpZShzMQkUZMPRw3iFTB6ZQpump?maker=J8eVjDSapLPtqpsLtmukhFLuDR6UBa6ANbPWw2rk1et4")</f>
        <v/>
      </c>
      <c r="M93">
        <f>HYPERLINK("https://dexscreener.com/solana/dGW3wh9njNbvhZNGhpZShzMQkUZMPRw3iFTB6ZQpump?maker=J8eVjDSapLPtqpsLtmukhFLuDR6UBa6ANbPWw2rk1et4","https://dexscreener.com/solana/dGW3wh9njNbvhZNGhpZShzMQkUZMPRw3iFTB6ZQpump?maker=J8eVjDSapLPtqpsLtmukhFLuDR6UBa6ANbPWw2rk1et4")</f>
        <v/>
      </c>
    </row>
    <row r="94">
      <c r="A94" t="inlineStr">
        <is>
          <t>3BeJ9zCgQhaqKMu2HgKJ79yQBChD1Pf3hPwRX44fpump</t>
        </is>
      </c>
      <c r="B94" t="inlineStr">
        <is>
          <t>CB</t>
        </is>
      </c>
      <c r="C94" t="n">
        <v>16</v>
      </c>
      <c r="D94" t="n">
        <v>-0.037</v>
      </c>
      <c r="E94" t="n">
        <v>-0.08</v>
      </c>
      <c r="F94" t="n">
        <v>0.439</v>
      </c>
      <c r="G94" t="n">
        <v>0.402</v>
      </c>
      <c r="H94" t="n">
        <v>1</v>
      </c>
      <c r="I94" t="n">
        <v>1</v>
      </c>
      <c r="J94" t="n">
        <v>-1</v>
      </c>
      <c r="K94" t="n">
        <v>-1</v>
      </c>
      <c r="L94">
        <f>HYPERLINK("https://www.defined.fi/sol/3BeJ9zCgQhaqKMu2HgKJ79yQBChD1Pf3hPwRX44fpump?maker=J8eVjDSapLPtqpsLtmukhFLuDR6UBa6ANbPWw2rk1et4","https://www.defined.fi/sol/3BeJ9zCgQhaqKMu2HgKJ79yQBChD1Pf3hPwRX44fpump?maker=J8eVjDSapLPtqpsLtmukhFLuDR6UBa6ANbPWw2rk1et4")</f>
        <v/>
      </c>
      <c r="M94">
        <f>HYPERLINK("https://dexscreener.com/solana/3BeJ9zCgQhaqKMu2HgKJ79yQBChD1Pf3hPwRX44fpump?maker=J8eVjDSapLPtqpsLtmukhFLuDR6UBa6ANbPWw2rk1et4","https://dexscreener.com/solana/3BeJ9zCgQhaqKMu2HgKJ79yQBChD1Pf3hPwRX44fpump?maker=J8eVjDSapLPtqpsLtmukhFLuDR6UBa6ANbPWw2rk1et4")</f>
        <v/>
      </c>
    </row>
    <row r="95">
      <c r="A95" t="inlineStr">
        <is>
          <t>HU89Eq4L7sMYKJUnAtBsprkF75tnbB29BUwi5E2ipump</t>
        </is>
      </c>
      <c r="B95" t="inlineStr">
        <is>
          <t>Smiski</t>
        </is>
      </c>
      <c r="C95" t="n">
        <v>16</v>
      </c>
      <c r="D95" t="n">
        <v>-0.253</v>
      </c>
      <c r="E95" t="n">
        <v>-0.35</v>
      </c>
      <c r="F95" t="n">
        <v>0.717</v>
      </c>
      <c r="G95" t="n">
        <v>0.464</v>
      </c>
      <c r="H95" t="n">
        <v>3</v>
      </c>
      <c r="I95" t="n">
        <v>1</v>
      </c>
      <c r="J95" t="n">
        <v>-1</v>
      </c>
      <c r="K95" t="n">
        <v>-1</v>
      </c>
      <c r="L95">
        <f>HYPERLINK("https://www.defined.fi/sol/HU89Eq4L7sMYKJUnAtBsprkF75tnbB29BUwi5E2ipump?maker=J8eVjDSapLPtqpsLtmukhFLuDR6UBa6ANbPWw2rk1et4","https://www.defined.fi/sol/HU89Eq4L7sMYKJUnAtBsprkF75tnbB29BUwi5E2ipump?maker=J8eVjDSapLPtqpsLtmukhFLuDR6UBa6ANbPWw2rk1et4")</f>
        <v/>
      </c>
      <c r="M95">
        <f>HYPERLINK("https://dexscreener.com/solana/HU89Eq4L7sMYKJUnAtBsprkF75tnbB29BUwi5E2ipump?maker=J8eVjDSapLPtqpsLtmukhFLuDR6UBa6ANbPWw2rk1et4","https://dexscreener.com/solana/HU89Eq4L7sMYKJUnAtBsprkF75tnbB29BUwi5E2ipump?maker=J8eVjDSapLPtqpsLtmukhFLuDR6UBa6ANbPWw2rk1et4")</f>
        <v/>
      </c>
    </row>
    <row r="96">
      <c r="A96" t="inlineStr">
        <is>
          <t>Mb76DnAJP8TyE5u1MdxwmSkCLvW4b7buLpKTGDLpump</t>
        </is>
      </c>
      <c r="B96" t="inlineStr">
        <is>
          <t>unknown_Mb76</t>
        </is>
      </c>
      <c r="C96" t="n">
        <v>17</v>
      </c>
      <c r="D96" t="n">
        <v>-0.867</v>
      </c>
      <c r="E96" t="n">
        <v>-0.9399999999999999</v>
      </c>
      <c r="F96" t="n">
        <v>0.923</v>
      </c>
      <c r="G96" t="n">
        <v>0.056</v>
      </c>
      <c r="H96" t="n">
        <v>1</v>
      </c>
      <c r="I96" t="n">
        <v>1</v>
      </c>
      <c r="J96" t="n">
        <v>-1</v>
      </c>
      <c r="K96" t="n">
        <v>-1</v>
      </c>
      <c r="L96">
        <f>HYPERLINK("https://www.defined.fi/sol/Mb76DnAJP8TyE5u1MdxwmSkCLvW4b7buLpKTGDLpump?maker=J8eVjDSapLPtqpsLtmukhFLuDR6UBa6ANbPWw2rk1et4","https://www.defined.fi/sol/Mb76DnAJP8TyE5u1MdxwmSkCLvW4b7buLpKTGDLpump?maker=J8eVjDSapLPtqpsLtmukhFLuDR6UBa6ANbPWw2rk1et4")</f>
        <v/>
      </c>
      <c r="M96">
        <f>HYPERLINK("https://dexscreener.com/solana/Mb76DnAJP8TyE5u1MdxwmSkCLvW4b7buLpKTGDLpump?maker=J8eVjDSapLPtqpsLtmukhFLuDR6UBa6ANbPWw2rk1et4","https://dexscreener.com/solana/Mb76DnAJP8TyE5u1MdxwmSkCLvW4b7buLpKTGDLpump?maker=J8eVjDSapLPtqpsLtmukhFLuDR6UBa6ANbPWw2rk1et4")</f>
        <v/>
      </c>
    </row>
    <row r="97">
      <c r="A97" t="inlineStr">
        <is>
          <t>ED5nyyWEzpPPiWimP8vYm7sD7TD3LAt3Q3gRTWHzPJBY</t>
        </is>
      </c>
      <c r="B97" t="inlineStr">
        <is>
          <t>MOODENG</t>
        </is>
      </c>
      <c r="C97" t="n">
        <v>17</v>
      </c>
      <c r="D97" t="n">
        <v>0.033</v>
      </c>
      <c r="E97" t="n">
        <v>0.04</v>
      </c>
      <c r="F97" t="n">
        <v>0.908</v>
      </c>
      <c r="G97" t="n">
        <v>0.9409999999999999</v>
      </c>
      <c r="H97" t="n">
        <v>1</v>
      </c>
      <c r="I97" t="n">
        <v>1</v>
      </c>
      <c r="J97" t="n">
        <v>-1</v>
      </c>
      <c r="K97" t="n">
        <v>-1</v>
      </c>
      <c r="L97">
        <f>HYPERLINK("https://www.defined.fi/sol/ED5nyyWEzpPPiWimP8vYm7sD7TD3LAt3Q3gRTWHzPJBY?maker=J8eVjDSapLPtqpsLtmukhFLuDR6UBa6ANbPWw2rk1et4","https://www.defined.fi/sol/ED5nyyWEzpPPiWimP8vYm7sD7TD3LAt3Q3gRTWHzPJBY?maker=J8eVjDSapLPtqpsLtmukhFLuDR6UBa6ANbPWw2rk1et4")</f>
        <v/>
      </c>
      <c r="M97">
        <f>HYPERLINK("https://dexscreener.com/solana/ED5nyyWEzpPPiWimP8vYm7sD7TD3LAt3Q3gRTWHzPJBY?maker=J8eVjDSapLPtqpsLtmukhFLuDR6UBa6ANbPWw2rk1et4","https://dexscreener.com/solana/ED5nyyWEzpPPiWimP8vYm7sD7TD3LAt3Q3gRTWHzPJBY?maker=J8eVjDSapLPtqpsLtmukhFLuDR6UBa6ANbPWw2rk1et4")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2024-10-20T15:37:40Z</dcterms:created>
  <dcterms:modified xsi:type="dcterms:W3CDTF">2024-10-20T15:37:40Z</dcterms:modified>
</cp:coreProperties>
</file>