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DV5gbatSSygF1rpE5DuZeJfPoY9tVejw5WpcdDBPpump</t>
        </is>
      </c>
      <c r="B2" t="inlineStr">
        <is>
          <t>FTW</t>
        </is>
      </c>
      <c r="C2" t="n">
        <v>0</v>
      </c>
      <c r="D2" t="n">
        <v>0.609</v>
      </c>
      <c r="E2" t="n">
        <v>0.31</v>
      </c>
      <c r="F2" t="n">
        <v>1.99</v>
      </c>
      <c r="G2" t="n">
        <v>2.6</v>
      </c>
      <c r="H2" t="n">
        <v>2</v>
      </c>
      <c r="I2" t="n">
        <v>2</v>
      </c>
      <c r="J2" t="n">
        <v>-1</v>
      </c>
      <c r="K2" t="n">
        <v>-1</v>
      </c>
      <c r="L2">
        <f>HYPERLINK("https://www.defined.fi/sol/DV5gbatSSygF1rpE5DuZeJfPoY9tVejw5WpcdDBPpump?maker=HifJWuPGNahRu8jkx73mgnVHq3vaBryeE4kkrtfGPPFJ","https://www.defined.fi/sol/DV5gbatSSygF1rpE5DuZeJfPoY9tVejw5WpcdDBPpump?maker=HifJWuPGNahRu8jkx73mgnVHq3vaBryeE4kkrtfGPPFJ")</f>
        <v/>
      </c>
      <c r="M2">
        <f>HYPERLINK("https://dexscreener.com/solana/DV5gbatSSygF1rpE5DuZeJfPoY9tVejw5WpcdDBPpump?maker=HifJWuPGNahRu8jkx73mgnVHq3vaBryeE4kkrtfGPPFJ","https://dexscreener.com/solana/DV5gbatSSygF1rpE5DuZeJfPoY9tVejw5WpcdDBPpump?maker=HifJWuPGNahRu8jkx73mgnVHq3vaBryeE4kkrtfGPPFJ")</f>
        <v/>
      </c>
    </row>
    <row r="3">
      <c r="A3" t="inlineStr">
        <is>
          <t>BjNjvabyz9N3qa5KFScViafHXzYytJF6eA3HRsSRpump</t>
        </is>
      </c>
      <c r="B3" t="inlineStr">
        <is>
          <t>FTW</t>
        </is>
      </c>
      <c r="C3" t="n">
        <v>0</v>
      </c>
      <c r="D3" t="n">
        <v>-0.805</v>
      </c>
      <c r="E3" t="n">
        <v>-0.41</v>
      </c>
      <c r="F3" t="n">
        <v>1.99</v>
      </c>
      <c r="G3" t="n">
        <v>1.18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HYPERLINK("https://www.defined.fi/sol/BjNjvabyz9N3qa5KFScViafHXzYytJF6eA3HRsSRpump?maker=HifJWuPGNahRu8jkx73mgnVHq3vaBryeE4kkrtfGPPFJ","https://www.defined.fi/sol/BjNjvabyz9N3qa5KFScViafHXzYytJF6eA3HRsSRpump?maker=HifJWuPGNahRu8jkx73mgnVHq3vaBryeE4kkrtfGPPFJ")</f>
        <v/>
      </c>
      <c r="M3">
        <f>HYPERLINK("https://dexscreener.com/solana/BjNjvabyz9N3qa5KFScViafHXzYytJF6eA3HRsSRpump?maker=HifJWuPGNahRu8jkx73mgnVHq3vaBryeE4kkrtfGPPFJ","https://dexscreener.com/solana/BjNjvabyz9N3qa5KFScViafHXzYytJF6eA3HRsSRpump?maker=HifJWuPGNahRu8jkx73mgnVHq3vaBryeE4kkrtfGPPFJ")</f>
        <v/>
      </c>
    </row>
    <row r="4">
      <c r="A4" t="inlineStr">
        <is>
          <t>GuwRqNESB6rjuWJa8YsJzoc9WinvWiti7bz3gqUqpump</t>
        </is>
      </c>
      <c r="B4" t="inlineStr">
        <is>
          <t>Lotus</t>
        </is>
      </c>
      <c r="C4" t="n">
        <v>0</v>
      </c>
      <c r="D4" t="n">
        <v>2.57</v>
      </c>
      <c r="E4" t="n">
        <v>0.19</v>
      </c>
      <c r="F4" t="n">
        <v>13.29</v>
      </c>
      <c r="G4" t="n">
        <v>15.86</v>
      </c>
      <c r="H4" t="n">
        <v>6</v>
      </c>
      <c r="I4" t="n">
        <v>4</v>
      </c>
      <c r="J4" t="n">
        <v>-1</v>
      </c>
      <c r="K4" t="n">
        <v>-1</v>
      </c>
      <c r="L4">
        <f>HYPERLINK("https://www.defined.fi/sol/GuwRqNESB6rjuWJa8YsJzoc9WinvWiti7bz3gqUqpump?maker=HifJWuPGNahRu8jkx73mgnVHq3vaBryeE4kkrtfGPPFJ","https://www.defined.fi/sol/GuwRqNESB6rjuWJa8YsJzoc9WinvWiti7bz3gqUqpump?maker=HifJWuPGNahRu8jkx73mgnVHq3vaBryeE4kkrtfGPPFJ")</f>
        <v/>
      </c>
      <c r="M4">
        <f>HYPERLINK("https://dexscreener.com/solana/GuwRqNESB6rjuWJa8YsJzoc9WinvWiti7bz3gqUqpump?maker=HifJWuPGNahRu8jkx73mgnVHq3vaBryeE4kkrtfGPPFJ","https://dexscreener.com/solana/GuwRqNESB6rjuWJa8YsJzoc9WinvWiti7bz3gqUqpump?maker=HifJWuPGNahRu8jkx73mgnVHq3vaBryeE4kkrtfGPPFJ")</f>
        <v/>
      </c>
    </row>
    <row r="5">
      <c r="A5" t="inlineStr">
        <is>
          <t>HLdD82jw69nVgwEAb3FQAKpeimVwyyLqgeh7DExLpump</t>
        </is>
      </c>
      <c r="B5" t="inlineStr">
        <is>
          <t>NDCOIN</t>
        </is>
      </c>
      <c r="C5" t="n">
        <v>0</v>
      </c>
      <c r="D5" t="n">
        <v>-1.02</v>
      </c>
      <c r="E5" t="n">
        <v>-0.26</v>
      </c>
      <c r="F5" t="n">
        <v>3.96</v>
      </c>
      <c r="G5" t="n">
        <v>2.94</v>
      </c>
      <c r="H5" t="n">
        <v>4</v>
      </c>
      <c r="I5" t="n">
        <v>3</v>
      </c>
      <c r="J5" t="n">
        <v>-1</v>
      </c>
      <c r="K5" t="n">
        <v>-1</v>
      </c>
      <c r="L5">
        <f>HYPERLINK("https://www.defined.fi/sol/HLdD82jw69nVgwEAb3FQAKpeimVwyyLqgeh7DExLpump?maker=HifJWuPGNahRu8jkx73mgnVHq3vaBryeE4kkrtfGPPFJ","https://www.defined.fi/sol/HLdD82jw69nVgwEAb3FQAKpeimVwyyLqgeh7DExLpump?maker=HifJWuPGNahRu8jkx73mgnVHq3vaBryeE4kkrtfGPPFJ")</f>
        <v/>
      </c>
      <c r="M5">
        <f>HYPERLINK("https://dexscreener.com/solana/HLdD82jw69nVgwEAb3FQAKpeimVwyyLqgeh7DExLpump?maker=HifJWuPGNahRu8jkx73mgnVHq3vaBryeE4kkrtfGPPFJ","https://dexscreener.com/solana/HLdD82jw69nVgwEAb3FQAKpeimVwyyLqgeh7DExLpump?maker=HifJWuPGNahRu8jkx73mgnVHq3vaBryeE4kkrtfGPPFJ")</f>
        <v/>
      </c>
    </row>
    <row r="6">
      <c r="A6" t="inlineStr">
        <is>
          <t>9vqsBhx1jPoKokZfCY8JMU7ob5ZFm7XtkwY3T2hapump</t>
        </is>
      </c>
      <c r="B6" t="inlineStr">
        <is>
          <t>lemur</t>
        </is>
      </c>
      <c r="C6" t="n">
        <v>0</v>
      </c>
      <c r="D6" t="n">
        <v>-0.115</v>
      </c>
      <c r="E6" t="n">
        <v>-0.12</v>
      </c>
      <c r="F6" t="n">
        <v>0.991</v>
      </c>
      <c r="G6" t="n">
        <v>0.876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HYPERLINK("https://www.defined.fi/sol/9vqsBhx1jPoKokZfCY8JMU7ob5ZFm7XtkwY3T2hapump?maker=HifJWuPGNahRu8jkx73mgnVHq3vaBryeE4kkrtfGPPFJ","https://www.defined.fi/sol/9vqsBhx1jPoKokZfCY8JMU7ob5ZFm7XtkwY3T2hapump?maker=HifJWuPGNahRu8jkx73mgnVHq3vaBryeE4kkrtfGPPFJ")</f>
        <v/>
      </c>
      <c r="M6">
        <f>HYPERLINK("https://dexscreener.com/solana/9vqsBhx1jPoKokZfCY8JMU7ob5ZFm7XtkwY3T2hapump?maker=HifJWuPGNahRu8jkx73mgnVHq3vaBryeE4kkrtfGPPFJ","https://dexscreener.com/solana/9vqsBhx1jPoKokZfCY8JMU7ob5ZFm7XtkwY3T2hapump?maker=HifJWuPGNahRu8jkx73mgnVHq3vaBryeE4kkrtfGPPFJ")</f>
        <v/>
      </c>
    </row>
    <row r="7">
      <c r="A7" t="inlineStr">
        <is>
          <t>vyPu3cip3jEDPqkigX92LcLdwyaFxmbg7UJmSVipump</t>
        </is>
      </c>
      <c r="B7" t="inlineStr">
        <is>
          <t>Novus</t>
        </is>
      </c>
      <c r="C7" t="n">
        <v>0</v>
      </c>
      <c r="D7" t="n">
        <v>0.356</v>
      </c>
      <c r="E7" t="n">
        <v>0.13</v>
      </c>
      <c r="F7" t="n">
        <v>2.74</v>
      </c>
      <c r="G7" t="n">
        <v>3.09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HYPERLINK("https://www.defined.fi/sol/vyPu3cip3jEDPqkigX92LcLdwyaFxmbg7UJmSVipump?maker=HifJWuPGNahRu8jkx73mgnVHq3vaBryeE4kkrtfGPPFJ","https://www.defined.fi/sol/vyPu3cip3jEDPqkigX92LcLdwyaFxmbg7UJmSVipump?maker=HifJWuPGNahRu8jkx73mgnVHq3vaBryeE4kkrtfGPPFJ")</f>
        <v/>
      </c>
      <c r="M7">
        <f>HYPERLINK("https://dexscreener.com/solana/vyPu3cip3jEDPqkigX92LcLdwyaFxmbg7UJmSVipump?maker=HifJWuPGNahRu8jkx73mgnVHq3vaBryeE4kkrtfGPPFJ","https://dexscreener.com/solana/vyPu3cip3jEDPqkigX92LcLdwyaFxmbg7UJmSVipump?maker=HifJWuPGNahRu8jkx73mgnVHq3vaBryeE4kkrtfGPPFJ")</f>
        <v/>
      </c>
    </row>
    <row r="8">
      <c r="A8" t="inlineStr">
        <is>
          <t>FsK4SH7UaNqwCATbAJ8UuT3QWHxj1BWAvPx3YAeqpump</t>
        </is>
      </c>
      <c r="B8" t="inlineStr">
        <is>
          <t>u/acc</t>
        </is>
      </c>
      <c r="C8" t="n">
        <v>0</v>
      </c>
      <c r="D8" t="n">
        <v>-1.16</v>
      </c>
      <c r="E8" t="n">
        <v>-0.07000000000000001</v>
      </c>
      <c r="F8" t="n">
        <v>15.92</v>
      </c>
      <c r="G8" t="n">
        <v>14.76</v>
      </c>
      <c r="H8" t="n">
        <v>14</v>
      </c>
      <c r="I8" t="n">
        <v>9</v>
      </c>
      <c r="J8" t="n">
        <v>-1</v>
      </c>
      <c r="K8" t="n">
        <v>-1</v>
      </c>
      <c r="L8">
        <f>HYPERLINK("https://www.defined.fi/sol/FsK4SH7UaNqwCATbAJ8UuT3QWHxj1BWAvPx3YAeqpump?maker=HifJWuPGNahRu8jkx73mgnVHq3vaBryeE4kkrtfGPPFJ","https://www.defined.fi/sol/FsK4SH7UaNqwCATbAJ8UuT3QWHxj1BWAvPx3YAeqpump?maker=HifJWuPGNahRu8jkx73mgnVHq3vaBryeE4kkrtfGPPFJ")</f>
        <v/>
      </c>
      <c r="M8">
        <f>HYPERLINK("https://dexscreener.com/solana/FsK4SH7UaNqwCATbAJ8UuT3QWHxj1BWAvPx3YAeqpump?maker=HifJWuPGNahRu8jkx73mgnVHq3vaBryeE4kkrtfGPPFJ","https://dexscreener.com/solana/FsK4SH7UaNqwCATbAJ8UuT3QWHxj1BWAvPx3YAeqpump?maker=HifJWuPGNahRu8jkx73mgnVHq3vaBryeE4kkrtfGPPFJ")</f>
        <v/>
      </c>
    </row>
    <row r="9">
      <c r="A9" t="inlineStr">
        <is>
          <t>EmwnBjpGfPAUGxqMuodgPnK4z6nuvH8WEX8AeNwRpump</t>
        </is>
      </c>
      <c r="B9" t="inlineStr">
        <is>
          <t>Hypatia</t>
        </is>
      </c>
      <c r="C9" t="n">
        <v>0</v>
      </c>
      <c r="D9" t="n">
        <v>-0.339</v>
      </c>
      <c r="E9" t="n">
        <v>-0.34</v>
      </c>
      <c r="F9" t="n">
        <v>0.992</v>
      </c>
      <c r="G9" t="n">
        <v>0.653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HYPERLINK("https://www.defined.fi/sol/EmwnBjpGfPAUGxqMuodgPnK4z6nuvH8WEX8AeNwRpump?maker=HifJWuPGNahRu8jkx73mgnVHq3vaBryeE4kkrtfGPPFJ","https://www.defined.fi/sol/EmwnBjpGfPAUGxqMuodgPnK4z6nuvH8WEX8AeNwRpump?maker=HifJWuPGNahRu8jkx73mgnVHq3vaBryeE4kkrtfGPPFJ")</f>
        <v/>
      </c>
      <c r="M9">
        <f>HYPERLINK("https://dexscreener.com/solana/EmwnBjpGfPAUGxqMuodgPnK4z6nuvH8WEX8AeNwRpump?maker=HifJWuPGNahRu8jkx73mgnVHq3vaBryeE4kkrtfGPPFJ","https://dexscreener.com/solana/EmwnBjpGfPAUGxqMuodgPnK4z6nuvH8WEX8AeNwRpump?maker=HifJWuPGNahRu8jkx73mgnVHq3vaBryeE4kkrtfGPPFJ")</f>
        <v/>
      </c>
    </row>
    <row r="10">
      <c r="A10" t="inlineStr">
        <is>
          <t>23cpKFcqtueXFV4esgKraVXvxt6zxLJcX8sgTfQ3pump</t>
        </is>
      </c>
      <c r="B10" t="inlineStr">
        <is>
          <t>Hypersigil</t>
        </is>
      </c>
      <c r="C10" t="n">
        <v>0</v>
      </c>
      <c r="D10" t="n">
        <v>0</v>
      </c>
      <c r="E10" t="n">
        <v>-1</v>
      </c>
      <c r="F10" t="n">
        <v>0.99</v>
      </c>
      <c r="G10" t="n">
        <v>0.99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HYPERLINK("https://www.defined.fi/sol/23cpKFcqtueXFV4esgKraVXvxt6zxLJcX8sgTfQ3pump?maker=HifJWuPGNahRu8jkx73mgnVHq3vaBryeE4kkrtfGPPFJ","https://www.defined.fi/sol/23cpKFcqtueXFV4esgKraVXvxt6zxLJcX8sgTfQ3pump?maker=HifJWuPGNahRu8jkx73mgnVHq3vaBryeE4kkrtfGPPFJ")</f>
        <v/>
      </c>
      <c r="M10">
        <f>HYPERLINK("https://dexscreener.com/solana/23cpKFcqtueXFV4esgKraVXvxt6zxLJcX8sgTfQ3pump?maker=HifJWuPGNahRu8jkx73mgnVHq3vaBryeE4kkrtfGPPFJ","https://dexscreener.com/solana/23cpKFcqtueXFV4esgKraVXvxt6zxLJcX8sgTfQ3pump?maker=HifJWuPGNahRu8jkx73mgnVHq3vaBryeE4kkrtfGPPFJ")</f>
        <v/>
      </c>
    </row>
    <row r="11">
      <c r="A11" t="inlineStr">
        <is>
          <t>3Ei8SaoL4JWZv1XsWePqiAjVtb7QtpJbV2TSuURmpump</t>
        </is>
      </c>
      <c r="B11" t="inlineStr">
        <is>
          <t>Kiri</t>
        </is>
      </c>
      <c r="C11" t="n">
        <v>0</v>
      </c>
      <c r="D11" t="n">
        <v>-4.48</v>
      </c>
      <c r="E11" t="n">
        <v>-0.48</v>
      </c>
      <c r="F11" t="n">
        <v>9.23</v>
      </c>
      <c r="G11" t="n">
        <v>4.75</v>
      </c>
      <c r="H11" t="n">
        <v>6</v>
      </c>
      <c r="I11" t="n">
        <v>2</v>
      </c>
      <c r="J11" t="n">
        <v>-1</v>
      </c>
      <c r="K11" t="n">
        <v>-1</v>
      </c>
      <c r="L11">
        <f>HYPERLINK("https://www.defined.fi/sol/3Ei8SaoL4JWZv1XsWePqiAjVtb7QtpJbV2TSuURmpump?maker=HifJWuPGNahRu8jkx73mgnVHq3vaBryeE4kkrtfGPPFJ","https://www.defined.fi/sol/3Ei8SaoL4JWZv1XsWePqiAjVtb7QtpJbV2TSuURmpump?maker=HifJWuPGNahRu8jkx73mgnVHq3vaBryeE4kkrtfGPPFJ")</f>
        <v/>
      </c>
      <c r="M11">
        <f>HYPERLINK("https://dexscreener.com/solana/3Ei8SaoL4JWZv1XsWePqiAjVtb7QtpJbV2TSuURmpump?maker=HifJWuPGNahRu8jkx73mgnVHq3vaBryeE4kkrtfGPPFJ","https://dexscreener.com/solana/3Ei8SaoL4JWZv1XsWePqiAjVtb7QtpJbV2TSuURmpump?maker=HifJWuPGNahRu8jkx73mgnVHq3vaBryeE4kkrtfGPPFJ")</f>
        <v/>
      </c>
    </row>
    <row r="12">
      <c r="A12" t="inlineStr">
        <is>
          <t>6x7AR4tj8712T4quHAYGYju9fimDXNWqVafwiiuUpump</t>
        </is>
      </c>
      <c r="B12" t="inlineStr">
        <is>
          <t>U/ACC</t>
        </is>
      </c>
      <c r="C12" t="n">
        <v>0</v>
      </c>
      <c r="D12" t="n">
        <v>-0.256</v>
      </c>
      <c r="E12" t="n">
        <v>-1</v>
      </c>
      <c r="F12" t="n">
        <v>1.99</v>
      </c>
      <c r="G12" t="n">
        <v>1.73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HYPERLINK("https://www.defined.fi/sol/6x7AR4tj8712T4quHAYGYju9fimDXNWqVafwiiuUpump?maker=HifJWuPGNahRu8jkx73mgnVHq3vaBryeE4kkrtfGPPFJ","https://www.defined.fi/sol/6x7AR4tj8712T4quHAYGYju9fimDXNWqVafwiiuUpump?maker=HifJWuPGNahRu8jkx73mgnVHq3vaBryeE4kkrtfGPPFJ")</f>
        <v/>
      </c>
      <c r="M12">
        <f>HYPERLINK("https://dexscreener.com/solana/6x7AR4tj8712T4quHAYGYju9fimDXNWqVafwiiuUpump?maker=HifJWuPGNahRu8jkx73mgnVHq3vaBryeE4kkrtfGPPFJ","https://dexscreener.com/solana/6x7AR4tj8712T4quHAYGYju9fimDXNWqVafwiiuUpump?maker=HifJWuPGNahRu8jkx73mgnVHq3vaBryeE4kkrtfGPPFJ")</f>
        <v/>
      </c>
    </row>
    <row r="13">
      <c r="A13" t="inlineStr">
        <is>
          <t>AFHbdQKYpggpdBimqPVkJJ5NYA94erRF4aegiGAUpump</t>
        </is>
      </c>
      <c r="B13" t="inlineStr">
        <is>
          <t>Dendral</t>
        </is>
      </c>
      <c r="C13" t="n">
        <v>0</v>
      </c>
      <c r="D13" t="n">
        <v>0</v>
      </c>
      <c r="E13" t="n">
        <v>-1</v>
      </c>
      <c r="F13" t="n">
        <v>0.858</v>
      </c>
      <c r="G13" t="n">
        <v>0.858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HYPERLINK("https://www.defined.fi/sol/AFHbdQKYpggpdBimqPVkJJ5NYA94erRF4aegiGAUpump?maker=HifJWuPGNahRu8jkx73mgnVHq3vaBryeE4kkrtfGPPFJ","https://www.defined.fi/sol/AFHbdQKYpggpdBimqPVkJJ5NYA94erRF4aegiGAUpump?maker=HifJWuPGNahRu8jkx73mgnVHq3vaBryeE4kkrtfGPPFJ")</f>
        <v/>
      </c>
      <c r="M13">
        <f>HYPERLINK("https://dexscreener.com/solana/AFHbdQKYpggpdBimqPVkJJ5NYA94erRF4aegiGAUpump?maker=HifJWuPGNahRu8jkx73mgnVHq3vaBryeE4kkrtfGPPFJ","https://dexscreener.com/solana/AFHbdQKYpggpdBimqPVkJJ5NYA94erRF4aegiGAUpump?maker=HifJWuPGNahRu8jkx73mgnVHq3vaBryeE4kkrtfGPPFJ")</f>
        <v/>
      </c>
    </row>
    <row r="14">
      <c r="A14" t="inlineStr">
        <is>
          <t>5kJcFReeTDzPhLSxuZ2FxuzetPfUTC5Ead59tWTupump</t>
        </is>
      </c>
      <c r="B14" t="inlineStr">
        <is>
          <t>tsa</t>
        </is>
      </c>
      <c r="C14" t="n">
        <v>0</v>
      </c>
      <c r="D14" t="n">
        <v>-0.135</v>
      </c>
      <c r="E14" t="n">
        <v>-0.13</v>
      </c>
      <c r="F14" t="n">
        <v>1.03</v>
      </c>
      <c r="G14" t="n">
        <v>0.89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HYPERLINK("https://www.defined.fi/sol/5kJcFReeTDzPhLSxuZ2FxuzetPfUTC5Ead59tWTupump?maker=HifJWuPGNahRu8jkx73mgnVHq3vaBryeE4kkrtfGPPFJ","https://www.defined.fi/sol/5kJcFReeTDzPhLSxuZ2FxuzetPfUTC5Ead59tWTupump?maker=HifJWuPGNahRu8jkx73mgnVHq3vaBryeE4kkrtfGPPFJ")</f>
        <v/>
      </c>
      <c r="M14">
        <f>HYPERLINK("https://dexscreener.com/solana/5kJcFReeTDzPhLSxuZ2FxuzetPfUTC5Ead59tWTupump?maker=HifJWuPGNahRu8jkx73mgnVHq3vaBryeE4kkrtfGPPFJ","https://dexscreener.com/solana/5kJcFReeTDzPhLSxuZ2FxuzetPfUTC5Ead59tWTupump?maker=HifJWuPGNahRu8jkx73mgnVHq3vaBryeE4kkrtfGPPFJ")</f>
        <v/>
      </c>
    </row>
    <row r="15">
      <c r="A15" t="inlineStr">
        <is>
          <t>2XNu9hgExE3fQ4qL3Mw5H795MqVx4kgnEaSi5EEXpump</t>
        </is>
      </c>
      <c r="B15" t="inlineStr">
        <is>
          <t>BEAST</t>
        </is>
      </c>
      <c r="C15" t="n">
        <v>0</v>
      </c>
      <c r="D15" t="n">
        <v>0.093</v>
      </c>
      <c r="E15" t="n">
        <v>-1</v>
      </c>
      <c r="F15" t="n">
        <v>1.19</v>
      </c>
      <c r="G15" t="n">
        <v>1.28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HYPERLINK("https://www.defined.fi/sol/2XNu9hgExE3fQ4qL3Mw5H795MqVx4kgnEaSi5EEXpump?maker=HifJWuPGNahRu8jkx73mgnVHq3vaBryeE4kkrtfGPPFJ","https://www.defined.fi/sol/2XNu9hgExE3fQ4qL3Mw5H795MqVx4kgnEaSi5EEXpump?maker=HifJWuPGNahRu8jkx73mgnVHq3vaBryeE4kkrtfGPPFJ")</f>
        <v/>
      </c>
      <c r="M15">
        <f>HYPERLINK("https://dexscreener.com/solana/2XNu9hgExE3fQ4qL3Mw5H795MqVx4kgnEaSi5EEXpump?maker=HifJWuPGNahRu8jkx73mgnVHq3vaBryeE4kkrtfGPPFJ","https://dexscreener.com/solana/2XNu9hgExE3fQ4qL3Mw5H795MqVx4kgnEaSi5EEXpump?maker=HifJWuPGNahRu8jkx73mgnVHq3vaBryeE4kkrtfGPPFJ")</f>
        <v/>
      </c>
    </row>
    <row r="16">
      <c r="A16" t="inlineStr">
        <is>
          <t>BJWyKVWrBxdwmn9vPP7HndJTQa31BtSYX6fXivTJpump</t>
        </is>
      </c>
      <c r="B16" t="inlineStr">
        <is>
          <t>HUMAN</t>
        </is>
      </c>
      <c r="C16" t="n">
        <v>0</v>
      </c>
      <c r="D16" t="n">
        <v>0.17</v>
      </c>
      <c r="E16" t="n">
        <v>0.09</v>
      </c>
      <c r="F16" t="n">
        <v>1.99</v>
      </c>
      <c r="G16" t="n">
        <v>2.16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HYPERLINK("https://www.defined.fi/sol/BJWyKVWrBxdwmn9vPP7HndJTQa31BtSYX6fXivTJpump?maker=HifJWuPGNahRu8jkx73mgnVHq3vaBryeE4kkrtfGPPFJ","https://www.defined.fi/sol/BJWyKVWrBxdwmn9vPP7HndJTQa31BtSYX6fXivTJpump?maker=HifJWuPGNahRu8jkx73mgnVHq3vaBryeE4kkrtfGPPFJ")</f>
        <v/>
      </c>
      <c r="M16">
        <f>HYPERLINK("https://dexscreener.com/solana/BJWyKVWrBxdwmn9vPP7HndJTQa31BtSYX6fXivTJpump?maker=HifJWuPGNahRu8jkx73mgnVHq3vaBryeE4kkrtfGPPFJ","https://dexscreener.com/solana/BJWyKVWrBxdwmn9vPP7HndJTQa31BtSYX6fXivTJpump?maker=HifJWuPGNahRu8jkx73mgnVHq3vaBryeE4kkrtfGPPFJ")</f>
        <v/>
      </c>
    </row>
    <row r="17">
      <c r="A17" t="inlineStr">
        <is>
          <t>DiJ3tyHcuFRpBZ395QBVMCg93bFycWoKVArjVS88pump</t>
        </is>
      </c>
      <c r="B17" t="inlineStr">
        <is>
          <t>MOP</t>
        </is>
      </c>
      <c r="C17" t="n">
        <v>0</v>
      </c>
      <c r="D17" t="n">
        <v>-0.42</v>
      </c>
      <c r="E17" t="n">
        <v>-1</v>
      </c>
      <c r="F17" t="n">
        <v>2.05</v>
      </c>
      <c r="G17" t="n">
        <v>1.63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HYPERLINK("https://www.defined.fi/sol/DiJ3tyHcuFRpBZ395QBVMCg93bFycWoKVArjVS88pump?maker=HifJWuPGNahRu8jkx73mgnVHq3vaBryeE4kkrtfGPPFJ","https://www.defined.fi/sol/DiJ3tyHcuFRpBZ395QBVMCg93bFycWoKVArjVS88pump?maker=HifJWuPGNahRu8jkx73mgnVHq3vaBryeE4kkrtfGPPFJ")</f>
        <v/>
      </c>
      <c r="M17">
        <f>HYPERLINK("https://dexscreener.com/solana/DiJ3tyHcuFRpBZ395QBVMCg93bFycWoKVArjVS88pump?maker=HifJWuPGNahRu8jkx73mgnVHq3vaBryeE4kkrtfGPPFJ","https://dexscreener.com/solana/DiJ3tyHcuFRpBZ395QBVMCg93bFycWoKVArjVS88pump?maker=HifJWuPGNahRu8jkx73mgnVHq3vaBryeE4kkrtfGPPFJ")</f>
        <v/>
      </c>
    </row>
    <row r="18">
      <c r="A18" t="inlineStr">
        <is>
          <t>FLuxaik9EoUh4ZwTT8ZhMmNh27XbTcabTMRGSXHvpump</t>
        </is>
      </c>
      <c r="B18" t="inlineStr">
        <is>
          <t>ANDYISM</t>
        </is>
      </c>
      <c r="C18" t="n">
        <v>0</v>
      </c>
      <c r="D18" t="n">
        <v>-0.147</v>
      </c>
      <c r="E18" t="n">
        <v>-0.03</v>
      </c>
      <c r="F18" t="n">
        <v>5</v>
      </c>
      <c r="G18" t="n">
        <v>4.85</v>
      </c>
      <c r="H18" t="n">
        <v>3</v>
      </c>
      <c r="I18" t="n">
        <v>4</v>
      </c>
      <c r="J18" t="n">
        <v>-1</v>
      </c>
      <c r="K18" t="n">
        <v>-1</v>
      </c>
      <c r="L18">
        <f>HYPERLINK("https://www.defined.fi/sol/FLuxaik9EoUh4ZwTT8ZhMmNh27XbTcabTMRGSXHvpump?maker=HifJWuPGNahRu8jkx73mgnVHq3vaBryeE4kkrtfGPPFJ","https://www.defined.fi/sol/FLuxaik9EoUh4ZwTT8ZhMmNh27XbTcabTMRGSXHvpump?maker=HifJWuPGNahRu8jkx73mgnVHq3vaBryeE4kkrtfGPPFJ")</f>
        <v/>
      </c>
      <c r="M18">
        <f>HYPERLINK("https://dexscreener.com/solana/FLuxaik9EoUh4ZwTT8ZhMmNh27XbTcabTMRGSXHvpump?maker=HifJWuPGNahRu8jkx73mgnVHq3vaBryeE4kkrtfGPPFJ","https://dexscreener.com/solana/FLuxaik9EoUh4ZwTT8ZhMmNh27XbTcabTMRGSXHvpump?maker=HifJWuPGNahRu8jkx73mgnVHq3vaBryeE4kkrtfGPPFJ")</f>
        <v/>
      </c>
    </row>
    <row r="19">
      <c r="A19" t="inlineStr">
        <is>
          <t>HqZ2rrMzirFMK8ozoXqFHLrcA5VouqxCJJyMuQe8pump</t>
        </is>
      </c>
      <c r="B19" t="inlineStr">
        <is>
          <t>PCMF</t>
        </is>
      </c>
      <c r="C19" t="n">
        <v>0</v>
      </c>
      <c r="D19" t="n">
        <v>0</v>
      </c>
      <c r="E19" t="n">
        <v>-1</v>
      </c>
      <c r="F19" t="n">
        <v>0.999</v>
      </c>
      <c r="G19" t="n">
        <v>0.999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HYPERLINK("https://www.defined.fi/sol/HqZ2rrMzirFMK8ozoXqFHLrcA5VouqxCJJyMuQe8pump?maker=HifJWuPGNahRu8jkx73mgnVHq3vaBryeE4kkrtfGPPFJ","https://www.defined.fi/sol/HqZ2rrMzirFMK8ozoXqFHLrcA5VouqxCJJyMuQe8pump?maker=HifJWuPGNahRu8jkx73mgnVHq3vaBryeE4kkrtfGPPFJ")</f>
        <v/>
      </c>
      <c r="M19">
        <f>HYPERLINK("https://dexscreener.com/solana/HqZ2rrMzirFMK8ozoXqFHLrcA5VouqxCJJyMuQe8pump?maker=HifJWuPGNahRu8jkx73mgnVHq3vaBryeE4kkrtfGPPFJ","https://dexscreener.com/solana/HqZ2rrMzirFMK8ozoXqFHLrcA5VouqxCJJyMuQe8pump?maker=HifJWuPGNahRu8jkx73mgnVHq3vaBryeE4kkrtfGPPFJ")</f>
        <v/>
      </c>
    </row>
    <row r="20">
      <c r="A20" t="inlineStr">
        <is>
          <t>BbSbxTtDW39eHK7ib43Xt2351q8d7pX95T79jfHRqMA9</t>
        </is>
      </c>
      <c r="B20" t="inlineStr">
        <is>
          <t>PCMF</t>
        </is>
      </c>
      <c r="C20" t="n">
        <v>0</v>
      </c>
      <c r="D20" t="n">
        <v>-0.398</v>
      </c>
      <c r="E20" t="n">
        <v>-1</v>
      </c>
      <c r="F20" t="n">
        <v>0.512</v>
      </c>
      <c r="G20" t="n">
        <v>0.114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HYPERLINK("https://www.defined.fi/sol/BbSbxTtDW39eHK7ib43Xt2351q8d7pX95T79jfHRqMA9?maker=HifJWuPGNahRu8jkx73mgnVHq3vaBryeE4kkrtfGPPFJ","https://www.defined.fi/sol/BbSbxTtDW39eHK7ib43Xt2351q8d7pX95T79jfHRqMA9?maker=HifJWuPGNahRu8jkx73mgnVHq3vaBryeE4kkrtfGPPFJ")</f>
        <v/>
      </c>
      <c r="M20">
        <f>HYPERLINK("https://dexscreener.com/solana/BbSbxTtDW39eHK7ib43Xt2351q8d7pX95T79jfHRqMA9?maker=HifJWuPGNahRu8jkx73mgnVHq3vaBryeE4kkrtfGPPFJ","https://dexscreener.com/solana/BbSbxTtDW39eHK7ib43Xt2351q8d7pX95T79jfHRqMA9?maker=HifJWuPGNahRu8jkx73mgnVHq3vaBryeE4kkrtfGPPFJ")</f>
        <v/>
      </c>
    </row>
    <row r="21">
      <c r="A21" t="inlineStr">
        <is>
          <t>AMBGDBt29URVUPpQp8NL44ik5dxAUrv5CTt49E8zpump</t>
        </is>
      </c>
      <c r="B21" t="inlineStr">
        <is>
          <t>hypersigil</t>
        </is>
      </c>
      <c r="C21" t="n">
        <v>0</v>
      </c>
      <c r="D21" t="n">
        <v>-0.092</v>
      </c>
      <c r="E21" t="n">
        <v>-1</v>
      </c>
      <c r="F21" t="n">
        <v>0.719</v>
      </c>
      <c r="G21" t="n">
        <v>0.627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HYPERLINK("https://www.defined.fi/sol/AMBGDBt29URVUPpQp8NL44ik5dxAUrv5CTt49E8zpump?maker=HifJWuPGNahRu8jkx73mgnVHq3vaBryeE4kkrtfGPPFJ","https://www.defined.fi/sol/AMBGDBt29URVUPpQp8NL44ik5dxAUrv5CTt49E8zpump?maker=HifJWuPGNahRu8jkx73mgnVHq3vaBryeE4kkrtfGPPFJ")</f>
        <v/>
      </c>
      <c r="M21">
        <f>HYPERLINK("https://dexscreener.com/solana/AMBGDBt29URVUPpQp8NL44ik5dxAUrv5CTt49E8zpump?maker=HifJWuPGNahRu8jkx73mgnVHq3vaBryeE4kkrtfGPPFJ","https://dexscreener.com/solana/AMBGDBt29URVUPpQp8NL44ik5dxAUrv5CTt49E8zpump?maker=HifJWuPGNahRu8jkx73mgnVHq3vaBryeE4kkrtfGPPFJ")</f>
        <v/>
      </c>
    </row>
    <row r="22">
      <c r="A22" t="inlineStr">
        <is>
          <t>4eFHw54DV3cD6TmAPuGDo9L67kT8C4EaZ6Da5n4Ypump</t>
        </is>
      </c>
      <c r="B22" t="inlineStr">
        <is>
          <t>andyism</t>
        </is>
      </c>
      <c r="C22" t="n">
        <v>0</v>
      </c>
      <c r="D22" t="n">
        <v>2.46</v>
      </c>
      <c r="E22" t="n">
        <v>0.41</v>
      </c>
      <c r="F22" t="n">
        <v>6</v>
      </c>
      <c r="G22" t="n">
        <v>8.460000000000001</v>
      </c>
      <c r="H22" t="n">
        <v>3</v>
      </c>
      <c r="I22" t="n">
        <v>4</v>
      </c>
      <c r="J22" t="n">
        <v>-1</v>
      </c>
      <c r="K22" t="n">
        <v>-1</v>
      </c>
      <c r="L22">
        <f>HYPERLINK("https://www.defined.fi/sol/4eFHw54DV3cD6TmAPuGDo9L67kT8C4EaZ6Da5n4Ypump?maker=HifJWuPGNahRu8jkx73mgnVHq3vaBryeE4kkrtfGPPFJ","https://www.defined.fi/sol/4eFHw54DV3cD6TmAPuGDo9L67kT8C4EaZ6Da5n4Ypump?maker=HifJWuPGNahRu8jkx73mgnVHq3vaBryeE4kkrtfGPPFJ")</f>
        <v/>
      </c>
      <c r="M22">
        <f>HYPERLINK("https://dexscreener.com/solana/4eFHw54DV3cD6TmAPuGDo9L67kT8C4EaZ6Da5n4Ypump?maker=HifJWuPGNahRu8jkx73mgnVHq3vaBryeE4kkrtfGPPFJ","https://dexscreener.com/solana/4eFHw54DV3cD6TmAPuGDo9L67kT8C4EaZ6Da5n4Ypump?maker=HifJWuPGNahRu8jkx73mgnVHq3vaBryeE4kkrtfGPPFJ")</f>
        <v/>
      </c>
    </row>
    <row r="23">
      <c r="A23" t="inlineStr">
        <is>
          <t>9qra2v3rRm6BYdCgGyaxDQJ5gzwbTpWvrEWgaFwHpump</t>
        </is>
      </c>
      <c r="B23" t="inlineStr">
        <is>
          <t>$bitchcoin</t>
        </is>
      </c>
      <c r="C23" t="n">
        <v>0</v>
      </c>
      <c r="D23" t="n">
        <v>0.075</v>
      </c>
      <c r="E23" t="n">
        <v>0.02</v>
      </c>
      <c r="F23" t="n">
        <v>3.99</v>
      </c>
      <c r="G23" t="n">
        <v>4.06</v>
      </c>
      <c r="H23" t="n">
        <v>3</v>
      </c>
      <c r="I23" t="n">
        <v>4</v>
      </c>
      <c r="J23" t="n">
        <v>-1</v>
      </c>
      <c r="K23" t="n">
        <v>-1</v>
      </c>
      <c r="L23">
        <f>HYPERLINK("https://www.defined.fi/sol/9qra2v3rRm6BYdCgGyaxDQJ5gzwbTpWvrEWgaFwHpump?maker=HifJWuPGNahRu8jkx73mgnVHq3vaBryeE4kkrtfGPPFJ","https://www.defined.fi/sol/9qra2v3rRm6BYdCgGyaxDQJ5gzwbTpWvrEWgaFwHpump?maker=HifJWuPGNahRu8jkx73mgnVHq3vaBryeE4kkrtfGPPFJ")</f>
        <v/>
      </c>
      <c r="M23">
        <f>HYPERLINK("https://dexscreener.com/solana/9qra2v3rRm6BYdCgGyaxDQJ5gzwbTpWvrEWgaFwHpump?maker=HifJWuPGNahRu8jkx73mgnVHq3vaBryeE4kkrtfGPPFJ","https://dexscreener.com/solana/9qra2v3rRm6BYdCgGyaxDQJ5gzwbTpWvrEWgaFwHpump?maker=HifJWuPGNahRu8jkx73mgnVHq3vaBryeE4kkrtfGPPFJ")</f>
        <v/>
      </c>
    </row>
    <row r="24">
      <c r="A24" t="inlineStr">
        <is>
          <t>63RhsmZHfCtRXgNWwWPEPshM5PoX4BsLpar9AW4Kpump</t>
        </is>
      </c>
      <c r="B24" t="inlineStr">
        <is>
          <t>x982a{j:+.</t>
        </is>
      </c>
      <c r="C24" t="n">
        <v>0</v>
      </c>
      <c r="D24" t="n">
        <v>0.108</v>
      </c>
      <c r="E24" t="n">
        <v>0.03</v>
      </c>
      <c r="F24" t="n">
        <v>3.99</v>
      </c>
      <c r="G24" t="n">
        <v>4.1</v>
      </c>
      <c r="H24" t="n">
        <v>3</v>
      </c>
      <c r="I24" t="n">
        <v>4</v>
      </c>
      <c r="J24" t="n">
        <v>-1</v>
      </c>
      <c r="K24" t="n">
        <v>-1</v>
      </c>
      <c r="L24">
        <f>HYPERLINK("https://www.defined.fi/sol/63RhsmZHfCtRXgNWwWPEPshM5PoX4BsLpar9AW4Kpump?maker=HifJWuPGNahRu8jkx73mgnVHq3vaBryeE4kkrtfGPPFJ","https://www.defined.fi/sol/63RhsmZHfCtRXgNWwWPEPshM5PoX4BsLpar9AW4Kpump?maker=HifJWuPGNahRu8jkx73mgnVHq3vaBryeE4kkrtfGPPFJ")</f>
        <v/>
      </c>
      <c r="M24">
        <f>HYPERLINK("https://dexscreener.com/solana/63RhsmZHfCtRXgNWwWPEPshM5PoX4BsLpar9AW4Kpump?maker=HifJWuPGNahRu8jkx73mgnVHq3vaBryeE4kkrtfGPPFJ","https://dexscreener.com/solana/63RhsmZHfCtRXgNWwWPEPshM5PoX4BsLpar9AW4Kpump?maker=HifJWuPGNahRu8jkx73mgnVHq3vaBryeE4kkrtfGPPFJ")</f>
        <v/>
      </c>
    </row>
    <row r="25">
      <c r="A25" t="inlineStr">
        <is>
          <t>HZs429ArJLcGMqBWX6Q134ebkX44C64MoMbdoyCpump</t>
        </is>
      </c>
      <c r="B25" t="inlineStr">
        <is>
          <t>valhalla</t>
        </is>
      </c>
      <c r="C25" t="n">
        <v>0</v>
      </c>
      <c r="D25" t="n">
        <v>-0.154</v>
      </c>
      <c r="E25" t="n">
        <v>-0.08</v>
      </c>
      <c r="F25" t="n">
        <v>2</v>
      </c>
      <c r="G25" t="n">
        <v>1.84</v>
      </c>
      <c r="H25" t="n">
        <v>2</v>
      </c>
      <c r="I25" t="n">
        <v>2</v>
      </c>
      <c r="J25" t="n">
        <v>-1</v>
      </c>
      <c r="K25" t="n">
        <v>-1</v>
      </c>
      <c r="L25">
        <f>HYPERLINK("https://www.defined.fi/sol/HZs429ArJLcGMqBWX6Q134ebkX44C64MoMbdoyCpump?maker=HifJWuPGNahRu8jkx73mgnVHq3vaBryeE4kkrtfGPPFJ","https://www.defined.fi/sol/HZs429ArJLcGMqBWX6Q134ebkX44C64MoMbdoyCpump?maker=HifJWuPGNahRu8jkx73mgnVHq3vaBryeE4kkrtfGPPFJ")</f>
        <v/>
      </c>
      <c r="M25">
        <f>HYPERLINK("https://dexscreener.com/solana/HZs429ArJLcGMqBWX6Q134ebkX44C64MoMbdoyCpump?maker=HifJWuPGNahRu8jkx73mgnVHq3vaBryeE4kkrtfGPPFJ","https://dexscreener.com/solana/HZs429ArJLcGMqBWX6Q134ebkX44C64MoMbdoyCpump?maker=HifJWuPGNahRu8jkx73mgnVHq3vaBryeE4kkrtfGPPFJ")</f>
        <v/>
      </c>
    </row>
    <row r="26">
      <c r="A26" t="inlineStr">
        <is>
          <t>FrCsDCWegXCPiEsBxthJquVSLApxP3YdU8sQ4Wezpump</t>
        </is>
      </c>
      <c r="B26" t="inlineStr">
        <is>
          <t>unknown_FrCs</t>
        </is>
      </c>
      <c r="C26" t="n">
        <v>0</v>
      </c>
      <c r="D26" t="n">
        <v>-0.48</v>
      </c>
      <c r="E26" t="n">
        <v>-1</v>
      </c>
      <c r="F26" t="n">
        <v>1.18</v>
      </c>
      <c r="G26" t="n">
        <v>0.699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HYPERLINK("https://www.defined.fi/sol/FrCsDCWegXCPiEsBxthJquVSLApxP3YdU8sQ4Wezpump?maker=HifJWuPGNahRu8jkx73mgnVHq3vaBryeE4kkrtfGPPFJ","https://www.defined.fi/sol/FrCsDCWegXCPiEsBxthJquVSLApxP3YdU8sQ4Wezpump?maker=HifJWuPGNahRu8jkx73mgnVHq3vaBryeE4kkrtfGPPFJ")</f>
        <v/>
      </c>
      <c r="M26">
        <f>HYPERLINK("https://dexscreener.com/solana/FrCsDCWegXCPiEsBxthJquVSLApxP3YdU8sQ4Wezpump?maker=HifJWuPGNahRu8jkx73mgnVHq3vaBryeE4kkrtfGPPFJ","https://dexscreener.com/solana/FrCsDCWegXCPiEsBxthJquVSLApxP3YdU8sQ4Wezpump?maker=HifJWuPGNahRu8jkx73mgnVHq3vaBryeE4kkrtfGPPFJ")</f>
        <v/>
      </c>
    </row>
    <row r="27">
      <c r="A27" t="inlineStr">
        <is>
          <t>Hb2MwWt19W49ZYPmN3x97utVjXpj8RgGD8nyipeYictL</t>
        </is>
      </c>
      <c r="B27" t="inlineStr">
        <is>
          <t>SPB5000</t>
        </is>
      </c>
      <c r="C27" t="n">
        <v>0</v>
      </c>
      <c r="D27" t="n">
        <v>0.041</v>
      </c>
      <c r="E27" t="n">
        <v>-1</v>
      </c>
      <c r="F27" t="n">
        <v>0.996</v>
      </c>
      <c r="G27" t="n">
        <v>1.04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HYPERLINK("https://www.defined.fi/sol/Hb2MwWt19W49ZYPmN3x97utVjXpj8RgGD8nyipeYictL?maker=HifJWuPGNahRu8jkx73mgnVHq3vaBryeE4kkrtfGPPFJ","https://www.defined.fi/sol/Hb2MwWt19W49ZYPmN3x97utVjXpj8RgGD8nyipeYictL?maker=HifJWuPGNahRu8jkx73mgnVHq3vaBryeE4kkrtfGPPFJ")</f>
        <v/>
      </c>
      <c r="M27">
        <f>HYPERLINK("https://dexscreener.com/solana/Hb2MwWt19W49ZYPmN3x97utVjXpj8RgGD8nyipeYictL?maker=HifJWuPGNahRu8jkx73mgnVHq3vaBryeE4kkrtfGPPFJ","https://dexscreener.com/solana/Hb2MwWt19W49ZYPmN3x97utVjXpj8RgGD8nyipeYictL?maker=HifJWuPGNahRu8jkx73mgnVHq3vaBryeE4kkrtfGPPFJ")</f>
        <v/>
      </c>
    </row>
    <row r="28">
      <c r="A28" t="inlineStr">
        <is>
          <t>6Xnv96ds7m4ypCa6NHHFypKDcggj9UHmcJ3S6YjRpump</t>
        </is>
      </c>
      <c r="B28" t="inlineStr">
        <is>
          <t>SOL-0</t>
        </is>
      </c>
      <c r="C28" t="n">
        <v>0</v>
      </c>
      <c r="D28" t="n">
        <v>0.016</v>
      </c>
      <c r="E28" t="n">
        <v>0.02</v>
      </c>
      <c r="F28" t="n">
        <v>0.996</v>
      </c>
      <c r="G28" t="n">
        <v>1.01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HYPERLINK("https://www.defined.fi/sol/6Xnv96ds7m4ypCa6NHHFypKDcggj9UHmcJ3S6YjRpump?maker=HifJWuPGNahRu8jkx73mgnVHq3vaBryeE4kkrtfGPPFJ","https://www.defined.fi/sol/6Xnv96ds7m4ypCa6NHHFypKDcggj9UHmcJ3S6YjRpump?maker=HifJWuPGNahRu8jkx73mgnVHq3vaBryeE4kkrtfGPPFJ")</f>
        <v/>
      </c>
      <c r="M28">
        <f>HYPERLINK("https://dexscreener.com/solana/6Xnv96ds7m4ypCa6NHHFypKDcggj9UHmcJ3S6YjRpump?maker=HifJWuPGNahRu8jkx73mgnVHq3vaBryeE4kkrtfGPPFJ","https://dexscreener.com/solana/6Xnv96ds7m4ypCa6NHHFypKDcggj9UHmcJ3S6YjRpump?maker=HifJWuPGNahRu8jkx73mgnVHq3vaBryeE4kkrtfGPPFJ")</f>
        <v/>
      </c>
    </row>
    <row r="29">
      <c r="A29" t="inlineStr">
        <is>
          <t>7aRE5q9pVBrZoiK2WBexHkBaDEgQBJng8tCHgkDFpump</t>
        </is>
      </c>
      <c r="B29" t="inlineStr">
        <is>
          <t>LDR</t>
        </is>
      </c>
      <c r="C29" t="n">
        <v>0</v>
      </c>
      <c r="D29" t="n">
        <v>0.754</v>
      </c>
      <c r="E29" t="n">
        <v>0.76</v>
      </c>
      <c r="F29" t="n">
        <v>0.997</v>
      </c>
      <c r="G29" t="n">
        <v>1.75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HYPERLINK("https://www.defined.fi/sol/7aRE5q9pVBrZoiK2WBexHkBaDEgQBJng8tCHgkDFpump?maker=HifJWuPGNahRu8jkx73mgnVHq3vaBryeE4kkrtfGPPFJ","https://www.defined.fi/sol/7aRE5q9pVBrZoiK2WBexHkBaDEgQBJng8tCHgkDFpump?maker=HifJWuPGNahRu8jkx73mgnVHq3vaBryeE4kkrtfGPPFJ")</f>
        <v/>
      </c>
      <c r="M29">
        <f>HYPERLINK("https://dexscreener.com/solana/7aRE5q9pVBrZoiK2WBexHkBaDEgQBJng8tCHgkDFpump?maker=HifJWuPGNahRu8jkx73mgnVHq3vaBryeE4kkrtfGPPFJ","https://dexscreener.com/solana/7aRE5q9pVBrZoiK2WBexHkBaDEgQBJng8tCHgkDFpump?maker=HifJWuPGNahRu8jkx73mgnVHq3vaBryeE4kkrtfGPPFJ")</f>
        <v/>
      </c>
    </row>
    <row r="30">
      <c r="A30" t="inlineStr">
        <is>
          <t>BoqxPibVPL9xSpNq8iZ5ojwbi8dtn37Bk6f3jx4mpump</t>
        </is>
      </c>
      <c r="B30" t="inlineStr">
        <is>
          <t>TAURUS</t>
        </is>
      </c>
      <c r="C30" t="n">
        <v>0</v>
      </c>
      <c r="D30" t="n">
        <v>0.907</v>
      </c>
      <c r="E30" t="n">
        <v>-1</v>
      </c>
      <c r="F30" t="n">
        <v>1.08</v>
      </c>
      <c r="G30" t="n">
        <v>1.99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HYPERLINK("https://www.defined.fi/sol/BoqxPibVPL9xSpNq8iZ5ojwbi8dtn37Bk6f3jx4mpump?maker=HifJWuPGNahRu8jkx73mgnVHq3vaBryeE4kkrtfGPPFJ","https://www.defined.fi/sol/BoqxPibVPL9xSpNq8iZ5ojwbi8dtn37Bk6f3jx4mpump?maker=HifJWuPGNahRu8jkx73mgnVHq3vaBryeE4kkrtfGPPFJ")</f>
        <v/>
      </c>
      <c r="M30">
        <f>HYPERLINK("https://dexscreener.com/solana/BoqxPibVPL9xSpNq8iZ5ojwbi8dtn37Bk6f3jx4mpump?maker=HifJWuPGNahRu8jkx73mgnVHq3vaBryeE4kkrtfGPPFJ","https://dexscreener.com/solana/BoqxPibVPL9xSpNq8iZ5ojwbi8dtn37Bk6f3jx4mpump?maker=HifJWuPGNahRu8jkx73mgnVHq3vaBryeE4kkrtfGPPFJ")</f>
        <v/>
      </c>
    </row>
    <row r="31">
      <c r="A31" t="inlineStr">
        <is>
          <t>DFENVhCr4j1yJHWtbYpMhHgGctmn78uXsbhL4NQrpump</t>
        </is>
      </c>
      <c r="B31" t="inlineStr">
        <is>
          <t>Bilbo</t>
        </is>
      </c>
      <c r="C31" t="n">
        <v>0</v>
      </c>
      <c r="D31" t="n">
        <v>0.9340000000000001</v>
      </c>
      <c r="E31" t="n">
        <v>-1</v>
      </c>
      <c r="F31" t="n">
        <v>1.98</v>
      </c>
      <c r="G31" t="n">
        <v>2.91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HYPERLINK("https://www.defined.fi/sol/DFENVhCr4j1yJHWtbYpMhHgGctmn78uXsbhL4NQrpump?maker=HifJWuPGNahRu8jkx73mgnVHq3vaBryeE4kkrtfGPPFJ","https://www.defined.fi/sol/DFENVhCr4j1yJHWtbYpMhHgGctmn78uXsbhL4NQrpump?maker=HifJWuPGNahRu8jkx73mgnVHq3vaBryeE4kkrtfGPPFJ")</f>
        <v/>
      </c>
      <c r="M31">
        <f>HYPERLINK("https://dexscreener.com/solana/DFENVhCr4j1yJHWtbYpMhHgGctmn78uXsbhL4NQrpump?maker=HifJWuPGNahRu8jkx73mgnVHq3vaBryeE4kkrtfGPPFJ","https://dexscreener.com/solana/DFENVhCr4j1yJHWtbYpMhHgGctmn78uXsbhL4NQrpump?maker=HifJWuPGNahRu8jkx73mgnVHq3vaBryeE4kkrtfGPPFJ")</f>
        <v/>
      </c>
    </row>
    <row r="32">
      <c r="A32" t="inlineStr">
        <is>
          <t>CUzSRjBvqFFq45mg6j9oyQrDxyUTHEKM2xqKzDkZpump</t>
        </is>
      </c>
      <c r="B32" t="inlineStr">
        <is>
          <t>SYDNEY</t>
        </is>
      </c>
      <c r="C32" t="n">
        <v>0</v>
      </c>
      <c r="D32" t="n">
        <v>0.392</v>
      </c>
      <c r="E32" t="n">
        <v>0.01</v>
      </c>
      <c r="F32" t="n">
        <v>33.72</v>
      </c>
      <c r="G32" t="n">
        <v>34.11</v>
      </c>
      <c r="H32" t="n">
        <v>3</v>
      </c>
      <c r="I32" t="n">
        <v>3</v>
      </c>
      <c r="J32" t="n">
        <v>-1</v>
      </c>
      <c r="K32" t="n">
        <v>-1</v>
      </c>
      <c r="L32">
        <f>HYPERLINK("https://www.defined.fi/sol/CUzSRjBvqFFq45mg6j9oyQrDxyUTHEKM2xqKzDkZpump?maker=HifJWuPGNahRu8jkx73mgnVHq3vaBryeE4kkrtfGPPFJ","https://www.defined.fi/sol/CUzSRjBvqFFq45mg6j9oyQrDxyUTHEKM2xqKzDkZpump?maker=HifJWuPGNahRu8jkx73mgnVHq3vaBryeE4kkrtfGPPFJ")</f>
        <v/>
      </c>
      <c r="M32">
        <f>HYPERLINK("https://dexscreener.com/solana/CUzSRjBvqFFq45mg6j9oyQrDxyUTHEKM2xqKzDkZpump?maker=HifJWuPGNahRu8jkx73mgnVHq3vaBryeE4kkrtfGPPFJ","https://dexscreener.com/solana/CUzSRjBvqFFq45mg6j9oyQrDxyUTHEKM2xqKzDkZpump?maker=HifJWuPGNahRu8jkx73mgnVHq3vaBryeE4kkrtfGPPFJ")</f>
        <v/>
      </c>
    </row>
    <row r="33">
      <c r="A33" t="inlineStr">
        <is>
          <t>C5sBJAMGqNhuL7WzFiu4Grh6zF3mDsPZXm6SREU3pump</t>
        </is>
      </c>
      <c r="B33" t="inlineStr">
        <is>
          <t>AOG</t>
        </is>
      </c>
      <c r="C33" t="n">
        <v>0</v>
      </c>
      <c r="D33" t="n">
        <v>-1.61</v>
      </c>
      <c r="E33" t="n">
        <v>-0.27</v>
      </c>
      <c r="F33" t="n">
        <v>5.94</v>
      </c>
      <c r="G33" t="n">
        <v>4.33</v>
      </c>
      <c r="H33" t="n">
        <v>2</v>
      </c>
      <c r="I33" t="n">
        <v>2</v>
      </c>
      <c r="J33" t="n">
        <v>-1</v>
      </c>
      <c r="K33" t="n">
        <v>-1</v>
      </c>
      <c r="L33">
        <f>HYPERLINK("https://www.defined.fi/sol/C5sBJAMGqNhuL7WzFiu4Grh6zF3mDsPZXm6SREU3pump?maker=HifJWuPGNahRu8jkx73mgnVHq3vaBryeE4kkrtfGPPFJ","https://www.defined.fi/sol/C5sBJAMGqNhuL7WzFiu4Grh6zF3mDsPZXm6SREU3pump?maker=HifJWuPGNahRu8jkx73mgnVHq3vaBryeE4kkrtfGPPFJ")</f>
        <v/>
      </c>
      <c r="M33">
        <f>HYPERLINK("https://dexscreener.com/solana/C5sBJAMGqNhuL7WzFiu4Grh6zF3mDsPZXm6SREU3pump?maker=HifJWuPGNahRu8jkx73mgnVHq3vaBryeE4kkrtfGPPFJ","https://dexscreener.com/solana/C5sBJAMGqNhuL7WzFiu4Grh6zF3mDsPZXm6SREU3pump?maker=HifJWuPGNahRu8jkx73mgnVHq3vaBryeE4kkrtfGPPFJ")</f>
        <v/>
      </c>
    </row>
    <row r="34">
      <c r="A34" t="inlineStr">
        <is>
          <t>8QLTsTnPN4XxTP4ZU7osE4j5XpTmJWRDNQmjLzncpump</t>
        </is>
      </c>
      <c r="B34" t="inlineStr">
        <is>
          <t>BURZEN</t>
        </is>
      </c>
      <c r="C34" t="n">
        <v>0</v>
      </c>
      <c r="D34" t="n">
        <v>-0.512</v>
      </c>
      <c r="E34" t="n">
        <v>-0.09</v>
      </c>
      <c r="F34" t="n">
        <v>5.9</v>
      </c>
      <c r="G34" t="n">
        <v>5.38</v>
      </c>
      <c r="H34" t="n">
        <v>2</v>
      </c>
      <c r="I34" t="n">
        <v>2</v>
      </c>
      <c r="J34" t="n">
        <v>-1</v>
      </c>
      <c r="K34" t="n">
        <v>-1</v>
      </c>
      <c r="L34">
        <f>HYPERLINK("https://www.defined.fi/sol/8QLTsTnPN4XxTP4ZU7osE4j5XpTmJWRDNQmjLzncpump?maker=HifJWuPGNahRu8jkx73mgnVHq3vaBryeE4kkrtfGPPFJ","https://www.defined.fi/sol/8QLTsTnPN4XxTP4ZU7osE4j5XpTmJWRDNQmjLzncpump?maker=HifJWuPGNahRu8jkx73mgnVHq3vaBryeE4kkrtfGPPFJ")</f>
        <v/>
      </c>
      <c r="M34">
        <f>HYPERLINK("https://dexscreener.com/solana/8QLTsTnPN4XxTP4ZU7osE4j5XpTmJWRDNQmjLzncpump?maker=HifJWuPGNahRu8jkx73mgnVHq3vaBryeE4kkrtfGPPFJ","https://dexscreener.com/solana/8QLTsTnPN4XxTP4ZU7osE4j5XpTmJWRDNQmjLzncpump?maker=HifJWuPGNahRu8jkx73mgnVHq3vaBryeE4kkrtfGPPFJ")</f>
        <v/>
      </c>
    </row>
    <row r="35">
      <c r="A35" t="inlineStr">
        <is>
          <t>A6J6iU22H4dzFsHiSRcPdwYCGtJLNFupDotwhKgfpump</t>
        </is>
      </c>
      <c r="B35" t="inlineStr">
        <is>
          <t>SONNET</t>
        </is>
      </c>
      <c r="C35" t="n">
        <v>0</v>
      </c>
      <c r="D35" t="n">
        <v>-0.188</v>
      </c>
      <c r="E35" t="n">
        <v>-0.01</v>
      </c>
      <c r="F35" t="n">
        <v>14.71</v>
      </c>
      <c r="G35" t="n">
        <v>14.52</v>
      </c>
      <c r="H35" t="n">
        <v>3</v>
      </c>
      <c r="I35" t="n">
        <v>3</v>
      </c>
      <c r="J35" t="n">
        <v>-1</v>
      </c>
      <c r="K35" t="n">
        <v>-1</v>
      </c>
      <c r="L35">
        <f>HYPERLINK("https://www.defined.fi/sol/A6J6iU22H4dzFsHiSRcPdwYCGtJLNFupDotwhKgfpump?maker=HifJWuPGNahRu8jkx73mgnVHq3vaBryeE4kkrtfGPPFJ","https://www.defined.fi/sol/A6J6iU22H4dzFsHiSRcPdwYCGtJLNFupDotwhKgfpump?maker=HifJWuPGNahRu8jkx73mgnVHq3vaBryeE4kkrtfGPPFJ")</f>
        <v/>
      </c>
      <c r="M35">
        <f>HYPERLINK("https://dexscreener.com/solana/A6J6iU22H4dzFsHiSRcPdwYCGtJLNFupDotwhKgfpump?maker=HifJWuPGNahRu8jkx73mgnVHq3vaBryeE4kkrtfGPPFJ","https://dexscreener.com/solana/A6J6iU22H4dzFsHiSRcPdwYCGtJLNFupDotwhKgfpump?maker=HifJWuPGNahRu8jkx73mgnVHq3vaBryeE4kkrtfGPPFJ")</f>
        <v/>
      </c>
    </row>
    <row r="36">
      <c r="A36" t="inlineStr">
        <is>
          <t>4FxtVVjQSkwKghNXnGBxx3iSoN3XQcsZ4fmjAbLPpump</t>
        </is>
      </c>
      <c r="B36" t="inlineStr">
        <is>
          <t>fleebr</t>
        </is>
      </c>
      <c r="C36" t="n">
        <v>0</v>
      </c>
      <c r="D36" t="n">
        <v>6.44</v>
      </c>
      <c r="E36" t="n">
        <v>0.19</v>
      </c>
      <c r="F36" t="n">
        <v>34.51</v>
      </c>
      <c r="G36" t="n">
        <v>40.95</v>
      </c>
      <c r="H36" t="n">
        <v>15</v>
      </c>
      <c r="I36" t="n">
        <v>7</v>
      </c>
      <c r="J36" t="n">
        <v>-1</v>
      </c>
      <c r="K36" t="n">
        <v>-1</v>
      </c>
      <c r="L36">
        <f>HYPERLINK("https://www.defined.fi/sol/4FxtVVjQSkwKghNXnGBxx3iSoN3XQcsZ4fmjAbLPpump?maker=HifJWuPGNahRu8jkx73mgnVHq3vaBryeE4kkrtfGPPFJ","https://www.defined.fi/sol/4FxtVVjQSkwKghNXnGBxx3iSoN3XQcsZ4fmjAbLPpump?maker=HifJWuPGNahRu8jkx73mgnVHq3vaBryeE4kkrtfGPPFJ")</f>
        <v/>
      </c>
      <c r="M36">
        <f>HYPERLINK("https://dexscreener.com/solana/4FxtVVjQSkwKghNXnGBxx3iSoN3XQcsZ4fmjAbLPpump?maker=HifJWuPGNahRu8jkx73mgnVHq3vaBryeE4kkrtfGPPFJ","https://dexscreener.com/solana/4FxtVVjQSkwKghNXnGBxx3iSoN3XQcsZ4fmjAbLPpump?maker=HifJWuPGNahRu8jkx73mgnVHq3vaBryeE4kkrtfGPPFJ")</f>
        <v/>
      </c>
    </row>
    <row r="37">
      <c r="A37" t="inlineStr">
        <is>
          <t>BmR4NaQdKs44RNHcPfyStaicB6UkvCEyBPd1t6tppump</t>
        </is>
      </c>
      <c r="B37" t="inlineStr">
        <is>
          <t>VQVAE</t>
        </is>
      </c>
      <c r="C37" t="n">
        <v>0</v>
      </c>
      <c r="D37" t="n">
        <v>-0.116</v>
      </c>
      <c r="E37" t="n">
        <v>-1</v>
      </c>
      <c r="F37" t="n">
        <v>0.978</v>
      </c>
      <c r="G37" t="n">
        <v>0.862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HYPERLINK("https://www.defined.fi/sol/BmR4NaQdKs44RNHcPfyStaicB6UkvCEyBPd1t6tppump?maker=HifJWuPGNahRu8jkx73mgnVHq3vaBryeE4kkrtfGPPFJ","https://www.defined.fi/sol/BmR4NaQdKs44RNHcPfyStaicB6UkvCEyBPd1t6tppump?maker=HifJWuPGNahRu8jkx73mgnVHq3vaBryeE4kkrtfGPPFJ")</f>
        <v/>
      </c>
      <c r="M37">
        <f>HYPERLINK("https://dexscreener.com/solana/BmR4NaQdKs44RNHcPfyStaicB6UkvCEyBPd1t6tppump?maker=HifJWuPGNahRu8jkx73mgnVHq3vaBryeE4kkrtfGPPFJ","https://dexscreener.com/solana/BmR4NaQdKs44RNHcPfyStaicB6UkvCEyBPd1t6tppump?maker=HifJWuPGNahRu8jkx73mgnVHq3vaBryeE4kkrtfGPPFJ")</f>
        <v/>
      </c>
    </row>
    <row r="38">
      <c r="A38" t="inlineStr">
        <is>
          <t>2CFry9Lj4Tee9w2RRVncy3rLnpaTKbWFQ6SVhRLepump</t>
        </is>
      </c>
      <c r="B38" t="inlineStr">
        <is>
          <t>Draco</t>
        </is>
      </c>
      <c r="C38" t="n">
        <v>0</v>
      </c>
      <c r="D38" t="n">
        <v>4.98</v>
      </c>
      <c r="E38" t="n">
        <v>1.45</v>
      </c>
      <c r="F38" t="n">
        <v>3.42</v>
      </c>
      <c r="G38" t="n">
        <v>8.4</v>
      </c>
      <c r="H38" t="n">
        <v>2</v>
      </c>
      <c r="I38" t="n">
        <v>2</v>
      </c>
      <c r="J38" t="n">
        <v>-1</v>
      </c>
      <c r="K38" t="n">
        <v>-1</v>
      </c>
      <c r="L38">
        <f>HYPERLINK("https://www.defined.fi/sol/2CFry9Lj4Tee9w2RRVncy3rLnpaTKbWFQ6SVhRLepump?maker=HifJWuPGNahRu8jkx73mgnVHq3vaBryeE4kkrtfGPPFJ","https://www.defined.fi/sol/2CFry9Lj4Tee9w2RRVncy3rLnpaTKbWFQ6SVhRLepump?maker=HifJWuPGNahRu8jkx73mgnVHq3vaBryeE4kkrtfGPPFJ")</f>
        <v/>
      </c>
      <c r="M38">
        <f>HYPERLINK("https://dexscreener.com/solana/2CFry9Lj4Tee9w2RRVncy3rLnpaTKbWFQ6SVhRLepump?maker=HifJWuPGNahRu8jkx73mgnVHq3vaBryeE4kkrtfGPPFJ","https://dexscreener.com/solana/2CFry9Lj4Tee9w2RRVncy3rLnpaTKbWFQ6SVhRLepump?maker=HifJWuPGNahRu8jkx73mgnVHq3vaBryeE4kkrtfGPPFJ")</f>
        <v/>
      </c>
    </row>
    <row r="39">
      <c r="A39" t="inlineStr">
        <is>
          <t>92wuGwwgHHNCXMCxrPsWHsCsECcDAdxQzXeLq5rNpump</t>
        </is>
      </c>
      <c r="B39" t="inlineStr">
        <is>
          <t>mu</t>
        </is>
      </c>
      <c r="C39" t="n">
        <v>0</v>
      </c>
      <c r="D39" t="n">
        <v>-0.074</v>
      </c>
      <c r="E39" t="n">
        <v>-0.05</v>
      </c>
      <c r="F39" t="n">
        <v>1.47</v>
      </c>
      <c r="G39" t="n">
        <v>1.39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HYPERLINK("https://www.defined.fi/sol/92wuGwwgHHNCXMCxrPsWHsCsECcDAdxQzXeLq5rNpump?maker=HifJWuPGNahRu8jkx73mgnVHq3vaBryeE4kkrtfGPPFJ","https://www.defined.fi/sol/92wuGwwgHHNCXMCxrPsWHsCsECcDAdxQzXeLq5rNpump?maker=HifJWuPGNahRu8jkx73mgnVHq3vaBryeE4kkrtfGPPFJ")</f>
        <v/>
      </c>
      <c r="M39">
        <f>HYPERLINK("https://dexscreener.com/solana/92wuGwwgHHNCXMCxrPsWHsCsECcDAdxQzXeLq5rNpump?maker=HifJWuPGNahRu8jkx73mgnVHq3vaBryeE4kkrtfGPPFJ","https://dexscreener.com/solana/92wuGwwgHHNCXMCxrPsWHsCsECcDAdxQzXeLq5rNpump?maker=HifJWuPGNahRu8jkx73mgnVHq3vaBryeE4kkrtfGPPFJ")</f>
        <v/>
      </c>
    </row>
    <row r="40">
      <c r="A40" t="inlineStr">
        <is>
          <t>Ujgxis6SncBReBhvhKshjveErWBGGuBTjEfkbskpump</t>
        </is>
      </c>
      <c r="B40" t="inlineStr">
        <is>
          <t>MAGA</t>
        </is>
      </c>
      <c r="C40" t="n">
        <v>0</v>
      </c>
      <c r="D40" t="n">
        <v>-0.08599999999999999</v>
      </c>
      <c r="E40" t="n">
        <v>-0.04</v>
      </c>
      <c r="F40" t="n">
        <v>1.95</v>
      </c>
      <c r="G40" t="n">
        <v>1.86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HYPERLINK("https://www.defined.fi/sol/Ujgxis6SncBReBhvhKshjveErWBGGuBTjEfkbskpump?maker=HifJWuPGNahRu8jkx73mgnVHq3vaBryeE4kkrtfGPPFJ","https://www.defined.fi/sol/Ujgxis6SncBReBhvhKshjveErWBGGuBTjEfkbskpump?maker=HifJWuPGNahRu8jkx73mgnVHq3vaBryeE4kkrtfGPPFJ")</f>
        <v/>
      </c>
      <c r="M40">
        <f>HYPERLINK("https://dexscreener.com/solana/Ujgxis6SncBReBhvhKshjveErWBGGuBTjEfkbskpump?maker=HifJWuPGNahRu8jkx73mgnVHq3vaBryeE4kkrtfGPPFJ","https://dexscreener.com/solana/Ujgxis6SncBReBhvhKshjveErWBGGuBTjEfkbskpump?maker=HifJWuPGNahRu8jkx73mgnVHq3vaBryeE4kkrtfGPPFJ")</f>
        <v/>
      </c>
    </row>
    <row r="41">
      <c r="A41" t="inlineStr">
        <is>
          <t>3GEGDSxufsXWxxWpfrmrfRibFRJTMaq5TfYgtPDipump</t>
        </is>
      </c>
      <c r="B41" t="inlineStr">
        <is>
          <t>BAXTER</t>
        </is>
      </c>
      <c r="C41" t="n">
        <v>0</v>
      </c>
      <c r="D41" t="n">
        <v>-3.52</v>
      </c>
      <c r="E41" t="n">
        <v>-0.63</v>
      </c>
      <c r="F41" t="n">
        <v>5.61</v>
      </c>
      <c r="G41" t="n">
        <v>2.09</v>
      </c>
      <c r="H41" t="n">
        <v>2</v>
      </c>
      <c r="I41" t="n">
        <v>1</v>
      </c>
      <c r="J41" t="n">
        <v>-1</v>
      </c>
      <c r="K41" t="n">
        <v>-1</v>
      </c>
      <c r="L41">
        <f>HYPERLINK("https://www.defined.fi/sol/3GEGDSxufsXWxxWpfrmrfRibFRJTMaq5TfYgtPDipump?maker=HifJWuPGNahRu8jkx73mgnVHq3vaBryeE4kkrtfGPPFJ","https://www.defined.fi/sol/3GEGDSxufsXWxxWpfrmrfRibFRJTMaq5TfYgtPDipump?maker=HifJWuPGNahRu8jkx73mgnVHq3vaBryeE4kkrtfGPPFJ")</f>
        <v/>
      </c>
      <c r="M41">
        <f>HYPERLINK("https://dexscreener.com/solana/3GEGDSxufsXWxxWpfrmrfRibFRJTMaq5TfYgtPDipump?maker=HifJWuPGNahRu8jkx73mgnVHq3vaBryeE4kkrtfGPPFJ","https://dexscreener.com/solana/3GEGDSxufsXWxxWpfrmrfRibFRJTMaq5TfYgtPDipump?maker=HifJWuPGNahRu8jkx73mgnVHq3vaBryeE4kkrtfGPPFJ")</f>
        <v/>
      </c>
    </row>
    <row r="42">
      <c r="A42" t="inlineStr">
        <is>
          <t>EodtMbupUYuMkSaAtQEPkVSTVfvuDcRcnDCoCyqqpump</t>
        </is>
      </c>
      <c r="B42" t="inlineStr">
        <is>
          <t>nsfa</t>
        </is>
      </c>
      <c r="C42" t="n">
        <v>0</v>
      </c>
      <c r="D42" t="n">
        <v>1.06</v>
      </c>
      <c r="E42" t="n">
        <v>0.27</v>
      </c>
      <c r="F42" t="n">
        <v>3.9</v>
      </c>
      <c r="G42" t="n">
        <v>4.96</v>
      </c>
      <c r="H42" t="n">
        <v>2</v>
      </c>
      <c r="I42" t="n">
        <v>2</v>
      </c>
      <c r="J42" t="n">
        <v>-1</v>
      </c>
      <c r="K42" t="n">
        <v>-1</v>
      </c>
      <c r="L42">
        <f>HYPERLINK("https://www.defined.fi/sol/EodtMbupUYuMkSaAtQEPkVSTVfvuDcRcnDCoCyqqpump?maker=HifJWuPGNahRu8jkx73mgnVHq3vaBryeE4kkrtfGPPFJ","https://www.defined.fi/sol/EodtMbupUYuMkSaAtQEPkVSTVfvuDcRcnDCoCyqqpump?maker=HifJWuPGNahRu8jkx73mgnVHq3vaBryeE4kkrtfGPPFJ")</f>
        <v/>
      </c>
      <c r="M42">
        <f>HYPERLINK("https://dexscreener.com/solana/EodtMbupUYuMkSaAtQEPkVSTVfvuDcRcnDCoCyqqpump?maker=HifJWuPGNahRu8jkx73mgnVHq3vaBryeE4kkrtfGPPFJ","https://dexscreener.com/solana/EodtMbupUYuMkSaAtQEPkVSTVfvuDcRcnDCoCyqqpump?maker=HifJWuPGNahRu8jkx73mgnVHq3vaBryeE4kkrtfGPPFJ")</f>
        <v/>
      </c>
    </row>
    <row r="43">
      <c r="A43" t="inlineStr">
        <is>
          <t>4qNX615pV1oufdodNoiBzUsrUE3ww57DYg6LsUtupump</t>
        </is>
      </c>
      <c r="B43" t="inlineStr">
        <is>
          <t>CLAUDIUS</t>
        </is>
      </c>
      <c r="C43" t="n">
        <v>0</v>
      </c>
      <c r="D43" t="n">
        <v>-0.022</v>
      </c>
      <c r="E43" t="n">
        <v>-0.01</v>
      </c>
      <c r="F43" t="n">
        <v>2.92</v>
      </c>
      <c r="G43" t="n">
        <v>2.9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HYPERLINK("https://www.defined.fi/sol/4qNX615pV1oufdodNoiBzUsrUE3ww57DYg6LsUtupump?maker=HifJWuPGNahRu8jkx73mgnVHq3vaBryeE4kkrtfGPPFJ","https://www.defined.fi/sol/4qNX615pV1oufdodNoiBzUsrUE3ww57DYg6LsUtupump?maker=HifJWuPGNahRu8jkx73mgnVHq3vaBryeE4kkrtfGPPFJ")</f>
        <v/>
      </c>
      <c r="M43">
        <f>HYPERLINK("https://dexscreener.com/solana/4qNX615pV1oufdodNoiBzUsrUE3ww57DYg6LsUtupump?maker=HifJWuPGNahRu8jkx73mgnVHq3vaBryeE4kkrtfGPPFJ","https://dexscreener.com/solana/4qNX615pV1oufdodNoiBzUsrUE3ww57DYg6LsUtupump?maker=HifJWuPGNahRu8jkx73mgnVHq3vaBryeE4kkrtfGPPFJ")</f>
        <v/>
      </c>
    </row>
    <row r="44">
      <c r="A44" t="inlineStr">
        <is>
          <t>2jfmsGtcBpF4qQxztyBqhZmrtTf8tCNv7o98kwwSpump</t>
        </is>
      </c>
      <c r="B44" t="inlineStr">
        <is>
          <t>LLMtheism</t>
        </is>
      </c>
      <c r="C44" t="n">
        <v>0</v>
      </c>
      <c r="D44" t="n">
        <v>-0.021</v>
      </c>
      <c r="E44" t="n">
        <v>-0.01</v>
      </c>
      <c r="F44" t="n">
        <v>1.95</v>
      </c>
      <c r="G44" t="n">
        <v>1.93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HYPERLINK("https://www.defined.fi/sol/2jfmsGtcBpF4qQxztyBqhZmrtTf8tCNv7o98kwwSpump?maker=HifJWuPGNahRu8jkx73mgnVHq3vaBryeE4kkrtfGPPFJ","https://www.defined.fi/sol/2jfmsGtcBpF4qQxztyBqhZmrtTf8tCNv7o98kwwSpump?maker=HifJWuPGNahRu8jkx73mgnVHq3vaBryeE4kkrtfGPPFJ")</f>
        <v/>
      </c>
      <c r="M44">
        <f>HYPERLINK("https://dexscreener.com/solana/2jfmsGtcBpF4qQxztyBqhZmrtTf8tCNv7o98kwwSpump?maker=HifJWuPGNahRu8jkx73mgnVHq3vaBryeE4kkrtfGPPFJ","https://dexscreener.com/solana/2jfmsGtcBpF4qQxztyBqhZmrtTf8tCNv7o98kwwSpump?maker=HifJWuPGNahRu8jkx73mgnVHq3vaBryeE4kkrtfGPPFJ")</f>
        <v/>
      </c>
    </row>
    <row r="45">
      <c r="A45" t="inlineStr">
        <is>
          <t>EWy1HPEUq4Lgm6H4pQ8augEuJ7WRwJgENZMTAUzrpump</t>
        </is>
      </c>
      <c r="B45" t="inlineStr">
        <is>
          <t>MEME</t>
        </is>
      </c>
      <c r="C45" t="n">
        <v>0</v>
      </c>
      <c r="D45" t="n">
        <v>-1.28</v>
      </c>
      <c r="E45" t="n">
        <v>-0.33</v>
      </c>
      <c r="F45" t="n">
        <v>3.9</v>
      </c>
      <c r="G45" t="n">
        <v>2.62</v>
      </c>
      <c r="H45" t="n">
        <v>2</v>
      </c>
      <c r="I45" t="n">
        <v>2</v>
      </c>
      <c r="J45" t="n">
        <v>-1</v>
      </c>
      <c r="K45" t="n">
        <v>-1</v>
      </c>
      <c r="L45">
        <f>HYPERLINK("https://www.defined.fi/sol/EWy1HPEUq4Lgm6H4pQ8augEuJ7WRwJgENZMTAUzrpump?maker=HifJWuPGNahRu8jkx73mgnVHq3vaBryeE4kkrtfGPPFJ","https://www.defined.fi/sol/EWy1HPEUq4Lgm6H4pQ8augEuJ7WRwJgENZMTAUzrpump?maker=HifJWuPGNahRu8jkx73mgnVHq3vaBryeE4kkrtfGPPFJ")</f>
        <v/>
      </c>
      <c r="M45">
        <f>HYPERLINK("https://dexscreener.com/solana/EWy1HPEUq4Lgm6H4pQ8augEuJ7WRwJgENZMTAUzrpump?maker=HifJWuPGNahRu8jkx73mgnVHq3vaBryeE4kkrtfGPPFJ","https://dexscreener.com/solana/EWy1HPEUq4Lgm6H4pQ8augEuJ7WRwJgENZMTAUzrpump?maker=HifJWuPGNahRu8jkx73mgnVHq3vaBryeE4kkrtfGPPFJ")</f>
        <v/>
      </c>
    </row>
    <row r="46">
      <c r="A46" t="inlineStr">
        <is>
          <t>Bgfq8A5FE9pqBxqLo9uE5cp2e3qWdswegHPWzb3ypump</t>
        </is>
      </c>
      <c r="B46" t="inlineStr">
        <is>
          <t>kat</t>
        </is>
      </c>
      <c r="C46" t="n">
        <v>0</v>
      </c>
      <c r="D46" t="n">
        <v>-0.272</v>
      </c>
      <c r="E46" t="n">
        <v>-0.28</v>
      </c>
      <c r="F46" t="n">
        <v>0.975</v>
      </c>
      <c r="G46" t="n">
        <v>0.704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HYPERLINK("https://www.defined.fi/sol/Bgfq8A5FE9pqBxqLo9uE5cp2e3qWdswegHPWzb3ypump?maker=HifJWuPGNahRu8jkx73mgnVHq3vaBryeE4kkrtfGPPFJ","https://www.defined.fi/sol/Bgfq8A5FE9pqBxqLo9uE5cp2e3qWdswegHPWzb3ypump?maker=HifJWuPGNahRu8jkx73mgnVHq3vaBryeE4kkrtfGPPFJ")</f>
        <v/>
      </c>
      <c r="M46">
        <f>HYPERLINK("https://dexscreener.com/solana/Bgfq8A5FE9pqBxqLo9uE5cp2e3qWdswegHPWzb3ypump?maker=HifJWuPGNahRu8jkx73mgnVHq3vaBryeE4kkrtfGPPFJ","https://dexscreener.com/solana/Bgfq8A5FE9pqBxqLo9uE5cp2e3qWdswegHPWzb3ypump?maker=HifJWuPGNahRu8jkx73mgnVHq3vaBryeE4kkrtfGPPFJ")</f>
        <v/>
      </c>
    </row>
    <row r="47">
      <c r="A47" t="inlineStr">
        <is>
          <t>7ad866rTH6a11HXCxGqLeNPQmGMqhrLW4tbCZprwpump</t>
        </is>
      </c>
      <c r="B47" t="inlineStr">
        <is>
          <t>Charlotte</t>
        </is>
      </c>
      <c r="C47" t="n">
        <v>0</v>
      </c>
      <c r="D47" t="n">
        <v>0.281</v>
      </c>
      <c r="E47" t="n">
        <v>0.14</v>
      </c>
      <c r="F47" t="n">
        <v>1.96</v>
      </c>
      <c r="G47" t="n">
        <v>2.24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HYPERLINK("https://www.defined.fi/sol/7ad866rTH6a11HXCxGqLeNPQmGMqhrLW4tbCZprwpump?maker=HifJWuPGNahRu8jkx73mgnVHq3vaBryeE4kkrtfGPPFJ","https://www.defined.fi/sol/7ad866rTH6a11HXCxGqLeNPQmGMqhrLW4tbCZprwpump?maker=HifJWuPGNahRu8jkx73mgnVHq3vaBryeE4kkrtfGPPFJ")</f>
        <v/>
      </c>
      <c r="M47">
        <f>HYPERLINK("https://dexscreener.com/solana/7ad866rTH6a11HXCxGqLeNPQmGMqhrLW4tbCZprwpump?maker=HifJWuPGNahRu8jkx73mgnVHq3vaBryeE4kkrtfGPPFJ","https://dexscreener.com/solana/7ad866rTH6a11HXCxGqLeNPQmGMqhrLW4tbCZprwpump?maker=HifJWuPGNahRu8jkx73mgnVHq3vaBryeE4kkrtfGPPFJ")</f>
        <v/>
      </c>
    </row>
    <row r="48">
      <c r="A48" t="inlineStr">
        <is>
          <t>55vpwreFWizzUrNi68N7CTEYSoouZmZj5DipZzZDpump</t>
        </is>
      </c>
      <c r="B48" t="inlineStr">
        <is>
          <t>TETRA</t>
        </is>
      </c>
      <c r="C48" t="n">
        <v>0</v>
      </c>
      <c r="D48" t="n">
        <v>0.038</v>
      </c>
      <c r="E48" t="n">
        <v>-1</v>
      </c>
      <c r="F48" t="n">
        <v>2.95</v>
      </c>
      <c r="G48" t="n">
        <v>2.98</v>
      </c>
      <c r="H48" t="n">
        <v>2</v>
      </c>
      <c r="I48" t="n">
        <v>2</v>
      </c>
      <c r="J48" t="n">
        <v>-1</v>
      </c>
      <c r="K48" t="n">
        <v>-1</v>
      </c>
      <c r="L48">
        <f>HYPERLINK("https://www.defined.fi/sol/55vpwreFWizzUrNi68N7CTEYSoouZmZj5DipZzZDpump?maker=HifJWuPGNahRu8jkx73mgnVHq3vaBryeE4kkrtfGPPFJ","https://www.defined.fi/sol/55vpwreFWizzUrNi68N7CTEYSoouZmZj5DipZzZDpump?maker=HifJWuPGNahRu8jkx73mgnVHq3vaBryeE4kkrtfGPPFJ")</f>
        <v/>
      </c>
      <c r="M48">
        <f>HYPERLINK("https://dexscreener.com/solana/55vpwreFWizzUrNi68N7CTEYSoouZmZj5DipZzZDpump?maker=HifJWuPGNahRu8jkx73mgnVHq3vaBryeE4kkrtfGPPFJ","https://dexscreener.com/solana/55vpwreFWizzUrNi68N7CTEYSoouZmZj5DipZzZDpump?maker=HifJWuPGNahRu8jkx73mgnVHq3vaBryeE4kkrtfGPPFJ")</f>
        <v/>
      </c>
    </row>
    <row r="49">
      <c r="A49" t="inlineStr">
        <is>
          <t>DW7Y81PfRB1ZZxoapjUPHpNKQnTUmGgFBNApdr1wpump</t>
        </is>
      </c>
      <c r="B49" t="inlineStr">
        <is>
          <t>ECT</t>
        </is>
      </c>
      <c r="C49" t="n">
        <v>0</v>
      </c>
      <c r="D49" t="n">
        <v>-0.658</v>
      </c>
      <c r="E49" t="n">
        <v>-0.68</v>
      </c>
      <c r="F49" t="n">
        <v>0.975</v>
      </c>
      <c r="G49" t="n">
        <v>0.317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HYPERLINK("https://www.defined.fi/sol/DW7Y81PfRB1ZZxoapjUPHpNKQnTUmGgFBNApdr1wpump?maker=HifJWuPGNahRu8jkx73mgnVHq3vaBryeE4kkrtfGPPFJ","https://www.defined.fi/sol/DW7Y81PfRB1ZZxoapjUPHpNKQnTUmGgFBNApdr1wpump?maker=HifJWuPGNahRu8jkx73mgnVHq3vaBryeE4kkrtfGPPFJ")</f>
        <v/>
      </c>
      <c r="M49">
        <f>HYPERLINK("https://dexscreener.com/solana/DW7Y81PfRB1ZZxoapjUPHpNKQnTUmGgFBNApdr1wpump?maker=HifJWuPGNahRu8jkx73mgnVHq3vaBryeE4kkrtfGPPFJ","https://dexscreener.com/solana/DW7Y81PfRB1ZZxoapjUPHpNKQnTUmGgFBNApdr1wpump?maker=HifJWuPGNahRu8jkx73mgnVHq3vaBryeE4kkrtfGPPFJ")</f>
        <v/>
      </c>
    </row>
    <row r="50">
      <c r="A50" t="inlineStr">
        <is>
          <t>E1Z4HsKy7XMN3XtavRQeSZwk78ywET3nivpQdrsvpump</t>
        </is>
      </c>
      <c r="B50" t="inlineStr">
        <is>
          <t>EGREGORE</t>
        </is>
      </c>
      <c r="C50" t="n">
        <v>0</v>
      </c>
      <c r="D50" t="n">
        <v>0.021</v>
      </c>
      <c r="E50" t="n">
        <v>-1</v>
      </c>
      <c r="F50" t="n">
        <v>0.977</v>
      </c>
      <c r="G50" t="n">
        <v>0.998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HYPERLINK("https://www.defined.fi/sol/E1Z4HsKy7XMN3XtavRQeSZwk78ywET3nivpQdrsvpump?maker=HifJWuPGNahRu8jkx73mgnVHq3vaBryeE4kkrtfGPPFJ","https://www.defined.fi/sol/E1Z4HsKy7XMN3XtavRQeSZwk78ywET3nivpQdrsvpump?maker=HifJWuPGNahRu8jkx73mgnVHq3vaBryeE4kkrtfGPPFJ")</f>
        <v/>
      </c>
      <c r="M50">
        <f>HYPERLINK("https://dexscreener.com/solana/E1Z4HsKy7XMN3XtavRQeSZwk78ywET3nivpQdrsvpump?maker=HifJWuPGNahRu8jkx73mgnVHq3vaBryeE4kkrtfGPPFJ","https://dexscreener.com/solana/E1Z4HsKy7XMN3XtavRQeSZwk78ywET3nivpQdrsvpump?maker=HifJWuPGNahRu8jkx73mgnVHq3vaBryeE4kkrtfGPPFJ")</f>
        <v/>
      </c>
    </row>
    <row r="51">
      <c r="A51" t="inlineStr">
        <is>
          <t>GJAFwWjJ3vnTsrQVabjBVK2TYB1YtRCQXRDfDgUnpump</t>
        </is>
      </c>
      <c r="B51" t="inlineStr">
        <is>
          <t>ACT</t>
        </is>
      </c>
      <c r="C51" t="n">
        <v>0</v>
      </c>
      <c r="D51" t="n">
        <v>-0.288</v>
      </c>
      <c r="E51" t="n">
        <v>-0.02</v>
      </c>
      <c r="F51" t="n">
        <v>12.69</v>
      </c>
      <c r="G51" t="n">
        <v>12.41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HYPERLINK("https://www.defined.fi/sol/GJAFwWjJ3vnTsrQVabjBVK2TYB1YtRCQXRDfDgUnpump?maker=HifJWuPGNahRu8jkx73mgnVHq3vaBryeE4kkrtfGPPFJ","https://www.defined.fi/sol/GJAFwWjJ3vnTsrQVabjBVK2TYB1YtRCQXRDfDgUnpump?maker=HifJWuPGNahRu8jkx73mgnVHq3vaBryeE4kkrtfGPPFJ")</f>
        <v/>
      </c>
      <c r="M51">
        <f>HYPERLINK("https://dexscreener.com/solana/GJAFwWjJ3vnTsrQVabjBVK2TYB1YtRCQXRDfDgUnpump?maker=HifJWuPGNahRu8jkx73mgnVHq3vaBryeE4kkrtfGPPFJ","https://dexscreener.com/solana/GJAFwWjJ3vnTsrQVabjBVK2TYB1YtRCQXRDfDgUnpump?maker=HifJWuPGNahRu8jkx73mgnVHq3vaBryeE4kkrtfGPPFJ")</f>
        <v/>
      </c>
    </row>
    <row r="52">
      <c r="A52" t="inlineStr">
        <is>
          <t>7SU4Ghh1jemFJCnNgg8GoT35Vii1BAmxWbnJYvK8pump</t>
        </is>
      </c>
      <c r="B52" t="inlineStr">
        <is>
          <t>Egregore</t>
        </is>
      </c>
      <c r="C52" t="n">
        <v>0</v>
      </c>
      <c r="D52" t="n">
        <v>-0.091</v>
      </c>
      <c r="E52" t="n">
        <v>-0.09</v>
      </c>
      <c r="F52" t="n">
        <v>0.978</v>
      </c>
      <c r="G52" t="n">
        <v>0.887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HYPERLINK("https://www.defined.fi/sol/7SU4Ghh1jemFJCnNgg8GoT35Vii1BAmxWbnJYvK8pump?maker=HifJWuPGNahRu8jkx73mgnVHq3vaBryeE4kkrtfGPPFJ","https://www.defined.fi/sol/7SU4Ghh1jemFJCnNgg8GoT35Vii1BAmxWbnJYvK8pump?maker=HifJWuPGNahRu8jkx73mgnVHq3vaBryeE4kkrtfGPPFJ")</f>
        <v/>
      </c>
      <c r="M52">
        <f>HYPERLINK("https://dexscreener.com/solana/7SU4Ghh1jemFJCnNgg8GoT35Vii1BAmxWbnJYvK8pump?maker=HifJWuPGNahRu8jkx73mgnVHq3vaBryeE4kkrtfGPPFJ","https://dexscreener.com/solana/7SU4Ghh1jemFJCnNgg8GoT35Vii1BAmxWbnJYvK8pump?maker=HifJWuPGNahRu8jkx73mgnVHq3vaBryeE4kkrtfGPPFJ")</f>
        <v/>
      </c>
    </row>
    <row r="53">
      <c r="A53" t="inlineStr">
        <is>
          <t>37CznFVFQEwRnpQ15MuLEovzLzZ3xRgeQw1Zpivkpump</t>
        </is>
      </c>
      <c r="B53" t="inlineStr">
        <is>
          <t>holywhore</t>
        </is>
      </c>
      <c r="C53" t="n">
        <v>0</v>
      </c>
      <c r="D53" t="n">
        <v>-2.17</v>
      </c>
      <c r="E53" t="n">
        <v>-0.37</v>
      </c>
      <c r="F53" t="n">
        <v>5.88</v>
      </c>
      <c r="G53" t="n">
        <v>3.72</v>
      </c>
      <c r="H53" t="n">
        <v>5</v>
      </c>
      <c r="I53" t="n">
        <v>3</v>
      </c>
      <c r="J53" t="n">
        <v>-1</v>
      </c>
      <c r="K53" t="n">
        <v>-1</v>
      </c>
      <c r="L53">
        <f>HYPERLINK("https://www.defined.fi/sol/37CznFVFQEwRnpQ15MuLEovzLzZ3xRgeQw1Zpivkpump?maker=HifJWuPGNahRu8jkx73mgnVHq3vaBryeE4kkrtfGPPFJ","https://www.defined.fi/sol/37CznFVFQEwRnpQ15MuLEovzLzZ3xRgeQw1Zpivkpump?maker=HifJWuPGNahRu8jkx73mgnVHq3vaBryeE4kkrtfGPPFJ")</f>
        <v/>
      </c>
      <c r="M53">
        <f>HYPERLINK("https://dexscreener.com/solana/37CznFVFQEwRnpQ15MuLEovzLzZ3xRgeQw1Zpivkpump?maker=HifJWuPGNahRu8jkx73mgnVHq3vaBryeE4kkrtfGPPFJ","https://dexscreener.com/solana/37CznFVFQEwRnpQ15MuLEovzLzZ3xRgeQw1Zpivkpump?maker=HifJWuPGNahRu8jkx73mgnVHq3vaBryeE4kkrtfGPPFJ")</f>
        <v/>
      </c>
    </row>
    <row r="54">
      <c r="A54" t="inlineStr">
        <is>
          <t>AYKA69vt8dGabhiBSJ5hjsG9rK78nwC6ZvVVCV3opump</t>
        </is>
      </c>
      <c r="B54" t="inlineStr">
        <is>
          <t>holywhore</t>
        </is>
      </c>
      <c r="C54" t="n">
        <v>0</v>
      </c>
      <c r="D54" t="n">
        <v>-0.263</v>
      </c>
      <c r="E54" t="n">
        <v>-0.27</v>
      </c>
      <c r="F54" t="n">
        <v>0.982</v>
      </c>
      <c r="G54" t="n">
        <v>0.719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HYPERLINK("https://www.defined.fi/sol/AYKA69vt8dGabhiBSJ5hjsG9rK78nwC6ZvVVCV3opump?maker=HifJWuPGNahRu8jkx73mgnVHq3vaBryeE4kkrtfGPPFJ","https://www.defined.fi/sol/AYKA69vt8dGabhiBSJ5hjsG9rK78nwC6ZvVVCV3opump?maker=HifJWuPGNahRu8jkx73mgnVHq3vaBryeE4kkrtfGPPFJ")</f>
        <v/>
      </c>
      <c r="M54">
        <f>HYPERLINK("https://dexscreener.com/solana/AYKA69vt8dGabhiBSJ5hjsG9rK78nwC6ZvVVCV3opump?maker=HifJWuPGNahRu8jkx73mgnVHq3vaBryeE4kkrtfGPPFJ","https://dexscreener.com/solana/AYKA69vt8dGabhiBSJ5hjsG9rK78nwC6ZvVVCV3opump?maker=HifJWuPGNahRu8jkx73mgnVHq3vaBryeE4kkrtfGPPFJ")</f>
        <v/>
      </c>
    </row>
    <row r="55">
      <c r="A55" t="inlineStr">
        <is>
          <t>75dh1aVyE88DiDDqN396Lkbcf4Kxj2KNGJRCTkcUpump</t>
        </is>
      </c>
      <c r="B55" t="inlineStr">
        <is>
          <t>JANUS</t>
        </is>
      </c>
      <c r="C55" t="n">
        <v>1</v>
      </c>
      <c r="D55" t="n">
        <v>-3.5</v>
      </c>
      <c r="E55" t="n">
        <v>-0.51</v>
      </c>
      <c r="F55" t="n">
        <v>6.85</v>
      </c>
      <c r="G55" t="n">
        <v>3.35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HYPERLINK("https://www.defined.fi/sol/75dh1aVyE88DiDDqN396Lkbcf4Kxj2KNGJRCTkcUpump?maker=HifJWuPGNahRu8jkx73mgnVHq3vaBryeE4kkrtfGPPFJ","https://www.defined.fi/sol/75dh1aVyE88DiDDqN396Lkbcf4Kxj2KNGJRCTkcUpump?maker=HifJWuPGNahRu8jkx73mgnVHq3vaBryeE4kkrtfGPPFJ")</f>
        <v/>
      </c>
      <c r="M55">
        <f>HYPERLINK("https://dexscreener.com/solana/75dh1aVyE88DiDDqN396Lkbcf4Kxj2KNGJRCTkcUpump?maker=HifJWuPGNahRu8jkx73mgnVHq3vaBryeE4kkrtfGPPFJ","https://dexscreener.com/solana/75dh1aVyE88DiDDqN396Lkbcf4Kxj2KNGJRCTkcUpump?maker=HifJWuPGNahRu8jkx73mgnVHq3vaBryeE4kkrtfGPPFJ")</f>
        <v/>
      </c>
    </row>
    <row r="56">
      <c r="A56" t="inlineStr">
        <is>
          <t>FhdFGZzg2cH6fJcLYgKCQ57Ny782zAbkgnGgz89Tpump</t>
        </is>
      </c>
      <c r="B56" t="inlineStr">
        <is>
          <t>0x440x46</t>
        </is>
      </c>
      <c r="C56" t="n">
        <v>1</v>
      </c>
      <c r="D56" t="n">
        <v>19.18</v>
      </c>
      <c r="E56" t="n">
        <v>2.79</v>
      </c>
      <c r="F56" t="n">
        <v>14.05</v>
      </c>
      <c r="G56" t="n">
        <v>26.06</v>
      </c>
      <c r="H56" t="n">
        <v>11</v>
      </c>
      <c r="I56" t="n">
        <v>10</v>
      </c>
      <c r="J56" t="n">
        <v>-1</v>
      </c>
      <c r="K56" t="n">
        <v>-1</v>
      </c>
      <c r="L56">
        <f>HYPERLINK("https://www.defined.fi/sol/FhdFGZzg2cH6fJcLYgKCQ57Ny782zAbkgnGgz89Tpump?maker=HifJWuPGNahRu8jkx73mgnVHq3vaBryeE4kkrtfGPPFJ","https://www.defined.fi/sol/FhdFGZzg2cH6fJcLYgKCQ57Ny782zAbkgnGgz89Tpump?maker=HifJWuPGNahRu8jkx73mgnVHq3vaBryeE4kkrtfGPPFJ")</f>
        <v/>
      </c>
      <c r="M56">
        <f>HYPERLINK("https://dexscreener.com/solana/FhdFGZzg2cH6fJcLYgKCQ57Ny782zAbkgnGgz89Tpump?maker=HifJWuPGNahRu8jkx73mgnVHq3vaBryeE4kkrtfGPPFJ","https://dexscreener.com/solana/FhdFGZzg2cH6fJcLYgKCQ57Ny782zAbkgnGgz89Tpump?maker=HifJWuPGNahRu8jkx73mgnVHq3vaBryeE4kkrtfGPPFJ")</f>
        <v/>
      </c>
    </row>
    <row r="57">
      <c r="A57" t="inlineStr">
        <is>
          <t>TLYo1gissP4hVPkzAu8ttQjfB7Uj679qggw5oiipump</t>
        </is>
      </c>
      <c r="B57" t="inlineStr">
        <is>
          <t>UTRA</t>
        </is>
      </c>
      <c r="C57" t="n">
        <v>1</v>
      </c>
      <c r="D57" t="n">
        <v>0.701</v>
      </c>
      <c r="E57" t="n">
        <v>-1</v>
      </c>
      <c r="F57" t="n">
        <v>1.1</v>
      </c>
      <c r="G57" t="n">
        <v>1.8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HYPERLINK("https://www.defined.fi/sol/TLYo1gissP4hVPkzAu8ttQjfB7Uj679qggw5oiipump?maker=HifJWuPGNahRu8jkx73mgnVHq3vaBryeE4kkrtfGPPFJ","https://www.defined.fi/sol/TLYo1gissP4hVPkzAu8ttQjfB7Uj679qggw5oiipump?maker=HifJWuPGNahRu8jkx73mgnVHq3vaBryeE4kkrtfGPPFJ")</f>
        <v/>
      </c>
      <c r="M57">
        <f>HYPERLINK("https://dexscreener.com/solana/TLYo1gissP4hVPkzAu8ttQjfB7Uj679qggw5oiipump?maker=HifJWuPGNahRu8jkx73mgnVHq3vaBryeE4kkrtfGPPFJ","https://dexscreener.com/solana/TLYo1gissP4hVPkzAu8ttQjfB7Uj679qggw5oiipump?maker=HifJWuPGNahRu8jkx73mgnVHq3vaBryeE4kkrtfGPPFJ")</f>
        <v/>
      </c>
    </row>
    <row r="58">
      <c r="A58" t="inlineStr">
        <is>
          <t>36iTP2cSh8rV7fqPuKFXSJXSW113zPKuPPDtQMWcpump</t>
        </is>
      </c>
      <c r="B58" t="inlineStr">
        <is>
          <t>lotus</t>
        </is>
      </c>
      <c r="C58" t="n">
        <v>1</v>
      </c>
      <c r="D58" t="n">
        <v>0.393</v>
      </c>
      <c r="E58" t="n">
        <v>-1</v>
      </c>
      <c r="F58" t="n">
        <v>0.853</v>
      </c>
      <c r="G58" t="n">
        <v>1.25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HYPERLINK("https://www.defined.fi/sol/36iTP2cSh8rV7fqPuKFXSJXSW113zPKuPPDtQMWcpump?maker=HifJWuPGNahRu8jkx73mgnVHq3vaBryeE4kkrtfGPPFJ","https://www.defined.fi/sol/36iTP2cSh8rV7fqPuKFXSJXSW113zPKuPPDtQMWcpump?maker=HifJWuPGNahRu8jkx73mgnVHq3vaBryeE4kkrtfGPPFJ")</f>
        <v/>
      </c>
      <c r="M58">
        <f>HYPERLINK("https://dexscreener.com/solana/36iTP2cSh8rV7fqPuKFXSJXSW113zPKuPPDtQMWcpump?maker=HifJWuPGNahRu8jkx73mgnVHq3vaBryeE4kkrtfGPPFJ","https://dexscreener.com/solana/36iTP2cSh8rV7fqPuKFXSJXSW113zPKuPPDtQMWcpump?maker=HifJWuPGNahRu8jkx73mgnVHq3vaBryeE4kkrtfGPPFJ")</f>
        <v/>
      </c>
    </row>
    <row r="59">
      <c r="A59" t="inlineStr">
        <is>
          <t>CGsLbZCpKsQqokRFTfuDxZnkD1eWTcbNB75R1fDnpump</t>
        </is>
      </c>
      <c r="B59" t="inlineStr">
        <is>
          <t>utra</t>
        </is>
      </c>
      <c r="C59" t="n">
        <v>1</v>
      </c>
      <c r="D59" t="n">
        <v>1.26</v>
      </c>
      <c r="E59" t="n">
        <v>-1</v>
      </c>
      <c r="F59" t="n">
        <v>0.945</v>
      </c>
      <c r="G59" t="n">
        <v>2.21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HYPERLINK("https://www.defined.fi/sol/CGsLbZCpKsQqokRFTfuDxZnkD1eWTcbNB75R1fDnpump?maker=HifJWuPGNahRu8jkx73mgnVHq3vaBryeE4kkrtfGPPFJ","https://www.defined.fi/sol/CGsLbZCpKsQqokRFTfuDxZnkD1eWTcbNB75R1fDnpump?maker=HifJWuPGNahRu8jkx73mgnVHq3vaBryeE4kkrtfGPPFJ")</f>
        <v/>
      </c>
      <c r="M59">
        <f>HYPERLINK("https://dexscreener.com/solana/CGsLbZCpKsQqokRFTfuDxZnkD1eWTcbNB75R1fDnpump?maker=HifJWuPGNahRu8jkx73mgnVHq3vaBryeE4kkrtfGPPFJ","https://dexscreener.com/solana/CGsLbZCpKsQqokRFTfuDxZnkD1eWTcbNB75R1fDnpump?maker=HifJWuPGNahRu8jkx73mgnVHq3vaBryeE4kkrtfGPPFJ")</f>
        <v/>
      </c>
    </row>
    <row r="60">
      <c r="A60" t="inlineStr">
        <is>
          <t>GZ8aYdegVyjvuujAmS1TKbU1PMxY3HNommKXyuEipump</t>
        </is>
      </c>
      <c r="B60" t="inlineStr">
        <is>
          <t>nvuof_Ai</t>
        </is>
      </c>
      <c r="C60" t="n">
        <v>1</v>
      </c>
      <c r="D60" t="n">
        <v>-0.152</v>
      </c>
      <c r="E60" t="n">
        <v>-1</v>
      </c>
      <c r="F60" t="n">
        <v>0.967</v>
      </c>
      <c r="G60" t="n">
        <v>0.8149999999999999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HYPERLINK("https://www.defined.fi/sol/GZ8aYdegVyjvuujAmS1TKbU1PMxY3HNommKXyuEipump?maker=HifJWuPGNahRu8jkx73mgnVHq3vaBryeE4kkrtfGPPFJ","https://www.defined.fi/sol/GZ8aYdegVyjvuujAmS1TKbU1PMxY3HNommKXyuEipump?maker=HifJWuPGNahRu8jkx73mgnVHq3vaBryeE4kkrtfGPPFJ")</f>
        <v/>
      </c>
      <c r="M60">
        <f>HYPERLINK("https://dexscreener.com/solana/GZ8aYdegVyjvuujAmS1TKbU1PMxY3HNommKXyuEipump?maker=HifJWuPGNahRu8jkx73mgnVHq3vaBryeE4kkrtfGPPFJ","https://dexscreener.com/solana/GZ8aYdegVyjvuujAmS1TKbU1PMxY3HNommKXyuEipump?maker=HifJWuPGNahRu8jkx73mgnVHq3vaBryeE4kkrtfGPPFJ")</f>
        <v/>
      </c>
    </row>
    <row r="61">
      <c r="A61" t="inlineStr">
        <is>
          <t>DQ8C36Zbjqk1q2E89thZa8mJXbP3DnMP45Mu87J7pump</t>
        </is>
      </c>
      <c r="B61" t="inlineStr">
        <is>
          <t>donut</t>
        </is>
      </c>
      <c r="C61" t="n">
        <v>1</v>
      </c>
      <c r="D61" t="n">
        <v>0.394</v>
      </c>
      <c r="E61" t="n">
        <v>0.06</v>
      </c>
      <c r="F61" t="n">
        <v>6.27</v>
      </c>
      <c r="G61" t="n">
        <v>6.67</v>
      </c>
      <c r="H61" t="n">
        <v>5</v>
      </c>
      <c r="I61" t="n">
        <v>4</v>
      </c>
      <c r="J61" t="n">
        <v>-1</v>
      </c>
      <c r="K61" t="n">
        <v>-1</v>
      </c>
      <c r="L61">
        <f>HYPERLINK("https://www.defined.fi/sol/DQ8C36Zbjqk1q2E89thZa8mJXbP3DnMP45Mu87J7pump?maker=HifJWuPGNahRu8jkx73mgnVHq3vaBryeE4kkrtfGPPFJ","https://www.defined.fi/sol/DQ8C36Zbjqk1q2E89thZa8mJXbP3DnMP45Mu87J7pump?maker=HifJWuPGNahRu8jkx73mgnVHq3vaBryeE4kkrtfGPPFJ")</f>
        <v/>
      </c>
      <c r="M61">
        <f>HYPERLINK("https://dexscreener.com/solana/DQ8C36Zbjqk1q2E89thZa8mJXbP3DnMP45Mu87J7pump?maker=HifJWuPGNahRu8jkx73mgnVHq3vaBryeE4kkrtfGPPFJ","https://dexscreener.com/solana/DQ8C36Zbjqk1q2E89thZa8mJXbP3DnMP45Mu87J7pump?maker=HifJWuPGNahRu8jkx73mgnVHq3vaBryeE4kkrtfGPPFJ")</f>
        <v/>
      </c>
    </row>
    <row r="62">
      <c r="A62" t="inlineStr">
        <is>
          <t>B4KtrpPmjvyY2v1XjSoo5ZLWgHq9MCZjPbtHxqoKpump</t>
        </is>
      </c>
      <c r="B62" t="inlineStr">
        <is>
          <t>chizz</t>
        </is>
      </c>
      <c r="C62" t="n">
        <v>1</v>
      </c>
      <c r="D62" t="n">
        <v>0.276</v>
      </c>
      <c r="E62" t="n">
        <v>-1</v>
      </c>
      <c r="F62" t="n">
        <v>1.08</v>
      </c>
      <c r="G62" t="n">
        <v>1.35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HYPERLINK("https://www.defined.fi/sol/B4KtrpPmjvyY2v1XjSoo5ZLWgHq9MCZjPbtHxqoKpump?maker=HifJWuPGNahRu8jkx73mgnVHq3vaBryeE4kkrtfGPPFJ","https://www.defined.fi/sol/B4KtrpPmjvyY2v1XjSoo5ZLWgHq9MCZjPbtHxqoKpump?maker=HifJWuPGNahRu8jkx73mgnVHq3vaBryeE4kkrtfGPPFJ")</f>
        <v/>
      </c>
      <c r="M62">
        <f>HYPERLINK("https://dexscreener.com/solana/B4KtrpPmjvyY2v1XjSoo5ZLWgHq9MCZjPbtHxqoKpump?maker=HifJWuPGNahRu8jkx73mgnVHq3vaBryeE4kkrtfGPPFJ","https://dexscreener.com/solana/B4KtrpPmjvyY2v1XjSoo5ZLWgHq9MCZjPbtHxqoKpump?maker=HifJWuPGNahRu8jkx73mgnVHq3vaBryeE4kkrtfGPPFJ")</f>
        <v/>
      </c>
    </row>
    <row r="63">
      <c r="A63" t="inlineStr">
        <is>
          <t>GW6QjNsEpTWHkcVo3XQQhJsT9Rq3TAMt7Hbcxu2bpump</t>
        </is>
      </c>
      <c r="B63" t="inlineStr">
        <is>
          <t>RD</t>
        </is>
      </c>
      <c r="C63" t="n">
        <v>1</v>
      </c>
      <c r="D63" t="n">
        <v>-2.62</v>
      </c>
      <c r="E63" t="n">
        <v>-0.34</v>
      </c>
      <c r="F63" t="n">
        <v>7.72</v>
      </c>
      <c r="G63" t="n">
        <v>5.1</v>
      </c>
      <c r="H63" t="n">
        <v>5</v>
      </c>
      <c r="I63" t="n">
        <v>3</v>
      </c>
      <c r="J63" t="n">
        <v>-1</v>
      </c>
      <c r="K63" t="n">
        <v>-1</v>
      </c>
      <c r="L63">
        <f>HYPERLINK("https://www.defined.fi/sol/GW6QjNsEpTWHkcVo3XQQhJsT9Rq3TAMt7Hbcxu2bpump?maker=HifJWuPGNahRu8jkx73mgnVHq3vaBryeE4kkrtfGPPFJ","https://www.defined.fi/sol/GW6QjNsEpTWHkcVo3XQQhJsT9Rq3TAMt7Hbcxu2bpump?maker=HifJWuPGNahRu8jkx73mgnVHq3vaBryeE4kkrtfGPPFJ")</f>
        <v/>
      </c>
      <c r="M63">
        <f>HYPERLINK("https://dexscreener.com/solana/GW6QjNsEpTWHkcVo3XQQhJsT9Rq3TAMt7Hbcxu2bpump?maker=HifJWuPGNahRu8jkx73mgnVHq3vaBryeE4kkrtfGPPFJ","https://dexscreener.com/solana/GW6QjNsEpTWHkcVo3XQQhJsT9Rq3TAMt7Hbcxu2bpump?maker=HifJWuPGNahRu8jkx73mgnVHq3vaBryeE4kkrtfGPPFJ")</f>
        <v/>
      </c>
    </row>
    <row r="64">
      <c r="A64" t="inlineStr">
        <is>
          <t>3FNGGxF6qvKzGXKmfNxTJUp1nzfVQDarbwqiWTGfpump</t>
        </is>
      </c>
      <c r="B64" t="inlineStr">
        <is>
          <t>Ylareia</t>
        </is>
      </c>
      <c r="C64" t="n">
        <v>1</v>
      </c>
      <c r="D64" t="n">
        <v>-1.82</v>
      </c>
      <c r="E64" t="n">
        <v>-0.54</v>
      </c>
      <c r="F64" t="n">
        <v>3.38</v>
      </c>
      <c r="G64" t="n">
        <v>1.56</v>
      </c>
      <c r="H64" t="n">
        <v>4</v>
      </c>
      <c r="I64" t="n">
        <v>1</v>
      </c>
      <c r="J64" t="n">
        <v>-1</v>
      </c>
      <c r="K64" t="n">
        <v>-1</v>
      </c>
      <c r="L64">
        <f>HYPERLINK("https://www.defined.fi/sol/3FNGGxF6qvKzGXKmfNxTJUp1nzfVQDarbwqiWTGfpump?maker=HifJWuPGNahRu8jkx73mgnVHq3vaBryeE4kkrtfGPPFJ","https://www.defined.fi/sol/3FNGGxF6qvKzGXKmfNxTJUp1nzfVQDarbwqiWTGfpump?maker=HifJWuPGNahRu8jkx73mgnVHq3vaBryeE4kkrtfGPPFJ")</f>
        <v/>
      </c>
      <c r="M64">
        <f>HYPERLINK("https://dexscreener.com/solana/3FNGGxF6qvKzGXKmfNxTJUp1nzfVQDarbwqiWTGfpump?maker=HifJWuPGNahRu8jkx73mgnVHq3vaBryeE4kkrtfGPPFJ","https://dexscreener.com/solana/3FNGGxF6qvKzGXKmfNxTJUp1nzfVQDarbwqiWTGfpump?maker=HifJWuPGNahRu8jkx73mgnVHq3vaBryeE4kkrtfGPPFJ")</f>
        <v/>
      </c>
    </row>
    <row r="65">
      <c r="A65" t="inlineStr">
        <is>
          <t>5pLaTnumFNHidtEijoEzi2TuX8mLSTqkb3YcuXSepump</t>
        </is>
      </c>
      <c r="B65" t="inlineStr">
        <is>
          <t>ANUSHK</t>
        </is>
      </c>
      <c r="C65" t="n">
        <v>1</v>
      </c>
      <c r="D65" t="n">
        <v>-0.068</v>
      </c>
      <c r="E65" t="n">
        <v>-0.04</v>
      </c>
      <c r="F65" t="n">
        <v>1.94</v>
      </c>
      <c r="G65" t="n">
        <v>1.87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HYPERLINK("https://www.defined.fi/sol/5pLaTnumFNHidtEijoEzi2TuX8mLSTqkb3YcuXSepump?maker=HifJWuPGNahRu8jkx73mgnVHq3vaBryeE4kkrtfGPPFJ","https://www.defined.fi/sol/5pLaTnumFNHidtEijoEzi2TuX8mLSTqkb3YcuXSepump?maker=HifJWuPGNahRu8jkx73mgnVHq3vaBryeE4kkrtfGPPFJ")</f>
        <v/>
      </c>
      <c r="M65">
        <f>HYPERLINK("https://dexscreener.com/solana/5pLaTnumFNHidtEijoEzi2TuX8mLSTqkb3YcuXSepump?maker=HifJWuPGNahRu8jkx73mgnVHq3vaBryeE4kkrtfGPPFJ","https://dexscreener.com/solana/5pLaTnumFNHidtEijoEzi2TuX8mLSTqkb3YcuXSepump?maker=HifJWuPGNahRu8jkx73mgnVHq3vaBryeE4kkrtfGPPFJ")</f>
        <v/>
      </c>
    </row>
    <row r="66">
      <c r="A66" t="inlineStr">
        <is>
          <t>4HnJcfQncd2Wg7VGmjUNeqNarrJEYz6WoVd1DJEYpump</t>
        </is>
      </c>
      <c r="B66" t="inlineStr">
        <is>
          <t>FWDR</t>
        </is>
      </c>
      <c r="C66" t="n">
        <v>1</v>
      </c>
      <c r="D66" t="n">
        <v>-0.435</v>
      </c>
      <c r="E66" t="n">
        <v>-0.22</v>
      </c>
      <c r="F66" t="n">
        <v>1.94</v>
      </c>
      <c r="G66" t="n">
        <v>1.5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HYPERLINK("https://www.defined.fi/sol/4HnJcfQncd2Wg7VGmjUNeqNarrJEYz6WoVd1DJEYpump?maker=HifJWuPGNahRu8jkx73mgnVHq3vaBryeE4kkrtfGPPFJ","https://www.defined.fi/sol/4HnJcfQncd2Wg7VGmjUNeqNarrJEYz6WoVd1DJEYpump?maker=HifJWuPGNahRu8jkx73mgnVHq3vaBryeE4kkrtfGPPFJ")</f>
        <v/>
      </c>
      <c r="M66">
        <f>HYPERLINK("https://dexscreener.com/solana/4HnJcfQncd2Wg7VGmjUNeqNarrJEYz6WoVd1DJEYpump?maker=HifJWuPGNahRu8jkx73mgnVHq3vaBryeE4kkrtfGPPFJ","https://dexscreener.com/solana/4HnJcfQncd2Wg7VGmjUNeqNarrJEYz6WoVd1DJEYpump?maker=HifJWuPGNahRu8jkx73mgnVHq3vaBryeE4kkrtfGPPFJ")</f>
        <v/>
      </c>
    </row>
    <row r="67">
      <c r="A67" t="inlineStr">
        <is>
          <t>AgHg9Q1s9aUhU7YNMH7c5pvCghFVSFcnCEJ4ePKjrDZg</t>
        </is>
      </c>
      <c r="B67" t="inlineStr">
        <is>
          <t>Thebes</t>
        </is>
      </c>
      <c r="C67" t="n">
        <v>1</v>
      </c>
      <c r="D67" t="n">
        <v>1.31</v>
      </c>
      <c r="E67" t="n">
        <v>0.45</v>
      </c>
      <c r="F67" t="n">
        <v>2.89</v>
      </c>
      <c r="G67" t="n">
        <v>4.2</v>
      </c>
      <c r="H67" t="n">
        <v>2</v>
      </c>
      <c r="I67" t="n">
        <v>1</v>
      </c>
      <c r="J67" t="n">
        <v>-1</v>
      </c>
      <c r="K67" t="n">
        <v>-1</v>
      </c>
      <c r="L67">
        <f>HYPERLINK("https://www.defined.fi/sol/AgHg9Q1s9aUhU7YNMH7c5pvCghFVSFcnCEJ4ePKjrDZg?maker=HifJWuPGNahRu8jkx73mgnVHq3vaBryeE4kkrtfGPPFJ","https://www.defined.fi/sol/AgHg9Q1s9aUhU7YNMH7c5pvCghFVSFcnCEJ4ePKjrDZg?maker=HifJWuPGNahRu8jkx73mgnVHq3vaBryeE4kkrtfGPPFJ")</f>
        <v/>
      </c>
      <c r="M67">
        <f>HYPERLINK("https://dexscreener.com/solana/AgHg9Q1s9aUhU7YNMH7c5pvCghFVSFcnCEJ4ePKjrDZg?maker=HifJWuPGNahRu8jkx73mgnVHq3vaBryeE4kkrtfGPPFJ","https://dexscreener.com/solana/AgHg9Q1s9aUhU7YNMH7c5pvCghFVSFcnCEJ4ePKjrDZg?maker=HifJWuPGNahRu8jkx73mgnVHq3vaBryeE4kkrtfGPPFJ")</f>
        <v/>
      </c>
    </row>
    <row r="68">
      <c r="A68" t="inlineStr">
        <is>
          <t>4LXL5F54cuKnjx9qGNWfYuz3vX5eAYqrwYe5X32bpump</t>
        </is>
      </c>
      <c r="B68" t="inlineStr">
        <is>
          <t>cum</t>
        </is>
      </c>
      <c r="C68" t="n">
        <v>1</v>
      </c>
      <c r="D68" t="n">
        <v>0.392</v>
      </c>
      <c r="E68" t="n">
        <v>0.41</v>
      </c>
      <c r="F68" t="n">
        <v>0.964</v>
      </c>
      <c r="G68" t="n">
        <v>1.36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HYPERLINK("https://www.defined.fi/sol/4LXL5F54cuKnjx9qGNWfYuz3vX5eAYqrwYe5X32bpump?maker=HifJWuPGNahRu8jkx73mgnVHq3vaBryeE4kkrtfGPPFJ","https://www.defined.fi/sol/4LXL5F54cuKnjx9qGNWfYuz3vX5eAYqrwYe5X32bpump?maker=HifJWuPGNahRu8jkx73mgnVHq3vaBryeE4kkrtfGPPFJ")</f>
        <v/>
      </c>
      <c r="M68">
        <f>HYPERLINK("https://dexscreener.com/solana/4LXL5F54cuKnjx9qGNWfYuz3vX5eAYqrwYe5X32bpump?maker=HifJWuPGNahRu8jkx73mgnVHq3vaBryeE4kkrtfGPPFJ","https://dexscreener.com/solana/4LXL5F54cuKnjx9qGNWfYuz3vX5eAYqrwYe5X32bpump?maker=HifJWuPGNahRu8jkx73mgnVHq3vaBryeE4kkrtfGPPFJ")</f>
        <v/>
      </c>
    </row>
    <row r="69">
      <c r="A69" t="inlineStr">
        <is>
          <t>CK8jBy1R7JKr6FMSmaHJGi8GS3XPryWFJ1ebX3Uvpump</t>
        </is>
      </c>
      <c r="B69" t="inlineStr">
        <is>
          <t>ARCANE</t>
        </is>
      </c>
      <c r="C69" t="n">
        <v>1</v>
      </c>
      <c r="D69" t="n">
        <v>-1.17</v>
      </c>
      <c r="E69" t="n">
        <v>-0.11</v>
      </c>
      <c r="F69" t="n">
        <v>10.62</v>
      </c>
      <c r="G69" t="n">
        <v>9.449999999999999</v>
      </c>
      <c r="H69" t="n">
        <v>4</v>
      </c>
      <c r="I69" t="n">
        <v>3</v>
      </c>
      <c r="J69" t="n">
        <v>-1</v>
      </c>
      <c r="K69" t="n">
        <v>-1</v>
      </c>
      <c r="L69">
        <f>HYPERLINK("https://www.defined.fi/sol/CK8jBy1R7JKr6FMSmaHJGi8GS3XPryWFJ1ebX3Uvpump?maker=HifJWuPGNahRu8jkx73mgnVHq3vaBryeE4kkrtfGPPFJ","https://www.defined.fi/sol/CK8jBy1R7JKr6FMSmaHJGi8GS3XPryWFJ1ebX3Uvpump?maker=HifJWuPGNahRu8jkx73mgnVHq3vaBryeE4kkrtfGPPFJ")</f>
        <v/>
      </c>
      <c r="M69">
        <f>HYPERLINK("https://dexscreener.com/solana/CK8jBy1R7JKr6FMSmaHJGi8GS3XPryWFJ1ebX3Uvpump?maker=HifJWuPGNahRu8jkx73mgnVHq3vaBryeE4kkrtfGPPFJ","https://dexscreener.com/solana/CK8jBy1R7JKr6FMSmaHJGi8GS3XPryWFJ1ebX3Uvpump?maker=HifJWuPGNahRu8jkx73mgnVHq3vaBryeE4kkrtfGPPFJ")</f>
        <v/>
      </c>
    </row>
    <row r="70">
      <c r="A70" t="inlineStr">
        <is>
          <t>CkjNG3oL6C974LyK4ZidMtiGphFVPZdt7bETj7WEpump</t>
        </is>
      </c>
      <c r="B70" t="inlineStr">
        <is>
          <t>Zazzles</t>
        </is>
      </c>
      <c r="C70" t="n">
        <v>1</v>
      </c>
      <c r="D70" t="n">
        <v>0.763</v>
      </c>
      <c r="E70" t="n">
        <v>0.12</v>
      </c>
      <c r="F70" t="n">
        <v>6.28</v>
      </c>
      <c r="G70" t="n">
        <v>7.04</v>
      </c>
      <c r="H70" t="n">
        <v>6</v>
      </c>
      <c r="I70" t="n">
        <v>5</v>
      </c>
      <c r="J70" t="n">
        <v>-1</v>
      </c>
      <c r="K70" t="n">
        <v>-1</v>
      </c>
      <c r="L70">
        <f>HYPERLINK("https://www.defined.fi/sol/CkjNG3oL6C974LyK4ZidMtiGphFVPZdt7bETj7WEpump?maker=HifJWuPGNahRu8jkx73mgnVHq3vaBryeE4kkrtfGPPFJ","https://www.defined.fi/sol/CkjNG3oL6C974LyK4ZidMtiGphFVPZdt7bETj7WEpump?maker=HifJWuPGNahRu8jkx73mgnVHq3vaBryeE4kkrtfGPPFJ")</f>
        <v/>
      </c>
      <c r="M70">
        <f>HYPERLINK("https://dexscreener.com/solana/CkjNG3oL6C974LyK4ZidMtiGphFVPZdt7bETj7WEpump?maker=HifJWuPGNahRu8jkx73mgnVHq3vaBryeE4kkrtfGPPFJ","https://dexscreener.com/solana/CkjNG3oL6C974LyK4ZidMtiGphFVPZdt7bETj7WEpump?maker=HifJWuPGNahRu8jkx73mgnVHq3vaBryeE4kkrtfGPPFJ")</f>
        <v/>
      </c>
    </row>
    <row r="71">
      <c r="A71" t="inlineStr">
        <is>
          <t>8cFyz8SmFHXtUrkAfJLczJXNuazZSfuZbf8Gv4jCpump</t>
        </is>
      </c>
      <c r="B71" t="inlineStr">
        <is>
          <t>Zazzles</t>
        </is>
      </c>
      <c r="C71" t="n">
        <v>1</v>
      </c>
      <c r="D71" t="n">
        <v>-0.435</v>
      </c>
      <c r="E71" t="n">
        <v>-0.22</v>
      </c>
      <c r="F71" t="n">
        <v>1.95</v>
      </c>
      <c r="G71" t="n">
        <v>1.52</v>
      </c>
      <c r="H71" t="n">
        <v>2</v>
      </c>
      <c r="I71" t="n">
        <v>2</v>
      </c>
      <c r="J71" t="n">
        <v>-1</v>
      </c>
      <c r="K71" t="n">
        <v>-1</v>
      </c>
      <c r="L71">
        <f>HYPERLINK("https://www.defined.fi/sol/8cFyz8SmFHXtUrkAfJLczJXNuazZSfuZbf8Gv4jCpump?maker=HifJWuPGNahRu8jkx73mgnVHq3vaBryeE4kkrtfGPPFJ","https://www.defined.fi/sol/8cFyz8SmFHXtUrkAfJLczJXNuazZSfuZbf8Gv4jCpump?maker=HifJWuPGNahRu8jkx73mgnVHq3vaBryeE4kkrtfGPPFJ")</f>
        <v/>
      </c>
      <c r="M71">
        <f>HYPERLINK("https://dexscreener.com/solana/8cFyz8SmFHXtUrkAfJLczJXNuazZSfuZbf8Gv4jCpump?maker=HifJWuPGNahRu8jkx73mgnVHq3vaBryeE4kkrtfGPPFJ","https://dexscreener.com/solana/8cFyz8SmFHXtUrkAfJLczJXNuazZSfuZbf8Gv4jCpump?maker=HifJWuPGNahRu8jkx73mgnVHq3vaBryeE4kkrtfGPPFJ")</f>
        <v/>
      </c>
    </row>
    <row r="72">
      <c r="A72" t="inlineStr">
        <is>
          <t>2Bm2xQRgSS5GLRm8eXj3Xe8WzFq9noEkx4MmGsHBpump</t>
        </is>
      </c>
      <c r="B72" t="inlineStr">
        <is>
          <t>KYUUJA</t>
        </is>
      </c>
      <c r="C72" t="n">
        <v>1</v>
      </c>
      <c r="D72" t="n">
        <v>-0.275</v>
      </c>
      <c r="E72" t="n">
        <v>-1</v>
      </c>
      <c r="F72" t="n">
        <v>1.93</v>
      </c>
      <c r="G72" t="n">
        <v>1.66</v>
      </c>
      <c r="H72" t="n">
        <v>2</v>
      </c>
      <c r="I72" t="n">
        <v>2</v>
      </c>
      <c r="J72" t="n">
        <v>-1</v>
      </c>
      <c r="K72" t="n">
        <v>-1</v>
      </c>
      <c r="L72">
        <f>HYPERLINK("https://www.defined.fi/sol/2Bm2xQRgSS5GLRm8eXj3Xe8WzFq9noEkx4MmGsHBpump?maker=HifJWuPGNahRu8jkx73mgnVHq3vaBryeE4kkrtfGPPFJ","https://www.defined.fi/sol/2Bm2xQRgSS5GLRm8eXj3Xe8WzFq9noEkx4MmGsHBpump?maker=HifJWuPGNahRu8jkx73mgnVHq3vaBryeE4kkrtfGPPFJ")</f>
        <v/>
      </c>
      <c r="M72">
        <f>HYPERLINK("https://dexscreener.com/solana/2Bm2xQRgSS5GLRm8eXj3Xe8WzFq9noEkx4MmGsHBpump?maker=HifJWuPGNahRu8jkx73mgnVHq3vaBryeE4kkrtfGPPFJ","https://dexscreener.com/solana/2Bm2xQRgSS5GLRm8eXj3Xe8WzFq9noEkx4MmGsHBpump?maker=HifJWuPGNahRu8jkx73mgnVHq3vaBryeE4kkrtfGPPFJ")</f>
        <v/>
      </c>
    </row>
    <row r="73">
      <c r="A73" t="inlineStr">
        <is>
          <t>7nxcscqoThmfTmiWjoTiptYm491CwcbHogqG5AFPpump</t>
        </is>
      </c>
      <c r="B73" t="inlineStr">
        <is>
          <t>Kyuuja</t>
        </is>
      </c>
      <c r="C73" t="n">
        <v>1</v>
      </c>
      <c r="D73" t="n">
        <v>-0.446</v>
      </c>
      <c r="E73" t="n">
        <v>-1</v>
      </c>
      <c r="F73" t="n">
        <v>1.94</v>
      </c>
      <c r="G73" t="n">
        <v>1.49</v>
      </c>
      <c r="H73" t="n">
        <v>2</v>
      </c>
      <c r="I73" t="n">
        <v>1</v>
      </c>
      <c r="J73" t="n">
        <v>-1</v>
      </c>
      <c r="K73" t="n">
        <v>-1</v>
      </c>
      <c r="L73">
        <f>HYPERLINK("https://www.defined.fi/sol/7nxcscqoThmfTmiWjoTiptYm491CwcbHogqG5AFPpump?maker=HifJWuPGNahRu8jkx73mgnVHq3vaBryeE4kkrtfGPPFJ","https://www.defined.fi/sol/7nxcscqoThmfTmiWjoTiptYm491CwcbHogqG5AFPpump?maker=HifJWuPGNahRu8jkx73mgnVHq3vaBryeE4kkrtfGPPFJ")</f>
        <v/>
      </c>
      <c r="M73">
        <f>HYPERLINK("https://dexscreener.com/solana/7nxcscqoThmfTmiWjoTiptYm491CwcbHogqG5AFPpump?maker=HifJWuPGNahRu8jkx73mgnVHq3vaBryeE4kkrtfGPPFJ","https://dexscreener.com/solana/7nxcscqoThmfTmiWjoTiptYm491CwcbHogqG5AFPpump?maker=HifJWuPGNahRu8jkx73mgnVHq3vaBryeE4kkrtfGPPFJ")</f>
        <v/>
      </c>
    </row>
    <row r="74">
      <c r="A74" t="inlineStr">
        <is>
          <t>RR24v5iHZXKJ27CRkcpHGLiN1NxUh6ZVoGH3otFpump</t>
        </is>
      </c>
      <c r="B74" t="inlineStr">
        <is>
          <t>AISCHIZ</t>
        </is>
      </c>
      <c r="C74" t="n">
        <v>1</v>
      </c>
      <c r="D74" t="n">
        <v>-0.037</v>
      </c>
      <c r="E74" t="n">
        <v>-0.04</v>
      </c>
      <c r="F74" t="n">
        <v>0.966</v>
      </c>
      <c r="G74" t="n">
        <v>0.929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HYPERLINK("https://www.defined.fi/sol/RR24v5iHZXKJ27CRkcpHGLiN1NxUh6ZVoGH3otFpump?maker=HifJWuPGNahRu8jkx73mgnVHq3vaBryeE4kkrtfGPPFJ","https://www.defined.fi/sol/RR24v5iHZXKJ27CRkcpHGLiN1NxUh6ZVoGH3otFpump?maker=HifJWuPGNahRu8jkx73mgnVHq3vaBryeE4kkrtfGPPFJ")</f>
        <v/>
      </c>
      <c r="M74">
        <f>HYPERLINK("https://dexscreener.com/solana/RR24v5iHZXKJ27CRkcpHGLiN1NxUh6ZVoGH3otFpump?maker=HifJWuPGNahRu8jkx73mgnVHq3vaBryeE4kkrtfGPPFJ","https://dexscreener.com/solana/RR24v5iHZXKJ27CRkcpHGLiN1NxUh6ZVoGH3otFpump?maker=HifJWuPGNahRu8jkx73mgnVHq3vaBryeE4kkrtfGPPFJ")</f>
        <v/>
      </c>
    </row>
    <row r="75">
      <c r="A75" t="inlineStr">
        <is>
          <t>3FZpufixjm8vsKGiR4iaQ8QqEa7YyKnnJFa2DpuDpump</t>
        </is>
      </c>
      <c r="B75" t="inlineStr">
        <is>
          <t>Yuumi</t>
        </is>
      </c>
      <c r="C75" t="n">
        <v>1</v>
      </c>
      <c r="D75" t="n">
        <v>-0.306</v>
      </c>
      <c r="E75" t="n">
        <v>-0.32</v>
      </c>
      <c r="F75" t="n">
        <v>0.966</v>
      </c>
      <c r="G75" t="n">
        <v>0.66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HYPERLINK("https://www.defined.fi/sol/3FZpufixjm8vsKGiR4iaQ8QqEa7YyKnnJFa2DpuDpump?maker=HifJWuPGNahRu8jkx73mgnVHq3vaBryeE4kkrtfGPPFJ","https://www.defined.fi/sol/3FZpufixjm8vsKGiR4iaQ8QqEa7YyKnnJFa2DpuDpump?maker=HifJWuPGNahRu8jkx73mgnVHq3vaBryeE4kkrtfGPPFJ")</f>
        <v/>
      </c>
      <c r="M75">
        <f>HYPERLINK("https://dexscreener.com/solana/3FZpufixjm8vsKGiR4iaQ8QqEa7YyKnnJFa2DpuDpump?maker=HifJWuPGNahRu8jkx73mgnVHq3vaBryeE4kkrtfGPPFJ","https://dexscreener.com/solana/3FZpufixjm8vsKGiR4iaQ8QqEa7YyKnnJFa2DpuDpump?maker=HifJWuPGNahRu8jkx73mgnVHq3vaBryeE4kkrtfGPPFJ")</f>
        <v/>
      </c>
    </row>
    <row r="76">
      <c r="A76" t="inlineStr">
        <is>
          <t>FMBKDjA19kqDTikh9UPTeZc94j8ZGSNUTFs2pikG5Acd</t>
        </is>
      </c>
      <c r="B76" t="inlineStr">
        <is>
          <t>MILADY</t>
        </is>
      </c>
      <c r="C76" t="n">
        <v>1</v>
      </c>
      <c r="D76" t="n">
        <v>0.138</v>
      </c>
      <c r="E76" t="n">
        <v>0.14</v>
      </c>
      <c r="F76" t="n">
        <v>0.972</v>
      </c>
      <c r="G76" t="n">
        <v>1.11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HYPERLINK("https://www.defined.fi/sol/FMBKDjA19kqDTikh9UPTeZc94j8ZGSNUTFs2pikG5Acd?maker=HifJWuPGNahRu8jkx73mgnVHq3vaBryeE4kkrtfGPPFJ","https://www.defined.fi/sol/FMBKDjA19kqDTikh9UPTeZc94j8ZGSNUTFs2pikG5Acd?maker=HifJWuPGNahRu8jkx73mgnVHq3vaBryeE4kkrtfGPPFJ")</f>
        <v/>
      </c>
      <c r="M76">
        <f>HYPERLINK("https://dexscreener.com/solana/FMBKDjA19kqDTikh9UPTeZc94j8ZGSNUTFs2pikG5Acd?maker=HifJWuPGNahRu8jkx73mgnVHq3vaBryeE4kkrtfGPPFJ","https://dexscreener.com/solana/FMBKDjA19kqDTikh9UPTeZc94j8ZGSNUTFs2pikG5Acd?maker=HifJWuPGNahRu8jkx73mgnVHq3vaBryeE4kkrtfGPPFJ")</f>
        <v/>
      </c>
    </row>
    <row r="77">
      <c r="A77" t="inlineStr">
        <is>
          <t>7HWNqivxxBEHJtG9LT412YWhrPijkXzRZ6eafznMpump</t>
        </is>
      </c>
      <c r="B77" t="inlineStr">
        <is>
          <t>ayrey</t>
        </is>
      </c>
      <c r="C77" t="n">
        <v>1</v>
      </c>
      <c r="D77" t="n">
        <v>-3.25</v>
      </c>
      <c r="E77" t="n">
        <v>-0.45</v>
      </c>
      <c r="F77" t="n">
        <v>7.25</v>
      </c>
      <c r="G77" t="n">
        <v>4.01</v>
      </c>
      <c r="H77" t="n">
        <v>6</v>
      </c>
      <c r="I77" t="n">
        <v>3</v>
      </c>
      <c r="J77" t="n">
        <v>-1</v>
      </c>
      <c r="K77" t="n">
        <v>-1</v>
      </c>
      <c r="L77">
        <f>HYPERLINK("https://www.defined.fi/sol/7HWNqivxxBEHJtG9LT412YWhrPijkXzRZ6eafznMpump?maker=HifJWuPGNahRu8jkx73mgnVHq3vaBryeE4kkrtfGPPFJ","https://www.defined.fi/sol/7HWNqivxxBEHJtG9LT412YWhrPijkXzRZ6eafznMpump?maker=HifJWuPGNahRu8jkx73mgnVHq3vaBryeE4kkrtfGPPFJ")</f>
        <v/>
      </c>
      <c r="M77">
        <f>HYPERLINK("https://dexscreener.com/solana/7HWNqivxxBEHJtG9LT412YWhrPijkXzRZ6eafznMpump?maker=HifJWuPGNahRu8jkx73mgnVHq3vaBryeE4kkrtfGPPFJ","https://dexscreener.com/solana/7HWNqivxxBEHJtG9LT412YWhrPijkXzRZ6eafznMpump?maker=HifJWuPGNahRu8jkx73mgnVHq3vaBryeE4kkrtfGPPFJ")</f>
        <v/>
      </c>
    </row>
    <row r="78">
      <c r="A78" t="inlineStr">
        <is>
          <t>CvsEoZq1DaC56WEJ117aagPE63kqL2Mw4Rbf5Kv6pump</t>
        </is>
      </c>
      <c r="B78" t="inlineStr">
        <is>
          <t>(real)</t>
        </is>
      </c>
      <c r="C78" t="n">
        <v>1</v>
      </c>
      <c r="D78" t="n">
        <v>-1.76</v>
      </c>
      <c r="E78" t="n">
        <v>-0.72</v>
      </c>
      <c r="F78" t="n">
        <v>2.44</v>
      </c>
      <c r="G78" t="n">
        <v>0.67</v>
      </c>
      <c r="H78" t="n">
        <v>3</v>
      </c>
      <c r="I78" t="n">
        <v>1</v>
      </c>
      <c r="J78" t="n">
        <v>-1</v>
      </c>
      <c r="K78" t="n">
        <v>-1</v>
      </c>
      <c r="L78">
        <f>HYPERLINK("https://www.defined.fi/sol/CvsEoZq1DaC56WEJ117aagPE63kqL2Mw4Rbf5Kv6pump?maker=HifJWuPGNahRu8jkx73mgnVHq3vaBryeE4kkrtfGPPFJ","https://www.defined.fi/sol/CvsEoZq1DaC56WEJ117aagPE63kqL2Mw4Rbf5Kv6pump?maker=HifJWuPGNahRu8jkx73mgnVHq3vaBryeE4kkrtfGPPFJ")</f>
        <v/>
      </c>
      <c r="M78">
        <f>HYPERLINK("https://dexscreener.com/solana/CvsEoZq1DaC56WEJ117aagPE63kqL2Mw4Rbf5Kv6pump?maker=HifJWuPGNahRu8jkx73mgnVHq3vaBryeE4kkrtfGPPFJ","https://dexscreener.com/solana/CvsEoZq1DaC56WEJ117aagPE63kqL2Mw4Rbf5Kv6pump?maker=HifJWuPGNahRu8jkx73mgnVHq3vaBryeE4kkrtfGPPFJ")</f>
        <v/>
      </c>
    </row>
    <row r="79">
      <c r="A79" t="inlineStr">
        <is>
          <t>GVwpWU5PtJFHS1mH35sHmsRN1XWUwRV3Qo94h5Lepump</t>
        </is>
      </c>
      <c r="B79" t="inlineStr">
        <is>
          <t>CATGF</t>
        </is>
      </c>
      <c r="C79" t="n">
        <v>1</v>
      </c>
      <c r="D79" t="n">
        <v>-0.8129999999999999</v>
      </c>
      <c r="E79" t="n">
        <v>-0.42</v>
      </c>
      <c r="F79" t="n">
        <v>1.93</v>
      </c>
      <c r="G79" t="n">
        <v>1.12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HYPERLINK("https://www.defined.fi/sol/GVwpWU5PtJFHS1mH35sHmsRN1XWUwRV3Qo94h5Lepump?maker=HifJWuPGNahRu8jkx73mgnVHq3vaBryeE4kkrtfGPPFJ","https://www.defined.fi/sol/GVwpWU5PtJFHS1mH35sHmsRN1XWUwRV3Qo94h5Lepump?maker=HifJWuPGNahRu8jkx73mgnVHq3vaBryeE4kkrtfGPPFJ")</f>
        <v/>
      </c>
      <c r="M79">
        <f>HYPERLINK("https://dexscreener.com/solana/GVwpWU5PtJFHS1mH35sHmsRN1XWUwRV3Qo94h5Lepump?maker=HifJWuPGNahRu8jkx73mgnVHq3vaBryeE4kkrtfGPPFJ","https://dexscreener.com/solana/GVwpWU5PtJFHS1mH35sHmsRN1XWUwRV3Qo94h5Lepump?maker=HifJWuPGNahRu8jkx73mgnVHq3vaBryeE4kkrtfGPPFJ")</f>
        <v/>
      </c>
    </row>
    <row r="80">
      <c r="A80" t="inlineStr">
        <is>
          <t>Fki53cMR9HpftQEPCQgWRynaV7EkTzCRGVgZZhQLpump</t>
        </is>
      </c>
      <c r="B80" t="inlineStr">
        <is>
          <t>gm</t>
        </is>
      </c>
      <c r="C80" t="n">
        <v>1</v>
      </c>
      <c r="D80" t="n">
        <v>-3.08</v>
      </c>
      <c r="E80" t="n">
        <v>-0.8</v>
      </c>
      <c r="F80" t="n">
        <v>3.86</v>
      </c>
      <c r="G80" t="n">
        <v>0.778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HYPERLINK("https://www.defined.fi/sol/Fki53cMR9HpftQEPCQgWRynaV7EkTzCRGVgZZhQLpump?maker=HifJWuPGNahRu8jkx73mgnVHq3vaBryeE4kkrtfGPPFJ","https://www.defined.fi/sol/Fki53cMR9HpftQEPCQgWRynaV7EkTzCRGVgZZhQLpump?maker=HifJWuPGNahRu8jkx73mgnVHq3vaBryeE4kkrtfGPPFJ")</f>
        <v/>
      </c>
      <c r="M80">
        <f>HYPERLINK("https://dexscreener.com/solana/Fki53cMR9HpftQEPCQgWRynaV7EkTzCRGVgZZhQLpump?maker=HifJWuPGNahRu8jkx73mgnVHq3vaBryeE4kkrtfGPPFJ","https://dexscreener.com/solana/Fki53cMR9HpftQEPCQgWRynaV7EkTzCRGVgZZhQLpump?maker=HifJWuPGNahRu8jkx73mgnVHq3vaBryeE4kkrtfGPPFJ")</f>
        <v/>
      </c>
    </row>
    <row r="81">
      <c r="A81" t="inlineStr">
        <is>
          <t>mchXra9PGqbMPuJ5FW9YxkkoSVKWAhyu5xP5tk4pump</t>
        </is>
      </c>
      <c r="B81" t="inlineStr">
        <is>
          <t>Gaia</t>
        </is>
      </c>
      <c r="C81" t="n">
        <v>1</v>
      </c>
      <c r="D81" t="n">
        <v>-10.64</v>
      </c>
      <c r="E81" t="n">
        <v>-0.55</v>
      </c>
      <c r="F81" t="n">
        <v>19.31</v>
      </c>
      <c r="G81" t="n">
        <v>8.67</v>
      </c>
      <c r="H81" t="n">
        <v>2</v>
      </c>
      <c r="I81" t="n">
        <v>1</v>
      </c>
      <c r="J81" t="n">
        <v>-1</v>
      </c>
      <c r="K81" t="n">
        <v>-1</v>
      </c>
      <c r="L81">
        <f>HYPERLINK("https://www.defined.fi/sol/mchXra9PGqbMPuJ5FW9YxkkoSVKWAhyu5xP5tk4pump?maker=HifJWuPGNahRu8jkx73mgnVHq3vaBryeE4kkrtfGPPFJ","https://www.defined.fi/sol/mchXra9PGqbMPuJ5FW9YxkkoSVKWAhyu5xP5tk4pump?maker=HifJWuPGNahRu8jkx73mgnVHq3vaBryeE4kkrtfGPPFJ")</f>
        <v/>
      </c>
      <c r="M81">
        <f>HYPERLINK("https://dexscreener.com/solana/mchXra9PGqbMPuJ5FW9YxkkoSVKWAhyu5xP5tk4pump?maker=HifJWuPGNahRu8jkx73mgnVHq3vaBryeE4kkrtfGPPFJ","https://dexscreener.com/solana/mchXra9PGqbMPuJ5FW9YxkkoSVKWAhyu5xP5tk4pump?maker=HifJWuPGNahRu8jkx73mgnVHq3vaBryeE4kkrtfGPPFJ")</f>
        <v/>
      </c>
    </row>
    <row r="82">
      <c r="A82" t="inlineStr">
        <is>
          <t>G4TVvEiq9RZsxyq5MshM8yprAnndhZWroyCXCL6Ppump</t>
        </is>
      </c>
      <c r="B82" t="inlineStr">
        <is>
          <t>solo</t>
        </is>
      </c>
      <c r="C82" t="n">
        <v>1</v>
      </c>
      <c r="D82" t="n">
        <v>-0.227</v>
      </c>
      <c r="E82" t="n">
        <v>-1</v>
      </c>
      <c r="F82" t="n">
        <v>1</v>
      </c>
      <c r="G82" t="n">
        <v>0.775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HYPERLINK("https://www.defined.fi/sol/G4TVvEiq9RZsxyq5MshM8yprAnndhZWroyCXCL6Ppump?maker=HifJWuPGNahRu8jkx73mgnVHq3vaBryeE4kkrtfGPPFJ","https://www.defined.fi/sol/G4TVvEiq9RZsxyq5MshM8yprAnndhZWroyCXCL6Ppump?maker=HifJWuPGNahRu8jkx73mgnVHq3vaBryeE4kkrtfGPPFJ")</f>
        <v/>
      </c>
      <c r="M82">
        <f>HYPERLINK("https://dexscreener.com/solana/G4TVvEiq9RZsxyq5MshM8yprAnndhZWroyCXCL6Ppump?maker=HifJWuPGNahRu8jkx73mgnVHq3vaBryeE4kkrtfGPPFJ","https://dexscreener.com/solana/G4TVvEiq9RZsxyq5MshM8yprAnndhZWroyCXCL6Ppump?maker=HifJWuPGNahRu8jkx73mgnVHq3vaBryeE4kkrtfGPPFJ")</f>
        <v/>
      </c>
    </row>
    <row r="83">
      <c r="A83" t="inlineStr">
        <is>
          <t>Hp3WCQE2gfVBYxyXa3RMFeiudSM1KMANnqQbmDLVpump</t>
        </is>
      </c>
      <c r="B83" t="inlineStr">
        <is>
          <t>mindfk</t>
        </is>
      </c>
      <c r="C83" t="n">
        <v>1</v>
      </c>
      <c r="D83" t="n">
        <v>-0.47</v>
      </c>
      <c r="E83" t="n">
        <v>-0.16</v>
      </c>
      <c r="F83" t="n">
        <v>2.9</v>
      </c>
      <c r="G83" t="n">
        <v>2.43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HYPERLINK("https://www.defined.fi/sol/Hp3WCQE2gfVBYxyXa3RMFeiudSM1KMANnqQbmDLVpump?maker=HifJWuPGNahRu8jkx73mgnVHq3vaBryeE4kkrtfGPPFJ","https://www.defined.fi/sol/Hp3WCQE2gfVBYxyXa3RMFeiudSM1KMANnqQbmDLVpump?maker=HifJWuPGNahRu8jkx73mgnVHq3vaBryeE4kkrtfGPPFJ")</f>
        <v/>
      </c>
      <c r="M83">
        <f>HYPERLINK("https://dexscreener.com/solana/Hp3WCQE2gfVBYxyXa3RMFeiudSM1KMANnqQbmDLVpump?maker=HifJWuPGNahRu8jkx73mgnVHq3vaBryeE4kkrtfGPPFJ","https://dexscreener.com/solana/Hp3WCQE2gfVBYxyXa3RMFeiudSM1KMANnqQbmDLVpump?maker=HifJWuPGNahRu8jkx73mgnVHq3vaBryeE4kkrtfGPPFJ")</f>
        <v/>
      </c>
    </row>
    <row r="84">
      <c r="A84" t="inlineStr">
        <is>
          <t>B838w261daC8QumSz9CR2vMKv5d1zDSJaiUWFzpdpump</t>
        </is>
      </c>
      <c r="B84" t="inlineStr">
        <is>
          <t>ORB</t>
        </is>
      </c>
      <c r="C84" t="n">
        <v>1</v>
      </c>
      <c r="D84" t="n">
        <v>-1.16</v>
      </c>
      <c r="E84" t="n">
        <v>-0.48</v>
      </c>
      <c r="F84" t="n">
        <v>2.42</v>
      </c>
      <c r="G84" t="n">
        <v>1.26</v>
      </c>
      <c r="H84" t="n">
        <v>3</v>
      </c>
      <c r="I84" t="n">
        <v>1</v>
      </c>
      <c r="J84" t="n">
        <v>-1</v>
      </c>
      <c r="K84" t="n">
        <v>-1</v>
      </c>
      <c r="L84">
        <f>HYPERLINK("https://www.defined.fi/sol/B838w261daC8QumSz9CR2vMKv5d1zDSJaiUWFzpdpump?maker=HifJWuPGNahRu8jkx73mgnVHq3vaBryeE4kkrtfGPPFJ","https://www.defined.fi/sol/B838w261daC8QumSz9CR2vMKv5d1zDSJaiUWFzpdpump?maker=HifJWuPGNahRu8jkx73mgnVHq3vaBryeE4kkrtfGPPFJ")</f>
        <v/>
      </c>
      <c r="M84">
        <f>HYPERLINK("https://dexscreener.com/solana/B838w261daC8QumSz9CR2vMKv5d1zDSJaiUWFzpdpump?maker=HifJWuPGNahRu8jkx73mgnVHq3vaBryeE4kkrtfGPPFJ","https://dexscreener.com/solana/B838w261daC8QumSz9CR2vMKv5d1zDSJaiUWFzpdpump?maker=HifJWuPGNahRu8jkx73mgnVHq3vaBryeE4kkrtfGPPFJ")</f>
        <v/>
      </c>
    </row>
    <row r="85">
      <c r="A85" t="inlineStr">
        <is>
          <t>7q9koN6yzdiP3b5noPMN4V3LVVkh1msBAzHHiVCppump</t>
        </is>
      </c>
      <c r="B85" t="inlineStr">
        <is>
          <t>Ruri</t>
        </is>
      </c>
      <c r="C85" t="n">
        <v>1</v>
      </c>
      <c r="D85" t="n">
        <v>-1.24</v>
      </c>
      <c r="E85" t="n">
        <v>-0.21</v>
      </c>
      <c r="F85" t="n">
        <v>5.79</v>
      </c>
      <c r="G85" t="n">
        <v>4.55</v>
      </c>
      <c r="H85" t="n">
        <v>2</v>
      </c>
      <c r="I85" t="n">
        <v>2</v>
      </c>
      <c r="J85" t="n">
        <v>-1</v>
      </c>
      <c r="K85" t="n">
        <v>-1</v>
      </c>
      <c r="L85">
        <f>HYPERLINK("https://www.defined.fi/sol/7q9koN6yzdiP3b5noPMN4V3LVVkh1msBAzHHiVCppump?maker=HifJWuPGNahRu8jkx73mgnVHq3vaBryeE4kkrtfGPPFJ","https://www.defined.fi/sol/7q9koN6yzdiP3b5noPMN4V3LVVkh1msBAzHHiVCppump?maker=HifJWuPGNahRu8jkx73mgnVHq3vaBryeE4kkrtfGPPFJ")</f>
        <v/>
      </c>
      <c r="M85">
        <f>HYPERLINK("https://dexscreener.com/solana/7q9koN6yzdiP3b5noPMN4V3LVVkh1msBAzHHiVCppump?maker=HifJWuPGNahRu8jkx73mgnVHq3vaBryeE4kkrtfGPPFJ","https://dexscreener.com/solana/7q9koN6yzdiP3b5noPMN4V3LVVkh1msBAzHHiVCppump?maker=HifJWuPGNahRu8jkx73mgnVHq3vaBryeE4kkrtfGPPFJ")</f>
        <v/>
      </c>
    </row>
    <row r="86">
      <c r="A86" t="inlineStr">
        <is>
          <t>FBejtsRThTuz6iGmhLsZf83CsjAHWnfHS4x3bifdpump</t>
        </is>
      </c>
      <c r="B86" t="inlineStr">
        <is>
          <t>RIBS</t>
        </is>
      </c>
      <c r="C86" t="n">
        <v>1</v>
      </c>
      <c r="D86" t="n">
        <v>1.94</v>
      </c>
      <c r="E86" t="n">
        <v>1</v>
      </c>
      <c r="F86" t="n">
        <v>1.93</v>
      </c>
      <c r="G86" t="n">
        <v>3.87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HYPERLINK("https://www.defined.fi/sol/FBejtsRThTuz6iGmhLsZf83CsjAHWnfHS4x3bifdpump?maker=HifJWuPGNahRu8jkx73mgnVHq3vaBryeE4kkrtfGPPFJ","https://www.defined.fi/sol/FBejtsRThTuz6iGmhLsZf83CsjAHWnfHS4x3bifdpump?maker=HifJWuPGNahRu8jkx73mgnVHq3vaBryeE4kkrtfGPPFJ")</f>
        <v/>
      </c>
      <c r="M86">
        <f>HYPERLINK("https://dexscreener.com/solana/FBejtsRThTuz6iGmhLsZf83CsjAHWnfHS4x3bifdpump?maker=HifJWuPGNahRu8jkx73mgnVHq3vaBryeE4kkrtfGPPFJ","https://dexscreener.com/solana/FBejtsRThTuz6iGmhLsZf83CsjAHWnfHS4x3bifdpump?maker=HifJWuPGNahRu8jkx73mgnVHq3vaBryeE4kkrtfGPPFJ")</f>
        <v/>
      </c>
    </row>
    <row r="87">
      <c r="A87" t="inlineStr">
        <is>
          <t>HtF8B4bKCvvQTsUuVhqEiVqEd4Ar7WPtPkuWoW2apump</t>
        </is>
      </c>
      <c r="B87" t="inlineStr">
        <is>
          <t>CSS</t>
        </is>
      </c>
      <c r="C87" t="n">
        <v>1</v>
      </c>
      <c r="D87" t="n">
        <v>-1.09</v>
      </c>
      <c r="E87" t="n">
        <v>-1</v>
      </c>
      <c r="F87" t="n">
        <v>6.35</v>
      </c>
      <c r="G87" t="n">
        <v>5.27</v>
      </c>
      <c r="H87" t="n">
        <v>7</v>
      </c>
      <c r="I87" t="n">
        <v>4</v>
      </c>
      <c r="J87" t="n">
        <v>-1</v>
      </c>
      <c r="K87" t="n">
        <v>-1</v>
      </c>
      <c r="L87">
        <f>HYPERLINK("https://www.defined.fi/sol/HtF8B4bKCvvQTsUuVhqEiVqEd4Ar7WPtPkuWoW2apump?maker=HifJWuPGNahRu8jkx73mgnVHq3vaBryeE4kkrtfGPPFJ","https://www.defined.fi/sol/HtF8B4bKCvvQTsUuVhqEiVqEd4Ar7WPtPkuWoW2apump?maker=HifJWuPGNahRu8jkx73mgnVHq3vaBryeE4kkrtfGPPFJ")</f>
        <v/>
      </c>
      <c r="M87">
        <f>HYPERLINK("https://dexscreener.com/solana/HtF8B4bKCvvQTsUuVhqEiVqEd4Ar7WPtPkuWoW2apump?maker=HifJWuPGNahRu8jkx73mgnVHq3vaBryeE4kkrtfGPPFJ","https://dexscreener.com/solana/HtF8B4bKCvvQTsUuVhqEiVqEd4Ar7WPtPkuWoW2apump?maker=HifJWuPGNahRu8jkx73mgnVHq3vaBryeE4kkrtfGPPFJ")</f>
        <v/>
      </c>
    </row>
    <row r="88">
      <c r="A88" t="inlineStr">
        <is>
          <t>Bdf69YEq9vzacRVY7xjwXieiAC5LAjM3JPcyfGnypump</t>
        </is>
      </c>
      <c r="B88" t="inlineStr">
        <is>
          <t>CSS</t>
        </is>
      </c>
      <c r="C88" t="n">
        <v>1</v>
      </c>
      <c r="D88" t="n">
        <v>-0.425</v>
      </c>
      <c r="E88" t="n">
        <v>-0.15</v>
      </c>
      <c r="F88" t="n">
        <v>2.89</v>
      </c>
      <c r="G88" t="n">
        <v>2.47</v>
      </c>
      <c r="H88" t="n">
        <v>2</v>
      </c>
      <c r="I88" t="n">
        <v>2</v>
      </c>
      <c r="J88" t="n">
        <v>-1</v>
      </c>
      <c r="K88" t="n">
        <v>-1</v>
      </c>
      <c r="L88">
        <f>HYPERLINK("https://www.defined.fi/sol/Bdf69YEq9vzacRVY7xjwXieiAC5LAjM3JPcyfGnypump?maker=HifJWuPGNahRu8jkx73mgnVHq3vaBryeE4kkrtfGPPFJ","https://www.defined.fi/sol/Bdf69YEq9vzacRVY7xjwXieiAC5LAjM3JPcyfGnypump?maker=HifJWuPGNahRu8jkx73mgnVHq3vaBryeE4kkrtfGPPFJ")</f>
        <v/>
      </c>
      <c r="M88">
        <f>HYPERLINK("https://dexscreener.com/solana/Bdf69YEq9vzacRVY7xjwXieiAC5LAjM3JPcyfGnypump?maker=HifJWuPGNahRu8jkx73mgnVHq3vaBryeE4kkrtfGPPFJ","https://dexscreener.com/solana/Bdf69YEq9vzacRVY7xjwXieiAC5LAjM3JPcyfGnypump?maker=HifJWuPGNahRu8jkx73mgnVHq3vaBryeE4kkrtfGPPFJ")</f>
        <v/>
      </c>
    </row>
    <row r="89">
      <c r="A89" t="inlineStr">
        <is>
          <t>BR86W5RWmvNKtfpZbseStXW4mErK4MVgL8KoYrhZpump</t>
        </is>
      </c>
      <c r="B89" t="inlineStr">
        <is>
          <t>FINTLE</t>
        </is>
      </c>
      <c r="C89" t="n">
        <v>1</v>
      </c>
      <c r="D89" t="n">
        <v>0</v>
      </c>
      <c r="E89" t="n">
        <v>-1</v>
      </c>
      <c r="F89" t="n">
        <v>0.963</v>
      </c>
      <c r="G89" t="n">
        <v>0.963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HYPERLINK("https://www.defined.fi/sol/BR86W5RWmvNKtfpZbseStXW4mErK4MVgL8KoYrhZpump?maker=HifJWuPGNahRu8jkx73mgnVHq3vaBryeE4kkrtfGPPFJ","https://www.defined.fi/sol/BR86W5RWmvNKtfpZbseStXW4mErK4MVgL8KoYrhZpump?maker=HifJWuPGNahRu8jkx73mgnVHq3vaBryeE4kkrtfGPPFJ")</f>
        <v/>
      </c>
      <c r="M89">
        <f>HYPERLINK("https://dexscreener.com/solana/BR86W5RWmvNKtfpZbseStXW4mErK4MVgL8KoYrhZpump?maker=HifJWuPGNahRu8jkx73mgnVHq3vaBryeE4kkrtfGPPFJ","https://dexscreener.com/solana/BR86W5RWmvNKtfpZbseStXW4mErK4MVgL8KoYrhZpump?maker=HifJWuPGNahRu8jkx73mgnVHq3vaBryeE4kkrtfGPPFJ")</f>
        <v/>
      </c>
    </row>
    <row r="90">
      <c r="A90" t="inlineStr">
        <is>
          <t>ETZDTrZp1tWSTPHf22cyUXiv5xGzXuBFEwJAsE8ypump</t>
        </is>
      </c>
      <c r="B90" t="inlineStr">
        <is>
          <t>xcog</t>
        </is>
      </c>
      <c r="C90" t="n">
        <v>1</v>
      </c>
      <c r="D90" t="n">
        <v>23.89</v>
      </c>
      <c r="E90" t="n">
        <v>0.55</v>
      </c>
      <c r="F90" t="n">
        <v>43.53</v>
      </c>
      <c r="G90" t="n">
        <v>67.42</v>
      </c>
      <c r="H90" t="n">
        <v>3</v>
      </c>
      <c r="I90" t="n">
        <v>2</v>
      </c>
      <c r="J90" t="n">
        <v>-1</v>
      </c>
      <c r="K90" t="n">
        <v>-1</v>
      </c>
      <c r="L90">
        <f>HYPERLINK("https://www.defined.fi/sol/ETZDTrZp1tWSTPHf22cyUXiv5xGzXuBFEwJAsE8ypump?maker=HifJWuPGNahRu8jkx73mgnVHq3vaBryeE4kkrtfGPPFJ","https://www.defined.fi/sol/ETZDTrZp1tWSTPHf22cyUXiv5xGzXuBFEwJAsE8ypump?maker=HifJWuPGNahRu8jkx73mgnVHq3vaBryeE4kkrtfGPPFJ")</f>
        <v/>
      </c>
      <c r="M90">
        <f>HYPERLINK("https://dexscreener.com/solana/ETZDTrZp1tWSTPHf22cyUXiv5xGzXuBFEwJAsE8ypump?maker=HifJWuPGNahRu8jkx73mgnVHq3vaBryeE4kkrtfGPPFJ","https://dexscreener.com/solana/ETZDTrZp1tWSTPHf22cyUXiv5xGzXuBFEwJAsE8ypump?maker=HifJWuPGNahRu8jkx73mgnVHq3vaBryeE4kkrtfGPPFJ")</f>
        <v/>
      </c>
    </row>
    <row r="91">
      <c r="A91" t="inlineStr">
        <is>
          <t>HAnwjuZhPE7aCWtdVpahtrACgV9wgQfHBvea56Fypump</t>
        </is>
      </c>
      <c r="B91" t="inlineStr">
        <is>
          <t>TASTYLQD</t>
        </is>
      </c>
      <c r="C91" t="n">
        <v>1</v>
      </c>
      <c r="D91" t="n">
        <v>-0.524</v>
      </c>
      <c r="E91" t="n">
        <v>-0.54</v>
      </c>
      <c r="F91" t="n">
        <v>0.964</v>
      </c>
      <c r="G91" t="n">
        <v>0.44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HYPERLINK("https://www.defined.fi/sol/HAnwjuZhPE7aCWtdVpahtrACgV9wgQfHBvea56Fypump?maker=HifJWuPGNahRu8jkx73mgnVHq3vaBryeE4kkrtfGPPFJ","https://www.defined.fi/sol/HAnwjuZhPE7aCWtdVpahtrACgV9wgQfHBvea56Fypump?maker=HifJWuPGNahRu8jkx73mgnVHq3vaBryeE4kkrtfGPPFJ")</f>
        <v/>
      </c>
      <c r="M91">
        <f>HYPERLINK("https://dexscreener.com/solana/HAnwjuZhPE7aCWtdVpahtrACgV9wgQfHBvea56Fypump?maker=HifJWuPGNahRu8jkx73mgnVHq3vaBryeE4kkrtfGPPFJ","https://dexscreener.com/solana/HAnwjuZhPE7aCWtdVpahtrACgV9wgQfHBvea56Fypump?maker=HifJWuPGNahRu8jkx73mgnVHq3vaBryeE4kkrtfGPPFJ")</f>
        <v/>
      </c>
    </row>
    <row r="92">
      <c r="A92" t="inlineStr">
        <is>
          <t>CMn2AwEjSADwf5NTyxLGTsJgXtgYW5iRfSc7y4tHpump</t>
        </is>
      </c>
      <c r="B92" t="inlineStr">
        <is>
          <t>Nigredo</t>
        </is>
      </c>
      <c r="C92" t="n">
        <v>1</v>
      </c>
      <c r="D92" t="n">
        <v>-0.578</v>
      </c>
      <c r="E92" t="n">
        <v>-0.6</v>
      </c>
      <c r="F92" t="n">
        <v>0.964</v>
      </c>
      <c r="G92" t="n">
        <v>0.386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HYPERLINK("https://www.defined.fi/sol/CMn2AwEjSADwf5NTyxLGTsJgXtgYW5iRfSc7y4tHpump?maker=HifJWuPGNahRu8jkx73mgnVHq3vaBryeE4kkrtfGPPFJ","https://www.defined.fi/sol/CMn2AwEjSADwf5NTyxLGTsJgXtgYW5iRfSc7y4tHpump?maker=HifJWuPGNahRu8jkx73mgnVHq3vaBryeE4kkrtfGPPFJ")</f>
        <v/>
      </c>
      <c r="M92">
        <f>HYPERLINK("https://dexscreener.com/solana/CMn2AwEjSADwf5NTyxLGTsJgXtgYW5iRfSc7y4tHpump?maker=HifJWuPGNahRu8jkx73mgnVHq3vaBryeE4kkrtfGPPFJ","https://dexscreener.com/solana/CMn2AwEjSADwf5NTyxLGTsJgXtgYW5iRfSc7y4tHpump?maker=HifJWuPGNahRu8jkx73mgnVHq3vaBryeE4kkrtfGPPFJ")</f>
        <v/>
      </c>
    </row>
    <row r="93">
      <c r="A93" t="inlineStr">
        <is>
          <t>7ndLEE3YXJqSNzxK7coGSxYvNbqdY2b7Zqri3XuGDLuP</t>
        </is>
      </c>
      <c r="B93" t="inlineStr">
        <is>
          <t>unknown_7ndL</t>
        </is>
      </c>
      <c r="C93" t="n">
        <v>1</v>
      </c>
      <c r="D93" t="n">
        <v>-0.331</v>
      </c>
      <c r="E93" t="n">
        <v>-0.05</v>
      </c>
      <c r="F93" t="n">
        <v>7.02</v>
      </c>
      <c r="G93" t="n">
        <v>6.69</v>
      </c>
      <c r="H93" t="n">
        <v>2</v>
      </c>
      <c r="I93" t="n">
        <v>2</v>
      </c>
      <c r="J93" t="n">
        <v>-1</v>
      </c>
      <c r="K93" t="n">
        <v>-1</v>
      </c>
      <c r="L93">
        <f>HYPERLINK("https://www.defined.fi/sol/7ndLEE3YXJqSNzxK7coGSxYvNbqdY2b7Zqri3XuGDLuP?maker=HifJWuPGNahRu8jkx73mgnVHq3vaBryeE4kkrtfGPPFJ","https://www.defined.fi/sol/7ndLEE3YXJqSNzxK7coGSxYvNbqdY2b7Zqri3XuGDLuP?maker=HifJWuPGNahRu8jkx73mgnVHq3vaBryeE4kkrtfGPPFJ")</f>
        <v/>
      </c>
      <c r="M93">
        <f>HYPERLINK("https://dexscreener.com/solana/7ndLEE3YXJqSNzxK7coGSxYvNbqdY2b7Zqri3XuGDLuP?maker=HifJWuPGNahRu8jkx73mgnVHq3vaBryeE4kkrtfGPPFJ","https://dexscreener.com/solana/7ndLEE3YXJqSNzxK7coGSxYvNbqdY2b7Zqri3XuGDLuP?maker=HifJWuPGNahRu8jkx73mgnVHq3vaBryeE4kkrtfGPPFJ")</f>
        <v/>
      </c>
    </row>
    <row r="94">
      <c r="A94" t="inlineStr">
        <is>
          <t>9JhFqCA21MoAXs2PTaeqNQp2XngPn1PgYr2rsEVCpump</t>
        </is>
      </c>
      <c r="B94" t="inlineStr">
        <is>
          <t>OPUS</t>
        </is>
      </c>
      <c r="C94" t="n">
        <v>1</v>
      </c>
      <c r="D94" t="n">
        <v>-6.73</v>
      </c>
      <c r="E94" t="n">
        <v>-0.14</v>
      </c>
      <c r="F94" t="n">
        <v>49.93</v>
      </c>
      <c r="G94" t="n">
        <v>43.2</v>
      </c>
      <c r="H94" t="n">
        <v>7</v>
      </c>
      <c r="I94" t="n">
        <v>4</v>
      </c>
      <c r="J94" t="n">
        <v>-1</v>
      </c>
      <c r="K94" t="n">
        <v>-1</v>
      </c>
      <c r="L94">
        <f>HYPERLINK("https://www.defined.fi/sol/9JhFqCA21MoAXs2PTaeqNQp2XngPn1PgYr2rsEVCpump?maker=HifJWuPGNahRu8jkx73mgnVHq3vaBryeE4kkrtfGPPFJ","https://www.defined.fi/sol/9JhFqCA21MoAXs2PTaeqNQp2XngPn1PgYr2rsEVCpump?maker=HifJWuPGNahRu8jkx73mgnVHq3vaBryeE4kkrtfGPPFJ")</f>
        <v/>
      </c>
      <c r="M94">
        <f>HYPERLINK("https://dexscreener.com/solana/9JhFqCA21MoAXs2PTaeqNQp2XngPn1PgYr2rsEVCpump?maker=HifJWuPGNahRu8jkx73mgnVHq3vaBryeE4kkrtfGPPFJ","https://dexscreener.com/solana/9JhFqCA21MoAXs2PTaeqNQp2XngPn1PgYr2rsEVCpump?maker=HifJWuPGNahRu8jkx73mgnVHq3vaBryeE4kkrtfGPPFJ")</f>
        <v/>
      </c>
    </row>
    <row r="95">
      <c r="A95" t="inlineStr">
        <is>
          <t>J8KoJi7LFNdJiGt8qavfpu2R5jXfiZxeKukhHGXgpump</t>
        </is>
      </c>
      <c r="B95" t="inlineStr">
        <is>
          <t>kache</t>
        </is>
      </c>
      <c r="C95" t="n">
        <v>1</v>
      </c>
      <c r="D95" t="n">
        <v>-0.11</v>
      </c>
      <c r="E95" t="n">
        <v>-0.04</v>
      </c>
      <c r="F95" t="n">
        <v>2.92</v>
      </c>
      <c r="G95" t="n">
        <v>2.81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HYPERLINK("https://www.defined.fi/sol/J8KoJi7LFNdJiGt8qavfpu2R5jXfiZxeKukhHGXgpump?maker=HifJWuPGNahRu8jkx73mgnVHq3vaBryeE4kkrtfGPPFJ","https://www.defined.fi/sol/J8KoJi7LFNdJiGt8qavfpu2R5jXfiZxeKukhHGXgpump?maker=HifJWuPGNahRu8jkx73mgnVHq3vaBryeE4kkrtfGPPFJ")</f>
        <v/>
      </c>
      <c r="M95">
        <f>HYPERLINK("https://dexscreener.com/solana/J8KoJi7LFNdJiGt8qavfpu2R5jXfiZxeKukhHGXgpump?maker=HifJWuPGNahRu8jkx73mgnVHq3vaBryeE4kkrtfGPPFJ","https://dexscreener.com/solana/J8KoJi7LFNdJiGt8qavfpu2R5jXfiZxeKukhHGXgpump?maker=HifJWuPGNahRu8jkx73mgnVHq3vaBryeE4kkrtfGPPFJ")</f>
        <v/>
      </c>
    </row>
    <row r="96">
      <c r="A96" t="inlineStr">
        <is>
          <t>26ntkVu9z1YBXQVtP6YPSWHf5oDexSvVvMWfnrPXpump</t>
        </is>
      </c>
      <c r="B96" t="inlineStr">
        <is>
          <t>jackson</t>
        </is>
      </c>
      <c r="C96" t="n">
        <v>1</v>
      </c>
      <c r="D96" t="n">
        <v>-2.84</v>
      </c>
      <c r="E96" t="n">
        <v>-0.74</v>
      </c>
      <c r="F96" t="n">
        <v>3.86</v>
      </c>
      <c r="G96" t="n">
        <v>1.02</v>
      </c>
      <c r="H96" t="n">
        <v>3</v>
      </c>
      <c r="I96" t="n">
        <v>1</v>
      </c>
      <c r="J96" t="n">
        <v>-1</v>
      </c>
      <c r="K96" t="n">
        <v>-1</v>
      </c>
      <c r="L96">
        <f>HYPERLINK("https://www.defined.fi/sol/26ntkVu9z1YBXQVtP6YPSWHf5oDexSvVvMWfnrPXpump?maker=HifJWuPGNahRu8jkx73mgnVHq3vaBryeE4kkrtfGPPFJ","https://www.defined.fi/sol/26ntkVu9z1YBXQVtP6YPSWHf5oDexSvVvMWfnrPXpump?maker=HifJWuPGNahRu8jkx73mgnVHq3vaBryeE4kkrtfGPPFJ")</f>
        <v/>
      </c>
      <c r="M96">
        <f>HYPERLINK("https://dexscreener.com/solana/26ntkVu9z1YBXQVtP6YPSWHf5oDexSvVvMWfnrPXpump?maker=HifJWuPGNahRu8jkx73mgnVHq3vaBryeE4kkrtfGPPFJ","https://dexscreener.com/solana/26ntkVu9z1YBXQVtP6YPSWHf5oDexSvVvMWfnrPXpump?maker=HifJWuPGNahRu8jkx73mgnVHq3vaBryeE4kkrtfGPPFJ")</f>
        <v/>
      </c>
    </row>
    <row r="97">
      <c r="A97" t="inlineStr">
        <is>
          <t>2zf4pnRR54hvBkeBikYSB6V2qBi8T1TeJmW6C82Wpump</t>
        </is>
      </c>
      <c r="B97" t="inlineStr">
        <is>
          <t>Keltham</t>
        </is>
      </c>
      <c r="C97" t="n">
        <v>1</v>
      </c>
      <c r="D97" t="n">
        <v>-0.24</v>
      </c>
      <c r="E97" t="n">
        <v>-1</v>
      </c>
      <c r="F97" t="n">
        <v>1.43</v>
      </c>
      <c r="G97" t="n">
        <v>1.19</v>
      </c>
      <c r="H97" t="n">
        <v>2</v>
      </c>
      <c r="I97" t="n">
        <v>1</v>
      </c>
      <c r="J97" t="n">
        <v>-1</v>
      </c>
      <c r="K97" t="n">
        <v>-1</v>
      </c>
      <c r="L97">
        <f>HYPERLINK("https://www.defined.fi/sol/2zf4pnRR54hvBkeBikYSB6V2qBi8T1TeJmW6C82Wpump?maker=HifJWuPGNahRu8jkx73mgnVHq3vaBryeE4kkrtfGPPFJ","https://www.defined.fi/sol/2zf4pnRR54hvBkeBikYSB6V2qBi8T1TeJmW6C82Wpump?maker=HifJWuPGNahRu8jkx73mgnVHq3vaBryeE4kkrtfGPPFJ")</f>
        <v/>
      </c>
      <c r="M97">
        <f>HYPERLINK("https://dexscreener.com/solana/2zf4pnRR54hvBkeBikYSB6V2qBi8T1TeJmW6C82Wpump?maker=HifJWuPGNahRu8jkx73mgnVHq3vaBryeE4kkrtfGPPFJ","https://dexscreener.com/solana/2zf4pnRR54hvBkeBikYSB6V2qBi8T1TeJmW6C82Wpump?maker=HifJWuPGNahRu8jkx73mgnVHq3vaBryeE4kkrtfGPPFJ")</f>
        <v/>
      </c>
    </row>
    <row r="98">
      <c r="A98" t="inlineStr">
        <is>
          <t>CQhciRxNuA1sn4g12vwEThrAbZPADipgHWEW781hubH8</t>
        </is>
      </c>
      <c r="B98" t="inlineStr">
        <is>
          <t>RIP</t>
        </is>
      </c>
      <c r="C98" t="n">
        <v>1</v>
      </c>
      <c r="D98" t="n">
        <v>-1.86</v>
      </c>
      <c r="E98" t="n">
        <v>-1</v>
      </c>
      <c r="F98" t="n">
        <v>2.96</v>
      </c>
      <c r="G98" t="n">
        <v>1.1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HYPERLINK("https://www.defined.fi/sol/CQhciRxNuA1sn4g12vwEThrAbZPADipgHWEW781hubH8?maker=HifJWuPGNahRu8jkx73mgnVHq3vaBryeE4kkrtfGPPFJ","https://www.defined.fi/sol/CQhciRxNuA1sn4g12vwEThrAbZPADipgHWEW781hubH8?maker=HifJWuPGNahRu8jkx73mgnVHq3vaBryeE4kkrtfGPPFJ")</f>
        <v/>
      </c>
      <c r="M98">
        <f>HYPERLINK("https://dexscreener.com/solana/CQhciRxNuA1sn4g12vwEThrAbZPADipgHWEW781hubH8?maker=HifJWuPGNahRu8jkx73mgnVHq3vaBryeE4kkrtfGPPFJ","https://dexscreener.com/solana/CQhciRxNuA1sn4g12vwEThrAbZPADipgHWEW781hubH8?maker=HifJWuPGNahRu8jkx73mgnVHq3vaBryeE4kkrtfGPPFJ")</f>
        <v/>
      </c>
    </row>
    <row r="99">
      <c r="A99" t="inlineStr">
        <is>
          <t>BoAQaykj3LtkM2Brevc7cQcRAzpqcsP47nJ2rkyopump</t>
        </is>
      </c>
      <c r="B99" t="inlineStr">
        <is>
          <t>FOREST</t>
        </is>
      </c>
      <c r="C99" t="n">
        <v>2</v>
      </c>
      <c r="D99" t="n">
        <v>0.733</v>
      </c>
      <c r="E99" t="n">
        <v>0.03</v>
      </c>
      <c r="F99" t="n">
        <v>23.95</v>
      </c>
      <c r="G99" t="n">
        <v>24.69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HYPERLINK("https://www.defined.fi/sol/BoAQaykj3LtkM2Brevc7cQcRAzpqcsP47nJ2rkyopump?maker=HifJWuPGNahRu8jkx73mgnVHq3vaBryeE4kkrtfGPPFJ","https://www.defined.fi/sol/BoAQaykj3LtkM2Brevc7cQcRAzpqcsP47nJ2rkyopump?maker=HifJWuPGNahRu8jkx73mgnVHq3vaBryeE4kkrtfGPPFJ")</f>
        <v/>
      </c>
      <c r="M99">
        <f>HYPERLINK("https://dexscreener.com/solana/BoAQaykj3LtkM2Brevc7cQcRAzpqcsP47nJ2rkyopump?maker=HifJWuPGNahRu8jkx73mgnVHq3vaBryeE4kkrtfGPPFJ","https://dexscreener.com/solana/BoAQaykj3LtkM2Brevc7cQcRAzpqcsP47nJ2rkyopump?maker=HifJWuPGNahRu8jkx73mgnVHq3vaBryeE4kkrtfGPPFJ")</f>
        <v/>
      </c>
    </row>
    <row r="100">
      <c r="A100" t="inlineStr">
        <is>
          <t>Fp6wStyXJJ5td3R8PXK4XhWLScdA7PhUGPKxkpYGpump</t>
        </is>
      </c>
      <c r="B100" t="inlineStr">
        <is>
          <t>owlcats</t>
        </is>
      </c>
      <c r="C100" t="n">
        <v>2</v>
      </c>
      <c r="D100" t="n">
        <v>-0.369</v>
      </c>
      <c r="E100" t="n">
        <v>-0.19</v>
      </c>
      <c r="F100" t="n">
        <v>1.91</v>
      </c>
      <c r="G100" t="n">
        <v>1.54</v>
      </c>
      <c r="H100" t="n">
        <v>2</v>
      </c>
      <c r="I100" t="n">
        <v>1</v>
      </c>
      <c r="J100" t="n">
        <v>-1</v>
      </c>
      <c r="K100" t="n">
        <v>-1</v>
      </c>
      <c r="L100">
        <f>HYPERLINK("https://www.defined.fi/sol/Fp6wStyXJJ5td3R8PXK4XhWLScdA7PhUGPKxkpYGpump?maker=HifJWuPGNahRu8jkx73mgnVHq3vaBryeE4kkrtfGPPFJ","https://www.defined.fi/sol/Fp6wStyXJJ5td3R8PXK4XhWLScdA7PhUGPKxkpYGpump?maker=HifJWuPGNahRu8jkx73mgnVHq3vaBryeE4kkrtfGPPFJ")</f>
        <v/>
      </c>
      <c r="M100">
        <f>HYPERLINK("https://dexscreener.com/solana/Fp6wStyXJJ5td3R8PXK4XhWLScdA7PhUGPKxkpYGpump?maker=HifJWuPGNahRu8jkx73mgnVHq3vaBryeE4kkrtfGPPFJ","https://dexscreener.com/solana/Fp6wStyXJJ5td3R8PXK4XhWLScdA7PhUGPKxkpYGpump?maker=HifJWuPGNahRu8jkx73mgnVHq3vaBryeE4kkrtfGPPFJ")</f>
        <v/>
      </c>
    </row>
    <row r="101">
      <c r="A101" t="inlineStr">
        <is>
          <t>38We91Q27uZ1gJccRLt74eeAk9W5Z8e4vWLcZHWMpump</t>
        </is>
      </c>
      <c r="B101" t="inlineStr">
        <is>
          <t>GORM</t>
        </is>
      </c>
      <c r="C101" t="n">
        <v>2</v>
      </c>
      <c r="D101" t="n">
        <v>2.77</v>
      </c>
      <c r="E101" t="n">
        <v>0.96</v>
      </c>
      <c r="F101" t="n">
        <v>2.87</v>
      </c>
      <c r="G101" t="n">
        <v>5.64</v>
      </c>
      <c r="H101" t="n">
        <v>3</v>
      </c>
      <c r="I101" t="n">
        <v>1</v>
      </c>
      <c r="J101" t="n">
        <v>-1</v>
      </c>
      <c r="K101" t="n">
        <v>-1</v>
      </c>
      <c r="L101">
        <f>HYPERLINK("https://www.defined.fi/sol/38We91Q27uZ1gJccRLt74eeAk9W5Z8e4vWLcZHWMpump?maker=HifJWuPGNahRu8jkx73mgnVHq3vaBryeE4kkrtfGPPFJ","https://www.defined.fi/sol/38We91Q27uZ1gJccRLt74eeAk9W5Z8e4vWLcZHWMpump?maker=HifJWuPGNahRu8jkx73mgnVHq3vaBryeE4kkrtfGPPFJ")</f>
        <v/>
      </c>
      <c r="M101">
        <f>HYPERLINK("https://dexscreener.com/solana/38We91Q27uZ1gJccRLt74eeAk9W5Z8e4vWLcZHWMpump?maker=HifJWuPGNahRu8jkx73mgnVHq3vaBryeE4kkrtfGPPFJ","https://dexscreener.com/solana/38We91Q27uZ1gJccRLt74eeAk9W5Z8e4vWLcZHWMpump?maker=HifJWuPGNahRu8jkx73mgnVHq3vaBryeE4kkrtfGPPFJ")</f>
        <v/>
      </c>
    </row>
    <row r="102">
      <c r="A102" t="inlineStr">
        <is>
          <t>9qd7AxTtsZSXi86j1BKENFhoA3fPFs8gU89Stu3ipump</t>
        </is>
      </c>
      <c r="B102" t="inlineStr">
        <is>
          <t>TLOT</t>
        </is>
      </c>
      <c r="C102" t="n">
        <v>2</v>
      </c>
      <c r="D102" t="n">
        <v>4.32</v>
      </c>
      <c r="E102" t="n">
        <v>0.74</v>
      </c>
      <c r="F102" t="n">
        <v>5.82</v>
      </c>
      <c r="G102" t="n">
        <v>10.14</v>
      </c>
      <c r="H102" t="n">
        <v>2</v>
      </c>
      <c r="I102" t="n">
        <v>2</v>
      </c>
      <c r="J102" t="n">
        <v>-1</v>
      </c>
      <c r="K102" t="n">
        <v>-1</v>
      </c>
      <c r="L102">
        <f>HYPERLINK("https://www.defined.fi/sol/9qd7AxTtsZSXi86j1BKENFhoA3fPFs8gU89Stu3ipump?maker=HifJWuPGNahRu8jkx73mgnVHq3vaBryeE4kkrtfGPPFJ","https://www.defined.fi/sol/9qd7AxTtsZSXi86j1BKENFhoA3fPFs8gU89Stu3ipump?maker=HifJWuPGNahRu8jkx73mgnVHq3vaBryeE4kkrtfGPPFJ")</f>
        <v/>
      </c>
      <c r="M102">
        <f>HYPERLINK("https://dexscreener.com/solana/9qd7AxTtsZSXi86j1BKENFhoA3fPFs8gU89Stu3ipump?maker=HifJWuPGNahRu8jkx73mgnVHq3vaBryeE4kkrtfGPPFJ","https://dexscreener.com/solana/9qd7AxTtsZSXi86j1BKENFhoA3fPFs8gU89Stu3ipump?maker=HifJWuPGNahRu8jkx73mgnVHq3vaBryeE4kkrtfGPPFJ")</f>
        <v/>
      </c>
    </row>
    <row r="103">
      <c r="A103" t="inlineStr">
        <is>
          <t>89nQVaJrENdsZ6Z5TbRhXmojyU2HG1wAiu7y9Lyapump</t>
        </is>
      </c>
      <c r="B103" t="inlineStr">
        <is>
          <t>jabberwock</t>
        </is>
      </c>
      <c r="C103" t="n">
        <v>2</v>
      </c>
      <c r="D103" t="n">
        <v>-0.303</v>
      </c>
      <c r="E103" t="n">
        <v>-1</v>
      </c>
      <c r="F103" t="n">
        <v>2.06</v>
      </c>
      <c r="G103" t="n">
        <v>1.75</v>
      </c>
      <c r="H103" t="n">
        <v>2</v>
      </c>
      <c r="I103" t="n">
        <v>2</v>
      </c>
      <c r="J103" t="n">
        <v>-1</v>
      </c>
      <c r="K103" t="n">
        <v>-1</v>
      </c>
      <c r="L103">
        <f>HYPERLINK("https://www.defined.fi/sol/89nQVaJrENdsZ6Z5TbRhXmojyU2HG1wAiu7y9Lyapump?maker=HifJWuPGNahRu8jkx73mgnVHq3vaBryeE4kkrtfGPPFJ","https://www.defined.fi/sol/89nQVaJrENdsZ6Z5TbRhXmojyU2HG1wAiu7y9Lyapump?maker=HifJWuPGNahRu8jkx73mgnVHq3vaBryeE4kkrtfGPPFJ")</f>
        <v/>
      </c>
      <c r="M103">
        <f>HYPERLINK("https://dexscreener.com/solana/89nQVaJrENdsZ6Z5TbRhXmojyU2HG1wAiu7y9Lyapump?maker=HifJWuPGNahRu8jkx73mgnVHq3vaBryeE4kkrtfGPPFJ","https://dexscreener.com/solana/89nQVaJrENdsZ6Z5TbRhXmojyU2HG1wAiu7y9Lyapump?maker=HifJWuPGNahRu8jkx73mgnVHq3vaBryeE4kkrtfGPPFJ")</f>
        <v/>
      </c>
    </row>
    <row r="104">
      <c r="A104" t="inlineStr">
        <is>
          <t>7mujzfQoK1ci7TEvYwZZznEZ6EXwQX9a2AwtGDExpump</t>
        </is>
      </c>
      <c r="B104" t="inlineStr">
        <is>
          <t>Repligate</t>
        </is>
      </c>
      <c r="C104" t="n">
        <v>2</v>
      </c>
      <c r="D104" t="n">
        <v>0.185</v>
      </c>
      <c r="E104" t="n">
        <v>0.03</v>
      </c>
      <c r="F104" t="n">
        <v>6.7</v>
      </c>
      <c r="G104" t="n">
        <v>6.89</v>
      </c>
      <c r="H104" t="n">
        <v>4</v>
      </c>
      <c r="I104" t="n">
        <v>2</v>
      </c>
      <c r="J104" t="n">
        <v>-1</v>
      </c>
      <c r="K104" t="n">
        <v>-1</v>
      </c>
      <c r="L104">
        <f>HYPERLINK("https://www.defined.fi/sol/7mujzfQoK1ci7TEvYwZZznEZ6EXwQX9a2AwtGDExpump?maker=HifJWuPGNahRu8jkx73mgnVHq3vaBryeE4kkrtfGPPFJ","https://www.defined.fi/sol/7mujzfQoK1ci7TEvYwZZznEZ6EXwQX9a2AwtGDExpump?maker=HifJWuPGNahRu8jkx73mgnVHq3vaBryeE4kkrtfGPPFJ")</f>
        <v/>
      </c>
      <c r="M104">
        <f>HYPERLINK("https://dexscreener.com/solana/7mujzfQoK1ci7TEvYwZZznEZ6EXwQX9a2AwtGDExpump?maker=HifJWuPGNahRu8jkx73mgnVHq3vaBryeE4kkrtfGPPFJ","https://dexscreener.com/solana/7mujzfQoK1ci7TEvYwZZznEZ6EXwQX9a2AwtGDExpump?maker=HifJWuPGNahRu8jkx73mgnVHq3vaBryeE4kkrtfGPPFJ")</f>
        <v/>
      </c>
    </row>
    <row r="105">
      <c r="A105" t="inlineStr">
        <is>
          <t>9CA4oDuvnP5oULiechySPf6FxnNS7JmG1VL19X5spump</t>
        </is>
      </c>
      <c r="B105" t="inlineStr">
        <is>
          <t>KIRK</t>
        </is>
      </c>
      <c r="C105" t="n">
        <v>2</v>
      </c>
      <c r="D105" t="n">
        <v>-0.013</v>
      </c>
      <c r="E105" t="n">
        <v>-0.01</v>
      </c>
      <c r="F105" t="n">
        <v>2.88</v>
      </c>
      <c r="G105" t="n">
        <v>2.86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HYPERLINK("https://www.defined.fi/sol/9CA4oDuvnP5oULiechySPf6FxnNS7JmG1VL19X5spump?maker=HifJWuPGNahRu8jkx73mgnVHq3vaBryeE4kkrtfGPPFJ","https://www.defined.fi/sol/9CA4oDuvnP5oULiechySPf6FxnNS7JmG1VL19X5spump?maker=HifJWuPGNahRu8jkx73mgnVHq3vaBryeE4kkrtfGPPFJ")</f>
        <v/>
      </c>
      <c r="M105">
        <f>HYPERLINK("https://dexscreener.com/solana/9CA4oDuvnP5oULiechySPf6FxnNS7JmG1VL19X5spump?maker=HifJWuPGNahRu8jkx73mgnVHq3vaBryeE4kkrtfGPPFJ","https://dexscreener.com/solana/9CA4oDuvnP5oULiechySPf6FxnNS7JmG1VL19X5spump?maker=HifJWuPGNahRu8jkx73mgnVHq3vaBryeE4kkrtfGPPFJ")</f>
        <v/>
      </c>
    </row>
    <row r="106">
      <c r="A106" t="inlineStr">
        <is>
          <t>4QvZAmp7jjqrCkhG19oMK4qbNtMnkiCxdpgfD9w2pump</t>
        </is>
      </c>
      <c r="B106" t="inlineStr">
        <is>
          <t>Loom</t>
        </is>
      </c>
      <c r="C106" t="n">
        <v>2</v>
      </c>
      <c r="D106" t="n">
        <v>-0.032</v>
      </c>
      <c r="E106" t="n">
        <v>-1</v>
      </c>
      <c r="F106" t="n">
        <v>1.97</v>
      </c>
      <c r="G106" t="n">
        <v>1.93</v>
      </c>
      <c r="H106" t="n">
        <v>2</v>
      </c>
      <c r="I106" t="n">
        <v>1</v>
      </c>
      <c r="J106" t="n">
        <v>-1</v>
      </c>
      <c r="K106" t="n">
        <v>-1</v>
      </c>
      <c r="L106">
        <f>HYPERLINK("https://www.defined.fi/sol/4QvZAmp7jjqrCkhG19oMK4qbNtMnkiCxdpgfD9w2pump?maker=HifJWuPGNahRu8jkx73mgnVHq3vaBryeE4kkrtfGPPFJ","https://www.defined.fi/sol/4QvZAmp7jjqrCkhG19oMK4qbNtMnkiCxdpgfD9w2pump?maker=HifJWuPGNahRu8jkx73mgnVHq3vaBryeE4kkrtfGPPFJ")</f>
        <v/>
      </c>
      <c r="M106">
        <f>HYPERLINK("https://dexscreener.com/solana/4QvZAmp7jjqrCkhG19oMK4qbNtMnkiCxdpgfD9w2pump?maker=HifJWuPGNahRu8jkx73mgnVHq3vaBryeE4kkrtfGPPFJ","https://dexscreener.com/solana/4QvZAmp7jjqrCkhG19oMK4qbNtMnkiCxdpgfD9w2pump?maker=HifJWuPGNahRu8jkx73mgnVHq3vaBryeE4kkrtfGPPFJ")</f>
        <v/>
      </c>
    </row>
    <row r="107">
      <c r="A107" t="inlineStr">
        <is>
          <t>7dsAZjkSsgKXa4pfsYr4P4ScBzt8UbTvbEgqBpUtpump</t>
        </is>
      </c>
      <c r="B107" t="inlineStr">
        <is>
          <t>tao</t>
        </is>
      </c>
      <c r="C107" t="n">
        <v>2</v>
      </c>
      <c r="D107" t="n">
        <v>-0.04</v>
      </c>
      <c r="E107" t="n">
        <v>-1</v>
      </c>
      <c r="F107" t="n">
        <v>1.88</v>
      </c>
      <c r="G107" t="n">
        <v>1.84</v>
      </c>
      <c r="H107" t="n">
        <v>2</v>
      </c>
      <c r="I107" t="n">
        <v>1</v>
      </c>
      <c r="J107" t="n">
        <v>-1</v>
      </c>
      <c r="K107" t="n">
        <v>-1</v>
      </c>
      <c r="L107">
        <f>HYPERLINK("https://www.defined.fi/sol/7dsAZjkSsgKXa4pfsYr4P4ScBzt8UbTvbEgqBpUtpump?maker=HifJWuPGNahRu8jkx73mgnVHq3vaBryeE4kkrtfGPPFJ","https://www.defined.fi/sol/7dsAZjkSsgKXa4pfsYr4P4ScBzt8UbTvbEgqBpUtpump?maker=HifJWuPGNahRu8jkx73mgnVHq3vaBryeE4kkrtfGPPFJ")</f>
        <v/>
      </c>
      <c r="M107">
        <f>HYPERLINK("https://dexscreener.com/solana/7dsAZjkSsgKXa4pfsYr4P4ScBzt8UbTvbEgqBpUtpump?maker=HifJWuPGNahRu8jkx73mgnVHq3vaBryeE4kkrtfGPPFJ","https://dexscreener.com/solana/7dsAZjkSsgKXa4pfsYr4P4ScBzt8UbTvbEgqBpUtpump?maker=HifJWuPGNahRu8jkx73mgnVHq3vaBryeE4kkrtfGPPFJ")</f>
        <v/>
      </c>
    </row>
    <row r="108">
      <c r="A108" t="inlineStr">
        <is>
          <t>416y6qYLb2ffmoTC4pUx2z9YtqTSsVHnG49Dg97Bpump</t>
        </is>
      </c>
      <c r="B108" t="inlineStr">
        <is>
          <t>Jnus</t>
        </is>
      </c>
      <c r="C108" t="n">
        <v>2</v>
      </c>
      <c r="D108" t="n">
        <v>-1.67</v>
      </c>
      <c r="E108" t="n">
        <v>-0.21</v>
      </c>
      <c r="F108" t="n">
        <v>7.86</v>
      </c>
      <c r="G108" t="n">
        <v>6.19</v>
      </c>
      <c r="H108" t="n">
        <v>3</v>
      </c>
      <c r="I108" t="n">
        <v>2</v>
      </c>
      <c r="J108" t="n">
        <v>-1</v>
      </c>
      <c r="K108" t="n">
        <v>-1</v>
      </c>
      <c r="L108">
        <f>HYPERLINK("https://www.defined.fi/sol/416y6qYLb2ffmoTC4pUx2z9YtqTSsVHnG49Dg97Bpump?maker=HifJWuPGNahRu8jkx73mgnVHq3vaBryeE4kkrtfGPPFJ","https://www.defined.fi/sol/416y6qYLb2ffmoTC4pUx2z9YtqTSsVHnG49Dg97Bpump?maker=HifJWuPGNahRu8jkx73mgnVHq3vaBryeE4kkrtfGPPFJ")</f>
        <v/>
      </c>
      <c r="M108">
        <f>HYPERLINK("https://dexscreener.com/solana/416y6qYLb2ffmoTC4pUx2z9YtqTSsVHnG49Dg97Bpump?maker=HifJWuPGNahRu8jkx73mgnVHq3vaBryeE4kkrtfGPPFJ","https://dexscreener.com/solana/416y6qYLb2ffmoTC4pUx2z9YtqTSsVHnG49Dg97Bpump?maker=HifJWuPGNahRu8jkx73mgnVHq3vaBryeE4kkrtfGPPFJ")</f>
        <v/>
      </c>
    </row>
    <row r="109">
      <c r="A109" t="inlineStr">
        <is>
          <t>Ft2DavuS1ctcUV3cBJWB1BvD6v1zjjXMJD16VRBEpump</t>
        </is>
      </c>
      <c r="B109" t="inlineStr">
        <is>
          <t>cat</t>
        </is>
      </c>
      <c r="C109" t="n">
        <v>2</v>
      </c>
      <c r="D109" t="n">
        <v>0.303</v>
      </c>
      <c r="E109" t="n">
        <v>0.1</v>
      </c>
      <c r="F109" t="n">
        <v>2.87</v>
      </c>
      <c r="G109" t="n">
        <v>3.17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HYPERLINK("https://www.defined.fi/sol/Ft2DavuS1ctcUV3cBJWB1BvD6v1zjjXMJD16VRBEpump?maker=HifJWuPGNahRu8jkx73mgnVHq3vaBryeE4kkrtfGPPFJ","https://www.defined.fi/sol/Ft2DavuS1ctcUV3cBJWB1BvD6v1zjjXMJD16VRBEpump?maker=HifJWuPGNahRu8jkx73mgnVHq3vaBryeE4kkrtfGPPFJ")</f>
        <v/>
      </c>
      <c r="M109">
        <f>HYPERLINK("https://dexscreener.com/solana/Ft2DavuS1ctcUV3cBJWB1BvD6v1zjjXMJD16VRBEpump?maker=HifJWuPGNahRu8jkx73mgnVHq3vaBryeE4kkrtfGPPFJ","https://dexscreener.com/solana/Ft2DavuS1ctcUV3cBJWB1BvD6v1zjjXMJD16VRBEpump?maker=HifJWuPGNahRu8jkx73mgnVHq3vaBryeE4kkrtfGPPFJ")</f>
        <v/>
      </c>
    </row>
    <row r="110">
      <c r="A110" t="inlineStr">
        <is>
          <t>7WMh8NGrjgqQGUF8UX6GRwAAAfVJ57EvgzvDsgEmpump</t>
        </is>
      </c>
      <c r="B110" t="inlineStr">
        <is>
          <t>teno</t>
        </is>
      </c>
      <c r="C110" t="n">
        <v>2</v>
      </c>
      <c r="D110" t="n">
        <v>-6.76</v>
      </c>
      <c r="E110" t="n">
        <v>-0.21</v>
      </c>
      <c r="F110" t="n">
        <v>32.35</v>
      </c>
      <c r="G110" t="n">
        <v>25.59</v>
      </c>
      <c r="H110" t="n">
        <v>12</v>
      </c>
      <c r="I110" t="n">
        <v>7</v>
      </c>
      <c r="J110" t="n">
        <v>-1</v>
      </c>
      <c r="K110" t="n">
        <v>-1</v>
      </c>
      <c r="L110">
        <f>HYPERLINK("https://www.defined.fi/sol/7WMh8NGrjgqQGUF8UX6GRwAAAfVJ57EvgzvDsgEmpump?maker=HifJWuPGNahRu8jkx73mgnVHq3vaBryeE4kkrtfGPPFJ","https://www.defined.fi/sol/7WMh8NGrjgqQGUF8UX6GRwAAAfVJ57EvgzvDsgEmpump?maker=HifJWuPGNahRu8jkx73mgnVHq3vaBryeE4kkrtfGPPFJ")</f>
        <v/>
      </c>
      <c r="M110">
        <f>HYPERLINK("https://dexscreener.com/solana/7WMh8NGrjgqQGUF8UX6GRwAAAfVJ57EvgzvDsgEmpump?maker=HifJWuPGNahRu8jkx73mgnVHq3vaBryeE4kkrtfGPPFJ","https://dexscreener.com/solana/7WMh8NGrjgqQGUF8UX6GRwAAAfVJ57EvgzvDsgEmpump?maker=HifJWuPGNahRu8jkx73mgnVHq3vaBryeE4kkrtfGPPFJ")</f>
        <v/>
      </c>
    </row>
    <row r="111">
      <c r="A111" t="inlineStr">
        <is>
          <t>DPEPsFbcwLhNQP9RWZDCaQUnDtdRjRCAom5gLWa5pump</t>
        </is>
      </c>
      <c r="B111" t="inlineStr">
        <is>
          <t>IOLY</t>
        </is>
      </c>
      <c r="C111" t="n">
        <v>2</v>
      </c>
      <c r="D111" t="n">
        <v>-13.43</v>
      </c>
      <c r="E111" t="n">
        <v>-0.22</v>
      </c>
      <c r="F111" t="n">
        <v>60.91</v>
      </c>
      <c r="G111" t="n">
        <v>47.49</v>
      </c>
      <c r="H111" t="n">
        <v>11</v>
      </c>
      <c r="I111" t="n">
        <v>7</v>
      </c>
      <c r="J111" t="n">
        <v>-1</v>
      </c>
      <c r="K111" t="n">
        <v>-1</v>
      </c>
      <c r="L111">
        <f>HYPERLINK("https://www.defined.fi/sol/DPEPsFbcwLhNQP9RWZDCaQUnDtdRjRCAom5gLWa5pump?maker=HifJWuPGNahRu8jkx73mgnVHq3vaBryeE4kkrtfGPPFJ","https://www.defined.fi/sol/DPEPsFbcwLhNQP9RWZDCaQUnDtdRjRCAom5gLWa5pump?maker=HifJWuPGNahRu8jkx73mgnVHq3vaBryeE4kkrtfGPPFJ")</f>
        <v/>
      </c>
      <c r="M111">
        <f>HYPERLINK("https://dexscreener.com/solana/DPEPsFbcwLhNQP9RWZDCaQUnDtdRjRCAom5gLWa5pump?maker=HifJWuPGNahRu8jkx73mgnVHq3vaBryeE4kkrtfGPPFJ","https://dexscreener.com/solana/DPEPsFbcwLhNQP9RWZDCaQUnDtdRjRCAom5gLWa5pump?maker=HifJWuPGNahRu8jkx73mgnVHq3vaBryeE4kkrtfGPPFJ")</f>
        <v/>
      </c>
    </row>
    <row r="112">
      <c r="A112" t="inlineStr">
        <is>
          <t>7VQnrD2345cCND6t85AqtZkpuos5xdjo5qbP88H4pump</t>
        </is>
      </c>
      <c r="B112" t="inlineStr">
        <is>
          <t>XENO</t>
        </is>
      </c>
      <c r="C112" t="n">
        <v>2</v>
      </c>
      <c r="D112" t="n">
        <v>0.983</v>
      </c>
      <c r="E112" t="n">
        <v>0.1</v>
      </c>
      <c r="F112" t="n">
        <v>10.28</v>
      </c>
      <c r="G112" t="n">
        <v>11.26</v>
      </c>
      <c r="H112" t="n">
        <v>5</v>
      </c>
      <c r="I112" t="n">
        <v>4</v>
      </c>
      <c r="J112" t="n">
        <v>-1</v>
      </c>
      <c r="K112" t="n">
        <v>-1</v>
      </c>
      <c r="L112">
        <f>HYPERLINK("https://www.defined.fi/sol/7VQnrD2345cCND6t85AqtZkpuos5xdjo5qbP88H4pump?maker=HifJWuPGNahRu8jkx73mgnVHq3vaBryeE4kkrtfGPPFJ","https://www.defined.fi/sol/7VQnrD2345cCND6t85AqtZkpuos5xdjo5qbP88H4pump?maker=HifJWuPGNahRu8jkx73mgnVHq3vaBryeE4kkrtfGPPFJ")</f>
        <v/>
      </c>
      <c r="M112">
        <f>HYPERLINK("https://dexscreener.com/solana/7VQnrD2345cCND6t85AqtZkpuos5xdjo5qbP88H4pump?maker=HifJWuPGNahRu8jkx73mgnVHq3vaBryeE4kkrtfGPPFJ","https://dexscreener.com/solana/7VQnrD2345cCND6t85AqtZkpuos5xdjo5qbP88H4pump?maker=HifJWuPGNahRu8jkx73mgnVHq3vaBryeE4kkrtfGPPFJ")</f>
        <v/>
      </c>
    </row>
    <row r="113">
      <c r="A113" t="inlineStr">
        <is>
          <t>8Xx9WENxx63nnAYURytFEz7E1RSoccAgnX6dJPZrpump</t>
        </is>
      </c>
      <c r="B113" t="inlineStr">
        <is>
          <t>XENO</t>
        </is>
      </c>
      <c r="C113" t="n">
        <v>2</v>
      </c>
      <c r="D113" t="n">
        <v>-0.825</v>
      </c>
      <c r="E113" t="n">
        <v>-0.32</v>
      </c>
      <c r="F113" t="n">
        <v>2.57</v>
      </c>
      <c r="G113" t="n">
        <v>1.74</v>
      </c>
      <c r="H113" t="n">
        <v>2</v>
      </c>
      <c r="I113" t="n">
        <v>2</v>
      </c>
      <c r="J113" t="n">
        <v>-1</v>
      </c>
      <c r="K113" t="n">
        <v>-1</v>
      </c>
      <c r="L113">
        <f>HYPERLINK("https://www.defined.fi/sol/8Xx9WENxx63nnAYURytFEz7E1RSoccAgnX6dJPZrpump?maker=HifJWuPGNahRu8jkx73mgnVHq3vaBryeE4kkrtfGPPFJ","https://www.defined.fi/sol/8Xx9WENxx63nnAYURytFEz7E1RSoccAgnX6dJPZrpump?maker=HifJWuPGNahRu8jkx73mgnVHq3vaBryeE4kkrtfGPPFJ")</f>
        <v/>
      </c>
      <c r="M113">
        <f>HYPERLINK("https://dexscreener.com/solana/8Xx9WENxx63nnAYURytFEz7E1RSoccAgnX6dJPZrpump?maker=HifJWuPGNahRu8jkx73mgnVHq3vaBryeE4kkrtfGPPFJ","https://dexscreener.com/solana/8Xx9WENxx63nnAYURytFEz7E1RSoccAgnX6dJPZrpump?maker=HifJWuPGNahRu8jkx73mgnVHq3vaBryeE4kkrtfGPPFJ")</f>
        <v/>
      </c>
    </row>
    <row r="114">
      <c r="A114" t="inlineStr">
        <is>
          <t>4wk18LmWAz3eoieqjchMDkcmDNfTrwip4NUrMaTcpump</t>
        </is>
      </c>
      <c r="B114" t="inlineStr">
        <is>
          <t>PAPER</t>
        </is>
      </c>
      <c r="C114" t="n">
        <v>2</v>
      </c>
      <c r="D114" t="n">
        <v>0.717</v>
      </c>
      <c r="E114" t="n">
        <v>0.19</v>
      </c>
      <c r="F114" t="n">
        <v>3.74</v>
      </c>
      <c r="G114" t="n">
        <v>4.46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HYPERLINK("https://www.defined.fi/sol/4wk18LmWAz3eoieqjchMDkcmDNfTrwip4NUrMaTcpump?maker=HifJWuPGNahRu8jkx73mgnVHq3vaBryeE4kkrtfGPPFJ","https://www.defined.fi/sol/4wk18LmWAz3eoieqjchMDkcmDNfTrwip4NUrMaTcpump?maker=HifJWuPGNahRu8jkx73mgnVHq3vaBryeE4kkrtfGPPFJ")</f>
        <v/>
      </c>
      <c r="M114">
        <f>HYPERLINK("https://dexscreener.com/solana/4wk18LmWAz3eoieqjchMDkcmDNfTrwip4NUrMaTcpump?maker=HifJWuPGNahRu8jkx73mgnVHq3vaBryeE4kkrtfGPPFJ","https://dexscreener.com/solana/4wk18LmWAz3eoieqjchMDkcmDNfTrwip4NUrMaTcpump?maker=HifJWuPGNahRu8jkx73mgnVHq3vaBryeE4kkrtfGPPFJ")</f>
        <v/>
      </c>
    </row>
    <row r="115">
      <c r="A115" t="inlineStr">
        <is>
          <t>DzgwBWQaHqcUtp91UV4oe6UpBJP7uNMKxDakDAwypump</t>
        </is>
      </c>
      <c r="B115" t="inlineStr">
        <is>
          <t>Sparkles</t>
        </is>
      </c>
      <c r="C115" t="n">
        <v>2</v>
      </c>
      <c r="D115" t="n">
        <v>-0.39</v>
      </c>
      <c r="E115" t="n">
        <v>-0.16</v>
      </c>
      <c r="F115" t="n">
        <v>2.47</v>
      </c>
      <c r="G115" t="n">
        <v>2.08</v>
      </c>
      <c r="H115" t="n">
        <v>3</v>
      </c>
      <c r="I115" t="n">
        <v>2</v>
      </c>
      <c r="J115" t="n">
        <v>-1</v>
      </c>
      <c r="K115" t="n">
        <v>-1</v>
      </c>
      <c r="L115">
        <f>HYPERLINK("https://www.defined.fi/sol/DzgwBWQaHqcUtp91UV4oe6UpBJP7uNMKxDakDAwypump?maker=HifJWuPGNahRu8jkx73mgnVHq3vaBryeE4kkrtfGPPFJ","https://www.defined.fi/sol/DzgwBWQaHqcUtp91UV4oe6UpBJP7uNMKxDakDAwypump?maker=HifJWuPGNahRu8jkx73mgnVHq3vaBryeE4kkrtfGPPFJ")</f>
        <v/>
      </c>
      <c r="M115">
        <f>HYPERLINK("https://dexscreener.com/solana/DzgwBWQaHqcUtp91UV4oe6UpBJP7uNMKxDakDAwypump?maker=HifJWuPGNahRu8jkx73mgnVHq3vaBryeE4kkrtfGPPFJ","https://dexscreener.com/solana/DzgwBWQaHqcUtp91UV4oe6UpBJP7uNMKxDakDAwypump?maker=HifJWuPGNahRu8jkx73mgnVHq3vaBryeE4kkrtfGPPFJ")</f>
        <v/>
      </c>
    </row>
    <row r="116">
      <c r="A116" t="inlineStr">
        <is>
          <t>GHTVVmZPUJTGqAasS4R1y6f8FPvCWfqp2ycsLWG2pump</t>
        </is>
      </c>
      <c r="B116" t="inlineStr">
        <is>
          <t>MONA</t>
        </is>
      </c>
      <c r="C116" t="n">
        <v>2</v>
      </c>
      <c r="D116" t="n">
        <v>-0.572</v>
      </c>
      <c r="E116" t="n">
        <v>-0.11</v>
      </c>
      <c r="F116" t="n">
        <v>5.33</v>
      </c>
      <c r="G116" t="n">
        <v>4.76</v>
      </c>
      <c r="H116" t="n">
        <v>5</v>
      </c>
      <c r="I116" t="n">
        <v>2</v>
      </c>
      <c r="J116" t="n">
        <v>-1</v>
      </c>
      <c r="K116" t="n">
        <v>-1</v>
      </c>
      <c r="L116">
        <f>HYPERLINK("https://www.defined.fi/sol/GHTVVmZPUJTGqAasS4R1y6f8FPvCWfqp2ycsLWG2pump?maker=HifJWuPGNahRu8jkx73mgnVHq3vaBryeE4kkrtfGPPFJ","https://www.defined.fi/sol/GHTVVmZPUJTGqAasS4R1y6f8FPvCWfqp2ycsLWG2pump?maker=HifJWuPGNahRu8jkx73mgnVHq3vaBryeE4kkrtfGPPFJ")</f>
        <v/>
      </c>
      <c r="M116">
        <f>HYPERLINK("https://dexscreener.com/solana/GHTVVmZPUJTGqAasS4R1y6f8FPvCWfqp2ycsLWG2pump?maker=HifJWuPGNahRu8jkx73mgnVHq3vaBryeE4kkrtfGPPFJ","https://dexscreener.com/solana/GHTVVmZPUJTGqAasS4R1y6f8FPvCWfqp2ycsLWG2pump?maker=HifJWuPGNahRu8jkx73mgnVHq3vaBryeE4kkrtfGPPFJ")</f>
        <v/>
      </c>
    </row>
    <row r="117">
      <c r="A117" t="inlineStr">
        <is>
          <t>FegeJYZWX3QpoW1T8m5bRC6pYPomoUDEPfsooQqEpump</t>
        </is>
      </c>
      <c r="B117" t="inlineStr">
        <is>
          <t>MONA</t>
        </is>
      </c>
      <c r="C117" t="n">
        <v>2</v>
      </c>
      <c r="D117" t="n">
        <v>-5.3</v>
      </c>
      <c r="E117" t="n">
        <v>-0.8</v>
      </c>
      <c r="F117" t="n">
        <v>6.58</v>
      </c>
      <c r="G117" t="n">
        <v>1.29</v>
      </c>
      <c r="H117" t="n">
        <v>4</v>
      </c>
      <c r="I117" t="n">
        <v>1</v>
      </c>
      <c r="J117" t="n">
        <v>-1</v>
      </c>
      <c r="K117" t="n">
        <v>-1</v>
      </c>
      <c r="L117">
        <f>HYPERLINK("https://www.defined.fi/sol/FegeJYZWX3QpoW1T8m5bRC6pYPomoUDEPfsooQqEpump?maker=HifJWuPGNahRu8jkx73mgnVHq3vaBryeE4kkrtfGPPFJ","https://www.defined.fi/sol/FegeJYZWX3QpoW1T8m5bRC6pYPomoUDEPfsooQqEpump?maker=HifJWuPGNahRu8jkx73mgnVHq3vaBryeE4kkrtfGPPFJ")</f>
        <v/>
      </c>
      <c r="M117">
        <f>HYPERLINK("https://dexscreener.com/solana/FegeJYZWX3QpoW1T8m5bRC6pYPomoUDEPfsooQqEpump?maker=HifJWuPGNahRu8jkx73mgnVHq3vaBryeE4kkrtfGPPFJ","https://dexscreener.com/solana/FegeJYZWX3QpoW1T8m5bRC6pYPomoUDEPfsooQqEpump?maker=HifJWuPGNahRu8jkx73mgnVHq3vaBryeE4kkrtfGPPFJ")</f>
        <v/>
      </c>
    </row>
    <row r="118">
      <c r="A118" t="inlineStr">
        <is>
          <t>7AvCSSNtLn4wUsWwCvuYxTeJ5wfjnEEyRKJucPsQpump</t>
        </is>
      </c>
      <c r="B118" t="inlineStr">
        <is>
          <t>SIMULACRA</t>
        </is>
      </c>
      <c r="C118" t="n">
        <v>2</v>
      </c>
      <c r="D118" t="n">
        <v>-1.2</v>
      </c>
      <c r="E118" t="n">
        <v>-0.65</v>
      </c>
      <c r="F118" t="n">
        <v>1.85</v>
      </c>
      <c r="G118" t="n">
        <v>0.648</v>
      </c>
      <c r="H118" t="n">
        <v>2</v>
      </c>
      <c r="I118" t="n">
        <v>1</v>
      </c>
      <c r="J118" t="n">
        <v>-1</v>
      </c>
      <c r="K118" t="n">
        <v>-1</v>
      </c>
      <c r="L118">
        <f>HYPERLINK("https://www.defined.fi/sol/7AvCSSNtLn4wUsWwCvuYxTeJ5wfjnEEyRKJucPsQpump?maker=HifJWuPGNahRu8jkx73mgnVHq3vaBryeE4kkrtfGPPFJ","https://www.defined.fi/sol/7AvCSSNtLn4wUsWwCvuYxTeJ5wfjnEEyRKJucPsQpump?maker=HifJWuPGNahRu8jkx73mgnVHq3vaBryeE4kkrtfGPPFJ")</f>
        <v/>
      </c>
      <c r="M118">
        <f>HYPERLINK("https://dexscreener.com/solana/7AvCSSNtLn4wUsWwCvuYxTeJ5wfjnEEyRKJucPsQpump?maker=HifJWuPGNahRu8jkx73mgnVHq3vaBryeE4kkrtfGPPFJ","https://dexscreener.com/solana/7AvCSSNtLn4wUsWwCvuYxTeJ5wfjnEEyRKJucPsQpump?maker=HifJWuPGNahRu8jkx73mgnVHq3vaBryeE4kkrtfGPPFJ")</f>
        <v/>
      </c>
    </row>
    <row r="119">
      <c r="A119" t="inlineStr">
        <is>
          <t>4icfGBprEQec13PKWLHAbiv2jrAt8UMc3XMd84PApump</t>
        </is>
      </c>
      <c r="B119" t="inlineStr">
        <is>
          <t>YunChuan</t>
        </is>
      </c>
      <c r="C119" t="n">
        <v>2</v>
      </c>
      <c r="D119" t="n">
        <v>-2.98</v>
      </c>
      <c r="E119" t="n">
        <v>-0.79</v>
      </c>
      <c r="F119" t="n">
        <v>3.78</v>
      </c>
      <c r="G119" t="n">
        <v>0.797</v>
      </c>
      <c r="H119" t="n">
        <v>2</v>
      </c>
      <c r="I119" t="n">
        <v>1</v>
      </c>
      <c r="J119" t="n">
        <v>-1</v>
      </c>
      <c r="K119" t="n">
        <v>-1</v>
      </c>
      <c r="L119">
        <f>HYPERLINK("https://www.defined.fi/sol/4icfGBprEQec13PKWLHAbiv2jrAt8UMc3XMd84PApump?maker=HifJWuPGNahRu8jkx73mgnVHq3vaBryeE4kkrtfGPPFJ","https://www.defined.fi/sol/4icfGBprEQec13PKWLHAbiv2jrAt8UMc3XMd84PApump?maker=HifJWuPGNahRu8jkx73mgnVHq3vaBryeE4kkrtfGPPFJ")</f>
        <v/>
      </c>
      <c r="M119">
        <f>HYPERLINK("https://dexscreener.com/solana/4icfGBprEQec13PKWLHAbiv2jrAt8UMc3XMd84PApump?maker=HifJWuPGNahRu8jkx73mgnVHq3vaBryeE4kkrtfGPPFJ","https://dexscreener.com/solana/4icfGBprEQec13PKWLHAbiv2jrAt8UMc3XMd84PApump?maker=HifJWuPGNahRu8jkx73mgnVHq3vaBryeE4kkrtfGPPFJ")</f>
        <v/>
      </c>
    </row>
    <row r="120">
      <c r="A120" t="inlineStr">
        <is>
          <t>HdFK9hBTFPfYuZ3VwqVwirsypvr4bKxWZVRuugTBpump</t>
        </is>
      </c>
      <c r="B120" t="inlineStr">
        <is>
          <t>YunChuan</t>
        </is>
      </c>
      <c r="C120" t="n">
        <v>2</v>
      </c>
      <c r="D120" t="n">
        <v>-1.8</v>
      </c>
      <c r="E120" t="n">
        <v>-0.64</v>
      </c>
      <c r="F120" t="n">
        <v>2.83</v>
      </c>
      <c r="G120" t="n">
        <v>1.03</v>
      </c>
      <c r="H120" t="n">
        <v>3</v>
      </c>
      <c r="I120" t="n">
        <v>2</v>
      </c>
      <c r="J120" t="n">
        <v>-1</v>
      </c>
      <c r="K120" t="n">
        <v>-1</v>
      </c>
      <c r="L120">
        <f>HYPERLINK("https://www.defined.fi/sol/HdFK9hBTFPfYuZ3VwqVwirsypvr4bKxWZVRuugTBpump?maker=HifJWuPGNahRu8jkx73mgnVHq3vaBryeE4kkrtfGPPFJ","https://www.defined.fi/sol/HdFK9hBTFPfYuZ3VwqVwirsypvr4bKxWZVRuugTBpump?maker=HifJWuPGNahRu8jkx73mgnVHq3vaBryeE4kkrtfGPPFJ")</f>
        <v/>
      </c>
      <c r="M120">
        <f>HYPERLINK("https://dexscreener.com/solana/HdFK9hBTFPfYuZ3VwqVwirsypvr4bKxWZVRuugTBpump?maker=HifJWuPGNahRu8jkx73mgnVHq3vaBryeE4kkrtfGPPFJ","https://dexscreener.com/solana/HdFK9hBTFPfYuZ3VwqVwirsypvr4bKxWZVRuugTBpump?maker=HifJWuPGNahRu8jkx73mgnVHq3vaBryeE4kkrtfGPPFJ")</f>
        <v/>
      </c>
    </row>
    <row r="121">
      <c r="A121" t="inlineStr">
        <is>
          <t>7taMk5ZwJGBZHruoAREHdWpHdfCPHan4VqC2BvDepump</t>
        </is>
      </c>
      <c r="B121" t="inlineStr">
        <is>
          <t>MIKE</t>
        </is>
      </c>
      <c r="C121" t="n">
        <v>2</v>
      </c>
      <c r="D121" t="n">
        <v>-0.005</v>
      </c>
      <c r="E121" t="n">
        <v>-0</v>
      </c>
      <c r="F121" t="n">
        <v>2.83</v>
      </c>
      <c r="G121" t="n">
        <v>2.82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HYPERLINK("https://www.defined.fi/sol/7taMk5ZwJGBZHruoAREHdWpHdfCPHan4VqC2BvDepump?maker=HifJWuPGNahRu8jkx73mgnVHq3vaBryeE4kkrtfGPPFJ","https://www.defined.fi/sol/7taMk5ZwJGBZHruoAREHdWpHdfCPHan4VqC2BvDepump?maker=HifJWuPGNahRu8jkx73mgnVHq3vaBryeE4kkrtfGPPFJ")</f>
        <v/>
      </c>
      <c r="M121">
        <f>HYPERLINK("https://dexscreener.com/solana/7taMk5ZwJGBZHruoAREHdWpHdfCPHan4VqC2BvDepump?maker=HifJWuPGNahRu8jkx73mgnVHq3vaBryeE4kkrtfGPPFJ","https://dexscreener.com/solana/7taMk5ZwJGBZHruoAREHdWpHdfCPHan4VqC2BvDepump?maker=HifJWuPGNahRu8jkx73mgnVHq3vaBryeE4kkrtfGPPFJ")</f>
        <v/>
      </c>
    </row>
    <row r="122">
      <c r="A122" t="inlineStr">
        <is>
          <t>HFfrc4VFvtVUstJd1soGSzxqmLC6cGDGUxmpqYVvQ3Rf</t>
        </is>
      </c>
      <c r="B122" t="inlineStr">
        <is>
          <t>TOAST</t>
        </is>
      </c>
      <c r="C122" t="n">
        <v>2</v>
      </c>
      <c r="D122" t="n">
        <v>-0.511</v>
      </c>
      <c r="E122" t="n">
        <v>-1</v>
      </c>
      <c r="F122" t="n">
        <v>3.03</v>
      </c>
      <c r="G122" t="n">
        <v>2.52</v>
      </c>
      <c r="H122" t="n">
        <v>3</v>
      </c>
      <c r="I122" t="n">
        <v>2</v>
      </c>
      <c r="J122" t="n">
        <v>-1</v>
      </c>
      <c r="K122" t="n">
        <v>-1</v>
      </c>
      <c r="L122">
        <f>HYPERLINK("https://www.defined.fi/sol/HFfrc4VFvtVUstJd1soGSzxqmLC6cGDGUxmpqYVvQ3Rf?maker=HifJWuPGNahRu8jkx73mgnVHq3vaBryeE4kkrtfGPPFJ","https://www.defined.fi/sol/HFfrc4VFvtVUstJd1soGSzxqmLC6cGDGUxmpqYVvQ3Rf?maker=HifJWuPGNahRu8jkx73mgnVHq3vaBryeE4kkrtfGPPFJ")</f>
        <v/>
      </c>
      <c r="M122">
        <f>HYPERLINK("https://dexscreener.com/solana/HFfrc4VFvtVUstJd1soGSzxqmLC6cGDGUxmpqYVvQ3Rf?maker=HifJWuPGNahRu8jkx73mgnVHq3vaBryeE4kkrtfGPPFJ","https://dexscreener.com/solana/HFfrc4VFvtVUstJd1soGSzxqmLC6cGDGUxmpqYVvQ3Rf?maker=HifJWuPGNahRu8jkx73mgnVHq3vaBryeE4kkrtfGPPFJ")</f>
        <v/>
      </c>
    </row>
    <row r="123">
      <c r="A123" t="inlineStr">
        <is>
          <t>FeBs3n2bVhV7wn9zHg7WV2kYq1BCvYEddVzU4Rkgpump</t>
        </is>
      </c>
      <c r="B123" t="inlineStr">
        <is>
          <t>DBR</t>
        </is>
      </c>
      <c r="C123" t="n">
        <v>3</v>
      </c>
      <c r="D123" t="n">
        <v>0.273</v>
      </c>
      <c r="E123" t="n">
        <v>0.29</v>
      </c>
      <c r="F123" t="n">
        <v>0.954</v>
      </c>
      <c r="G123" t="n">
        <v>1.23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HYPERLINK("https://www.defined.fi/sol/FeBs3n2bVhV7wn9zHg7WV2kYq1BCvYEddVzU4Rkgpump?maker=HifJWuPGNahRu8jkx73mgnVHq3vaBryeE4kkrtfGPPFJ","https://www.defined.fi/sol/FeBs3n2bVhV7wn9zHg7WV2kYq1BCvYEddVzU4Rkgpump?maker=HifJWuPGNahRu8jkx73mgnVHq3vaBryeE4kkrtfGPPFJ")</f>
        <v/>
      </c>
      <c r="M123">
        <f>HYPERLINK("https://dexscreener.com/solana/FeBs3n2bVhV7wn9zHg7WV2kYq1BCvYEddVzU4Rkgpump?maker=HifJWuPGNahRu8jkx73mgnVHq3vaBryeE4kkrtfGPPFJ","https://dexscreener.com/solana/FeBs3n2bVhV7wn9zHg7WV2kYq1BCvYEddVzU4Rkgpump?maker=HifJWuPGNahRu8jkx73mgnVHq3vaBryeE4kkrtfGPPFJ")</f>
        <v/>
      </c>
    </row>
    <row r="124">
      <c r="A124" t="inlineStr">
        <is>
          <t>GQaDVLoi9xe2eQcKqC5c11vRxJWu5askVty1dmzmoy8k</t>
        </is>
      </c>
      <c r="B124" t="inlineStr">
        <is>
          <t>CLIMP</t>
        </is>
      </c>
      <c r="C124" t="n">
        <v>3</v>
      </c>
      <c r="D124" t="n">
        <v>-2.53</v>
      </c>
      <c r="E124" t="n">
        <v>-0.41</v>
      </c>
      <c r="F124" t="n">
        <v>6.26</v>
      </c>
      <c r="G124" t="n">
        <v>3.73</v>
      </c>
      <c r="H124" t="n">
        <v>2</v>
      </c>
      <c r="I124" t="n">
        <v>2</v>
      </c>
      <c r="J124" t="n">
        <v>-1</v>
      </c>
      <c r="K124" t="n">
        <v>-1</v>
      </c>
      <c r="L124">
        <f>HYPERLINK("https://www.defined.fi/sol/GQaDVLoi9xe2eQcKqC5c11vRxJWu5askVty1dmzmoy8k?maker=HifJWuPGNahRu8jkx73mgnVHq3vaBryeE4kkrtfGPPFJ","https://www.defined.fi/sol/GQaDVLoi9xe2eQcKqC5c11vRxJWu5askVty1dmzmoy8k?maker=HifJWuPGNahRu8jkx73mgnVHq3vaBryeE4kkrtfGPPFJ")</f>
        <v/>
      </c>
      <c r="M124">
        <f>HYPERLINK("https://dexscreener.com/solana/GQaDVLoi9xe2eQcKqC5c11vRxJWu5askVty1dmzmoy8k?maker=HifJWuPGNahRu8jkx73mgnVHq3vaBryeE4kkrtfGPPFJ","https://dexscreener.com/solana/GQaDVLoi9xe2eQcKqC5c11vRxJWu5askVty1dmzmoy8k?maker=HifJWuPGNahRu8jkx73mgnVHq3vaBryeE4kkrtfGPPFJ")</f>
        <v/>
      </c>
    </row>
    <row r="125">
      <c r="A125" t="inlineStr">
        <is>
          <t>2RxYYfGMgwGeF1Q6dMRXfmZzAV6j3cQvmjsBdsy9pump</t>
        </is>
      </c>
      <c r="B125" t="inlineStr">
        <is>
          <t>OMEGA</t>
        </is>
      </c>
      <c r="C125" t="n">
        <v>3</v>
      </c>
      <c r="D125" t="n">
        <v>4.9</v>
      </c>
      <c r="E125" t="n">
        <v>0.46</v>
      </c>
      <c r="F125" t="n">
        <v>10.6</v>
      </c>
      <c r="G125" t="n">
        <v>15.5</v>
      </c>
      <c r="H125" t="n">
        <v>5</v>
      </c>
      <c r="I125" t="n">
        <v>5</v>
      </c>
      <c r="J125" t="n">
        <v>-1</v>
      </c>
      <c r="K125" t="n">
        <v>-1</v>
      </c>
      <c r="L125">
        <f>HYPERLINK("https://www.defined.fi/sol/2RxYYfGMgwGeF1Q6dMRXfmZzAV6j3cQvmjsBdsy9pump?maker=HifJWuPGNahRu8jkx73mgnVHq3vaBryeE4kkrtfGPPFJ","https://www.defined.fi/sol/2RxYYfGMgwGeF1Q6dMRXfmZzAV6j3cQvmjsBdsy9pump?maker=HifJWuPGNahRu8jkx73mgnVHq3vaBryeE4kkrtfGPPFJ")</f>
        <v/>
      </c>
      <c r="M125">
        <f>HYPERLINK("https://dexscreener.com/solana/2RxYYfGMgwGeF1Q6dMRXfmZzAV6j3cQvmjsBdsy9pump?maker=HifJWuPGNahRu8jkx73mgnVHq3vaBryeE4kkrtfGPPFJ","https://dexscreener.com/solana/2RxYYfGMgwGeF1Q6dMRXfmZzAV6j3cQvmjsBdsy9pump?maker=HifJWuPGNahRu8jkx73mgnVHq3vaBryeE4kkrtfGPPFJ")</f>
        <v/>
      </c>
    </row>
    <row r="126">
      <c r="A126" t="inlineStr">
        <is>
          <t>3DkVGaNSMTcxFkgGDAm299FaVxgnCw2411vxZTmRpump</t>
        </is>
      </c>
      <c r="B126" t="inlineStr">
        <is>
          <t>OMEGA</t>
        </is>
      </c>
      <c r="C126" t="n">
        <v>3</v>
      </c>
      <c r="D126" t="n">
        <v>1.45</v>
      </c>
      <c r="E126" t="n">
        <v>0.74</v>
      </c>
      <c r="F126" t="n">
        <v>1.96</v>
      </c>
      <c r="G126" t="n">
        <v>3.42</v>
      </c>
      <c r="H126" t="n">
        <v>2</v>
      </c>
      <c r="I126" t="n">
        <v>2</v>
      </c>
      <c r="J126" t="n">
        <v>-1</v>
      </c>
      <c r="K126" t="n">
        <v>-1</v>
      </c>
      <c r="L126">
        <f>HYPERLINK("https://www.defined.fi/sol/3DkVGaNSMTcxFkgGDAm299FaVxgnCw2411vxZTmRpump?maker=HifJWuPGNahRu8jkx73mgnVHq3vaBryeE4kkrtfGPPFJ","https://www.defined.fi/sol/3DkVGaNSMTcxFkgGDAm299FaVxgnCw2411vxZTmRpump?maker=HifJWuPGNahRu8jkx73mgnVHq3vaBryeE4kkrtfGPPFJ")</f>
        <v/>
      </c>
      <c r="M126">
        <f>HYPERLINK("https://dexscreener.com/solana/3DkVGaNSMTcxFkgGDAm299FaVxgnCw2411vxZTmRpump?maker=HifJWuPGNahRu8jkx73mgnVHq3vaBryeE4kkrtfGPPFJ","https://dexscreener.com/solana/3DkVGaNSMTcxFkgGDAm299FaVxgnCw2411vxZTmRpump?maker=HifJWuPGNahRu8jkx73mgnVHq3vaBryeE4kkrtfGPPFJ")</f>
        <v/>
      </c>
    </row>
    <row r="127">
      <c r="A127" t="inlineStr">
        <is>
          <t>8LwNkbUb4kod9gSpEywhhvDZ9JSaHJSAmijYxHcapump</t>
        </is>
      </c>
      <c r="B127" t="inlineStr">
        <is>
          <t>omega</t>
        </is>
      </c>
      <c r="C127" t="n">
        <v>3</v>
      </c>
      <c r="D127" t="n">
        <v>-0.032</v>
      </c>
      <c r="E127" t="n">
        <v>-1</v>
      </c>
      <c r="F127" t="n">
        <v>0.962</v>
      </c>
      <c r="G127" t="n">
        <v>0.93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HYPERLINK("https://www.defined.fi/sol/8LwNkbUb4kod9gSpEywhhvDZ9JSaHJSAmijYxHcapump?maker=HifJWuPGNahRu8jkx73mgnVHq3vaBryeE4kkrtfGPPFJ","https://www.defined.fi/sol/8LwNkbUb4kod9gSpEywhhvDZ9JSaHJSAmijYxHcapump?maker=HifJWuPGNahRu8jkx73mgnVHq3vaBryeE4kkrtfGPPFJ")</f>
        <v/>
      </c>
      <c r="M127">
        <f>HYPERLINK("https://dexscreener.com/solana/8LwNkbUb4kod9gSpEywhhvDZ9JSaHJSAmijYxHcapump?maker=HifJWuPGNahRu8jkx73mgnVHq3vaBryeE4kkrtfGPPFJ","https://dexscreener.com/solana/8LwNkbUb4kod9gSpEywhhvDZ9JSaHJSAmijYxHcapump?maker=HifJWuPGNahRu8jkx73mgnVHq3vaBryeE4kkrtfGPPFJ")</f>
        <v/>
      </c>
    </row>
    <row r="128">
      <c r="A128" t="inlineStr">
        <is>
          <t>4zdAbkyoYoT2F8ZSt6va4WZrmAwgFCfQsTEUo8zNpump</t>
        </is>
      </c>
      <c r="B128" t="inlineStr">
        <is>
          <t>DIT</t>
        </is>
      </c>
      <c r="C128" t="n">
        <v>3</v>
      </c>
      <c r="D128" t="n">
        <v>3.66</v>
      </c>
      <c r="E128" t="n">
        <v>0.32</v>
      </c>
      <c r="F128" t="n">
        <v>11.56</v>
      </c>
      <c r="G128" t="n">
        <v>15.22</v>
      </c>
      <c r="H128" t="n">
        <v>6</v>
      </c>
      <c r="I128" t="n">
        <v>4</v>
      </c>
      <c r="J128" t="n">
        <v>-1</v>
      </c>
      <c r="K128" t="n">
        <v>-1</v>
      </c>
      <c r="L128">
        <f>HYPERLINK("https://www.defined.fi/sol/4zdAbkyoYoT2F8ZSt6va4WZrmAwgFCfQsTEUo8zNpump?maker=HifJWuPGNahRu8jkx73mgnVHq3vaBryeE4kkrtfGPPFJ","https://www.defined.fi/sol/4zdAbkyoYoT2F8ZSt6va4WZrmAwgFCfQsTEUo8zNpump?maker=HifJWuPGNahRu8jkx73mgnVHq3vaBryeE4kkrtfGPPFJ")</f>
        <v/>
      </c>
      <c r="M128">
        <f>HYPERLINK("https://dexscreener.com/solana/4zdAbkyoYoT2F8ZSt6va4WZrmAwgFCfQsTEUo8zNpump?maker=HifJWuPGNahRu8jkx73mgnVHq3vaBryeE4kkrtfGPPFJ","https://dexscreener.com/solana/4zdAbkyoYoT2F8ZSt6va4WZrmAwgFCfQsTEUo8zNpump?maker=HifJWuPGNahRu8jkx73mgnVHq3vaBryeE4kkrtfGPPFJ")</f>
        <v/>
      </c>
    </row>
    <row r="129">
      <c r="A129" t="inlineStr">
        <is>
          <t>34DTALkqFLjgWYPnPWdS5ayYtWgWybM8rjG8vgucpump</t>
        </is>
      </c>
      <c r="B129" t="inlineStr">
        <is>
          <t>Umi-chan</t>
        </is>
      </c>
      <c r="C129" t="n">
        <v>3</v>
      </c>
      <c r="D129" t="n">
        <v>-3.56</v>
      </c>
      <c r="E129" t="n">
        <v>-0.74</v>
      </c>
      <c r="F129" t="n">
        <v>4.82</v>
      </c>
      <c r="G129" t="n">
        <v>1.26</v>
      </c>
      <c r="H129" t="n">
        <v>3</v>
      </c>
      <c r="I129" t="n">
        <v>1</v>
      </c>
      <c r="J129" t="n">
        <v>-1</v>
      </c>
      <c r="K129" t="n">
        <v>-1</v>
      </c>
      <c r="L129">
        <f>HYPERLINK("https://www.defined.fi/sol/34DTALkqFLjgWYPnPWdS5ayYtWgWybM8rjG8vgucpump?maker=HifJWuPGNahRu8jkx73mgnVHq3vaBryeE4kkrtfGPPFJ","https://www.defined.fi/sol/34DTALkqFLjgWYPnPWdS5ayYtWgWybM8rjG8vgucpump?maker=HifJWuPGNahRu8jkx73mgnVHq3vaBryeE4kkrtfGPPFJ")</f>
        <v/>
      </c>
      <c r="M129">
        <f>HYPERLINK("https://dexscreener.com/solana/34DTALkqFLjgWYPnPWdS5ayYtWgWybM8rjG8vgucpump?maker=HifJWuPGNahRu8jkx73mgnVHq3vaBryeE4kkrtfGPPFJ","https://dexscreener.com/solana/34DTALkqFLjgWYPnPWdS5ayYtWgWybM8rjG8vgucpump?maker=HifJWuPGNahRu8jkx73mgnVHq3vaBryeE4kkrtfGPPFJ")</f>
        <v/>
      </c>
    </row>
    <row r="130">
      <c r="A130" t="inlineStr">
        <is>
          <t>92kGi6dZb97ph61RxRKtfHbJGw7WbumeuKDd2YDWpump</t>
        </is>
      </c>
      <c r="B130" t="inlineStr">
        <is>
          <t>CONRAD</t>
        </is>
      </c>
      <c r="C130" t="n">
        <v>3</v>
      </c>
      <c r="D130" t="n">
        <v>-0.207</v>
      </c>
      <c r="E130" t="n">
        <v>-1</v>
      </c>
      <c r="F130" t="n">
        <v>0.961</v>
      </c>
      <c r="G130" t="n">
        <v>0.754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HYPERLINK("https://www.defined.fi/sol/92kGi6dZb97ph61RxRKtfHbJGw7WbumeuKDd2YDWpump?maker=HifJWuPGNahRu8jkx73mgnVHq3vaBryeE4kkrtfGPPFJ","https://www.defined.fi/sol/92kGi6dZb97ph61RxRKtfHbJGw7WbumeuKDd2YDWpump?maker=HifJWuPGNahRu8jkx73mgnVHq3vaBryeE4kkrtfGPPFJ")</f>
        <v/>
      </c>
      <c r="M130">
        <f>HYPERLINK("https://dexscreener.com/solana/92kGi6dZb97ph61RxRKtfHbJGw7WbumeuKDd2YDWpump?maker=HifJWuPGNahRu8jkx73mgnVHq3vaBryeE4kkrtfGPPFJ","https://dexscreener.com/solana/92kGi6dZb97ph61RxRKtfHbJGw7WbumeuKDd2YDWpump?maker=HifJWuPGNahRu8jkx73mgnVHq3vaBryeE4kkrtfGPPFJ")</f>
        <v/>
      </c>
    </row>
    <row r="131">
      <c r="A131" t="inlineStr">
        <is>
          <t>DaiERFnfi7LhbEW9inbNiksPkVpiSacZ7C4XZME9pump</t>
        </is>
      </c>
      <c r="B131" t="inlineStr">
        <is>
          <t>conrad</t>
        </is>
      </c>
      <c r="C131" t="n">
        <v>3</v>
      </c>
      <c r="D131" t="n">
        <v>0.023</v>
      </c>
      <c r="E131" t="n">
        <v>-1</v>
      </c>
      <c r="F131" t="n">
        <v>0.961</v>
      </c>
      <c r="G131" t="n">
        <v>0.984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HYPERLINK("https://www.defined.fi/sol/DaiERFnfi7LhbEW9inbNiksPkVpiSacZ7C4XZME9pump?maker=HifJWuPGNahRu8jkx73mgnVHq3vaBryeE4kkrtfGPPFJ","https://www.defined.fi/sol/DaiERFnfi7LhbEW9inbNiksPkVpiSacZ7C4XZME9pump?maker=HifJWuPGNahRu8jkx73mgnVHq3vaBryeE4kkrtfGPPFJ")</f>
        <v/>
      </c>
      <c r="M131">
        <f>HYPERLINK("https://dexscreener.com/solana/DaiERFnfi7LhbEW9inbNiksPkVpiSacZ7C4XZME9pump?maker=HifJWuPGNahRu8jkx73mgnVHq3vaBryeE4kkrtfGPPFJ","https://dexscreener.com/solana/DaiERFnfi7LhbEW9inbNiksPkVpiSacZ7C4XZME9pump?maker=HifJWuPGNahRu8jkx73mgnVHq3vaBryeE4kkrtfGPPFJ")</f>
        <v/>
      </c>
    </row>
    <row r="132">
      <c r="A132" t="inlineStr">
        <is>
          <t>DuDm9KzcGeJZB9ZAbqf8pWa595nHCp9f3fqN6Wcmpump</t>
        </is>
      </c>
      <c r="B132" t="inlineStr">
        <is>
          <t>CONRAD</t>
        </is>
      </c>
      <c r="C132" t="n">
        <v>3</v>
      </c>
      <c r="D132" t="n">
        <v>2.42</v>
      </c>
      <c r="E132" t="n">
        <v>0.41</v>
      </c>
      <c r="F132" t="n">
        <v>5.84</v>
      </c>
      <c r="G132" t="n">
        <v>8.26</v>
      </c>
      <c r="H132" t="n">
        <v>5</v>
      </c>
      <c r="I132" t="n">
        <v>3</v>
      </c>
      <c r="J132" t="n">
        <v>-1</v>
      </c>
      <c r="K132" t="n">
        <v>-1</v>
      </c>
      <c r="L132">
        <f>HYPERLINK("https://www.defined.fi/sol/DuDm9KzcGeJZB9ZAbqf8pWa595nHCp9f3fqN6Wcmpump?maker=HifJWuPGNahRu8jkx73mgnVHq3vaBryeE4kkrtfGPPFJ","https://www.defined.fi/sol/DuDm9KzcGeJZB9ZAbqf8pWa595nHCp9f3fqN6Wcmpump?maker=HifJWuPGNahRu8jkx73mgnVHq3vaBryeE4kkrtfGPPFJ")</f>
        <v/>
      </c>
      <c r="M132">
        <f>HYPERLINK("https://dexscreener.com/solana/DuDm9KzcGeJZB9ZAbqf8pWa595nHCp9f3fqN6Wcmpump?maker=HifJWuPGNahRu8jkx73mgnVHq3vaBryeE4kkrtfGPPFJ","https://dexscreener.com/solana/DuDm9KzcGeJZB9ZAbqf8pWa595nHCp9f3fqN6Wcmpump?maker=HifJWuPGNahRu8jkx73mgnVHq3vaBryeE4kkrtfGPPFJ")</f>
        <v/>
      </c>
    </row>
    <row r="133">
      <c r="A133" t="inlineStr">
        <is>
          <t>BGaumRqjesfv7jHecTG4cZJNJKt4eJGpTPeFqt3rpump</t>
        </is>
      </c>
      <c r="B133" t="inlineStr">
        <is>
          <t>Gapeape</t>
        </is>
      </c>
      <c r="C133" t="n">
        <v>3</v>
      </c>
      <c r="D133" t="n">
        <v>-0.405</v>
      </c>
      <c r="E133" t="n">
        <v>-0.42</v>
      </c>
      <c r="F133" t="n">
        <v>0.963</v>
      </c>
      <c r="G133" t="n">
        <v>0.5580000000000001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HYPERLINK("https://www.defined.fi/sol/BGaumRqjesfv7jHecTG4cZJNJKt4eJGpTPeFqt3rpump?maker=HifJWuPGNahRu8jkx73mgnVHq3vaBryeE4kkrtfGPPFJ","https://www.defined.fi/sol/BGaumRqjesfv7jHecTG4cZJNJKt4eJGpTPeFqt3rpump?maker=HifJWuPGNahRu8jkx73mgnVHq3vaBryeE4kkrtfGPPFJ")</f>
        <v/>
      </c>
      <c r="M133">
        <f>HYPERLINK("https://dexscreener.com/solana/BGaumRqjesfv7jHecTG4cZJNJKt4eJGpTPeFqt3rpump?maker=HifJWuPGNahRu8jkx73mgnVHq3vaBryeE4kkrtfGPPFJ","https://dexscreener.com/solana/BGaumRqjesfv7jHecTG4cZJNJKt4eJGpTPeFqt3rpump?maker=HifJWuPGNahRu8jkx73mgnVHq3vaBryeE4kkrtfGPPFJ")</f>
        <v/>
      </c>
    </row>
    <row r="134">
      <c r="A134" t="inlineStr">
        <is>
          <t>8W1oDKuLRvh1vakGA5EhcyHQQvY987z1uCpYpPqUpump</t>
        </is>
      </c>
      <c r="B134" t="inlineStr">
        <is>
          <t>$SOLI</t>
        </is>
      </c>
      <c r="C134" t="n">
        <v>3</v>
      </c>
      <c r="D134" t="n">
        <v>-2.87</v>
      </c>
      <c r="E134" t="n">
        <v>-0.6</v>
      </c>
      <c r="F134" t="n">
        <v>4.81</v>
      </c>
      <c r="G134" t="n">
        <v>1.94</v>
      </c>
      <c r="H134" t="n">
        <v>5</v>
      </c>
      <c r="I134" t="n">
        <v>1</v>
      </c>
      <c r="J134" t="n">
        <v>-1</v>
      </c>
      <c r="K134" t="n">
        <v>-1</v>
      </c>
      <c r="L134">
        <f>HYPERLINK("https://www.defined.fi/sol/8W1oDKuLRvh1vakGA5EhcyHQQvY987z1uCpYpPqUpump?maker=HifJWuPGNahRu8jkx73mgnVHq3vaBryeE4kkrtfGPPFJ","https://www.defined.fi/sol/8W1oDKuLRvh1vakGA5EhcyHQQvY987z1uCpYpPqUpump?maker=HifJWuPGNahRu8jkx73mgnVHq3vaBryeE4kkrtfGPPFJ")</f>
        <v/>
      </c>
      <c r="M134">
        <f>HYPERLINK("https://dexscreener.com/solana/8W1oDKuLRvh1vakGA5EhcyHQQvY987z1uCpYpPqUpump?maker=HifJWuPGNahRu8jkx73mgnVHq3vaBryeE4kkrtfGPPFJ","https://dexscreener.com/solana/8W1oDKuLRvh1vakGA5EhcyHQQvY987z1uCpYpPqUpump?maker=HifJWuPGNahRu8jkx73mgnVHq3vaBryeE4kkrtfGPPFJ")</f>
        <v/>
      </c>
    </row>
    <row r="135">
      <c r="A135" t="inlineStr">
        <is>
          <t>JALPk4UbvrrWouJCvfw5pUugFQiZoWoPzBLZS42Xpump</t>
        </is>
      </c>
      <c r="B135" t="inlineStr">
        <is>
          <t>Mumu</t>
        </is>
      </c>
      <c r="C135" t="n">
        <v>3</v>
      </c>
      <c r="D135" t="n">
        <v>-0.9340000000000001</v>
      </c>
      <c r="E135" t="n">
        <v>-1</v>
      </c>
      <c r="F135" t="n">
        <v>1.53</v>
      </c>
      <c r="G135" t="n">
        <v>0.6</v>
      </c>
      <c r="H135" t="n">
        <v>2</v>
      </c>
      <c r="I135" t="n">
        <v>1</v>
      </c>
      <c r="J135" t="n">
        <v>-1</v>
      </c>
      <c r="K135" t="n">
        <v>-1</v>
      </c>
      <c r="L135">
        <f>HYPERLINK("https://www.defined.fi/sol/JALPk4UbvrrWouJCvfw5pUugFQiZoWoPzBLZS42Xpump?maker=HifJWuPGNahRu8jkx73mgnVHq3vaBryeE4kkrtfGPPFJ","https://www.defined.fi/sol/JALPk4UbvrrWouJCvfw5pUugFQiZoWoPzBLZS42Xpump?maker=HifJWuPGNahRu8jkx73mgnVHq3vaBryeE4kkrtfGPPFJ")</f>
        <v/>
      </c>
      <c r="M135">
        <f>HYPERLINK("https://dexscreener.com/solana/JALPk4UbvrrWouJCvfw5pUugFQiZoWoPzBLZS42Xpump?maker=HifJWuPGNahRu8jkx73mgnVHq3vaBryeE4kkrtfGPPFJ","https://dexscreener.com/solana/JALPk4UbvrrWouJCvfw5pUugFQiZoWoPzBLZS42Xpump?maker=HifJWuPGNahRu8jkx73mgnVHq3vaBryeE4kkrtfGPPFJ")</f>
        <v/>
      </c>
    </row>
    <row r="136">
      <c r="A136" t="inlineStr">
        <is>
          <t>FGSheu4NuiGqf8zjP9Na5BtdQTmd1SzfcdYZAHHNpump</t>
        </is>
      </c>
      <c r="B136" t="inlineStr">
        <is>
          <t>FDLZ</t>
        </is>
      </c>
      <c r="C136" t="n">
        <v>4</v>
      </c>
      <c r="D136" t="n">
        <v>-9.01</v>
      </c>
      <c r="E136" t="n">
        <v>-0.52</v>
      </c>
      <c r="F136" t="n">
        <v>17.22</v>
      </c>
      <c r="G136" t="n">
        <v>8.210000000000001</v>
      </c>
      <c r="H136" t="n">
        <v>11</v>
      </c>
      <c r="I136" t="n">
        <v>3</v>
      </c>
      <c r="J136" t="n">
        <v>-1</v>
      </c>
      <c r="K136" t="n">
        <v>-1</v>
      </c>
      <c r="L136">
        <f>HYPERLINK("https://www.defined.fi/sol/FGSheu4NuiGqf8zjP9Na5BtdQTmd1SzfcdYZAHHNpump?maker=HifJWuPGNahRu8jkx73mgnVHq3vaBryeE4kkrtfGPPFJ","https://www.defined.fi/sol/FGSheu4NuiGqf8zjP9Na5BtdQTmd1SzfcdYZAHHNpump?maker=HifJWuPGNahRu8jkx73mgnVHq3vaBryeE4kkrtfGPPFJ")</f>
        <v/>
      </c>
      <c r="M136">
        <f>HYPERLINK("https://dexscreener.com/solana/FGSheu4NuiGqf8zjP9Na5BtdQTmd1SzfcdYZAHHNpump?maker=HifJWuPGNahRu8jkx73mgnVHq3vaBryeE4kkrtfGPPFJ","https://dexscreener.com/solana/FGSheu4NuiGqf8zjP9Na5BtdQTmd1SzfcdYZAHHNpump?maker=HifJWuPGNahRu8jkx73mgnVHq3vaBryeE4kkrtfGPPFJ")</f>
        <v/>
      </c>
    </row>
    <row r="137">
      <c r="A137" t="inlineStr">
        <is>
          <t>GBqhSeHwkaibYmWcin4yYZVduGdFME9jdfRhUopxpump</t>
        </is>
      </c>
      <c r="B137" t="inlineStr">
        <is>
          <t>SPUDDIE</t>
        </is>
      </c>
      <c r="C137" t="n">
        <v>4</v>
      </c>
      <c r="D137" t="n">
        <v>-1.12</v>
      </c>
      <c r="E137" t="n">
        <v>-0.2</v>
      </c>
      <c r="F137" t="n">
        <v>5.74</v>
      </c>
      <c r="G137" t="n">
        <v>4.62</v>
      </c>
      <c r="H137" t="n">
        <v>5</v>
      </c>
      <c r="I137" t="n">
        <v>2</v>
      </c>
      <c r="J137" t="n">
        <v>-1</v>
      </c>
      <c r="K137" t="n">
        <v>-1</v>
      </c>
      <c r="L137">
        <f>HYPERLINK("https://www.defined.fi/sol/GBqhSeHwkaibYmWcin4yYZVduGdFME9jdfRhUopxpump?maker=HifJWuPGNahRu8jkx73mgnVHq3vaBryeE4kkrtfGPPFJ","https://www.defined.fi/sol/GBqhSeHwkaibYmWcin4yYZVduGdFME9jdfRhUopxpump?maker=HifJWuPGNahRu8jkx73mgnVHq3vaBryeE4kkrtfGPPFJ")</f>
        <v/>
      </c>
      <c r="M137">
        <f>HYPERLINK("https://dexscreener.com/solana/GBqhSeHwkaibYmWcin4yYZVduGdFME9jdfRhUopxpump?maker=HifJWuPGNahRu8jkx73mgnVHq3vaBryeE4kkrtfGPPFJ","https://dexscreener.com/solana/GBqhSeHwkaibYmWcin4yYZVduGdFME9jdfRhUopxpump?maker=HifJWuPGNahRu8jkx73mgnVHq3vaBryeE4kkrtfGPPFJ")</f>
        <v/>
      </c>
    </row>
    <row r="138">
      <c r="A138" t="inlineStr">
        <is>
          <t>F8exHpwRrJV7fzvwHtd5K5wHUemk2p6XhdmnjdJepump</t>
        </is>
      </c>
      <c r="B138" t="inlineStr">
        <is>
          <t>CLIMP</t>
        </is>
      </c>
      <c r="C138" t="n">
        <v>4</v>
      </c>
      <c r="D138" t="n">
        <v>2.43</v>
      </c>
      <c r="E138" t="n">
        <v>0.85</v>
      </c>
      <c r="F138" t="n">
        <v>2.87</v>
      </c>
      <c r="G138" t="n">
        <v>5.3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HYPERLINK("https://www.defined.fi/sol/F8exHpwRrJV7fzvwHtd5K5wHUemk2p6XhdmnjdJepump?maker=HifJWuPGNahRu8jkx73mgnVHq3vaBryeE4kkrtfGPPFJ","https://www.defined.fi/sol/F8exHpwRrJV7fzvwHtd5K5wHUemk2p6XhdmnjdJepump?maker=HifJWuPGNahRu8jkx73mgnVHq3vaBryeE4kkrtfGPPFJ")</f>
        <v/>
      </c>
      <c r="M138">
        <f>HYPERLINK("https://dexscreener.com/solana/F8exHpwRrJV7fzvwHtd5K5wHUemk2p6XhdmnjdJepump?maker=HifJWuPGNahRu8jkx73mgnVHq3vaBryeE4kkrtfGPPFJ","https://dexscreener.com/solana/F8exHpwRrJV7fzvwHtd5K5wHUemk2p6XhdmnjdJepump?maker=HifJWuPGNahRu8jkx73mgnVHq3vaBryeE4kkrtfGPPFJ")</f>
        <v/>
      </c>
    </row>
    <row r="139">
      <c r="A139" t="inlineStr">
        <is>
          <t>9uEb6KBSwThaUygiEGa4wdZB3LPQhpgvHEtkzWeVpump</t>
        </is>
      </c>
      <c r="B139" t="inlineStr">
        <is>
          <t>POV</t>
        </is>
      </c>
      <c r="C139" t="n">
        <v>4</v>
      </c>
      <c r="D139" t="n">
        <v>-3.45</v>
      </c>
      <c r="E139" t="n">
        <v>-0.72</v>
      </c>
      <c r="F139" t="n">
        <v>4.77</v>
      </c>
      <c r="G139" t="n">
        <v>1.32</v>
      </c>
      <c r="H139" t="n">
        <v>2</v>
      </c>
      <c r="I139" t="n">
        <v>1</v>
      </c>
      <c r="J139" t="n">
        <v>-1</v>
      </c>
      <c r="K139" t="n">
        <v>-1</v>
      </c>
      <c r="L139">
        <f>HYPERLINK("https://www.defined.fi/sol/9uEb6KBSwThaUygiEGa4wdZB3LPQhpgvHEtkzWeVpump?maker=HifJWuPGNahRu8jkx73mgnVHq3vaBryeE4kkrtfGPPFJ","https://www.defined.fi/sol/9uEb6KBSwThaUygiEGa4wdZB3LPQhpgvHEtkzWeVpump?maker=HifJWuPGNahRu8jkx73mgnVHq3vaBryeE4kkrtfGPPFJ")</f>
        <v/>
      </c>
      <c r="M139">
        <f>HYPERLINK("https://dexscreener.com/solana/9uEb6KBSwThaUygiEGa4wdZB3LPQhpgvHEtkzWeVpump?maker=HifJWuPGNahRu8jkx73mgnVHq3vaBryeE4kkrtfGPPFJ","https://dexscreener.com/solana/9uEb6KBSwThaUygiEGa4wdZB3LPQhpgvHEtkzWeVpump?maker=HifJWuPGNahRu8jkx73mgnVHq3vaBryeE4kkrtfGPPFJ")</f>
        <v/>
      </c>
    </row>
    <row r="140">
      <c r="A140" t="inlineStr">
        <is>
          <t>AwpV53hcFf5onNw82ya8uGKGYm1JNRXbxmfeN1oCpump</t>
        </is>
      </c>
      <c r="B140" t="inlineStr">
        <is>
          <t>ANSEM</t>
        </is>
      </c>
      <c r="C140" t="n">
        <v>4</v>
      </c>
      <c r="D140" t="n">
        <v>-1.95</v>
      </c>
      <c r="E140" t="n">
        <v>-0.14</v>
      </c>
      <c r="F140" t="n">
        <v>13.9</v>
      </c>
      <c r="G140" t="n">
        <v>11.96</v>
      </c>
      <c r="H140" t="n">
        <v>9</v>
      </c>
      <c r="I140" t="n">
        <v>2</v>
      </c>
      <c r="J140" t="n">
        <v>-1</v>
      </c>
      <c r="K140" t="n">
        <v>-1</v>
      </c>
      <c r="L140">
        <f>HYPERLINK("https://www.defined.fi/sol/AwpV53hcFf5onNw82ya8uGKGYm1JNRXbxmfeN1oCpump?maker=HifJWuPGNahRu8jkx73mgnVHq3vaBryeE4kkrtfGPPFJ","https://www.defined.fi/sol/AwpV53hcFf5onNw82ya8uGKGYm1JNRXbxmfeN1oCpump?maker=HifJWuPGNahRu8jkx73mgnVHq3vaBryeE4kkrtfGPPFJ")</f>
        <v/>
      </c>
      <c r="M140">
        <f>HYPERLINK("https://dexscreener.com/solana/AwpV53hcFf5onNw82ya8uGKGYm1JNRXbxmfeN1oCpump?maker=HifJWuPGNahRu8jkx73mgnVHq3vaBryeE4kkrtfGPPFJ","https://dexscreener.com/solana/AwpV53hcFf5onNw82ya8uGKGYm1JNRXbxmfeN1oCpump?maker=HifJWuPGNahRu8jkx73mgnVHq3vaBryeE4kkrtfGPPFJ")</f>
        <v/>
      </c>
    </row>
    <row r="141">
      <c r="A141" t="inlineStr">
        <is>
          <t>3eDnzSBjgYT6Ycu5FQrh6U4KVsMCXJydsbyUX8yvpump</t>
        </is>
      </c>
      <c r="B141" t="inlineStr">
        <is>
          <t>SMLV</t>
        </is>
      </c>
      <c r="C141" t="n">
        <v>4</v>
      </c>
      <c r="D141" t="n">
        <v>-1.75</v>
      </c>
      <c r="E141" t="n">
        <v>-0.61</v>
      </c>
      <c r="F141" t="n">
        <v>2.87</v>
      </c>
      <c r="G141" t="n">
        <v>1.13</v>
      </c>
      <c r="H141" t="n">
        <v>3</v>
      </c>
      <c r="I141" t="n">
        <v>1</v>
      </c>
      <c r="J141" t="n">
        <v>-1</v>
      </c>
      <c r="K141" t="n">
        <v>-1</v>
      </c>
      <c r="L141">
        <f>HYPERLINK("https://www.defined.fi/sol/3eDnzSBjgYT6Ycu5FQrh6U4KVsMCXJydsbyUX8yvpump?maker=HifJWuPGNahRu8jkx73mgnVHq3vaBryeE4kkrtfGPPFJ","https://www.defined.fi/sol/3eDnzSBjgYT6Ycu5FQrh6U4KVsMCXJydsbyUX8yvpump?maker=HifJWuPGNahRu8jkx73mgnVHq3vaBryeE4kkrtfGPPFJ")</f>
        <v/>
      </c>
      <c r="M141">
        <f>HYPERLINK("https://dexscreener.com/solana/3eDnzSBjgYT6Ycu5FQrh6U4KVsMCXJydsbyUX8yvpump?maker=HifJWuPGNahRu8jkx73mgnVHq3vaBryeE4kkrtfGPPFJ","https://dexscreener.com/solana/3eDnzSBjgYT6Ycu5FQrh6U4KVsMCXJydsbyUX8yvpump?maker=HifJWuPGNahRu8jkx73mgnVHq3vaBryeE4kkrtfGPPFJ")</f>
        <v/>
      </c>
    </row>
    <row r="142">
      <c r="A142" t="inlineStr">
        <is>
          <t>CzLSujWBLFsSjncfkh59rUFqvafWcY5tzedWJSuypump</t>
        </is>
      </c>
      <c r="B142" t="inlineStr">
        <is>
          <t>GOAT</t>
        </is>
      </c>
      <c r="C142" t="n">
        <v>4</v>
      </c>
      <c r="D142" t="n">
        <v>85.43000000000001</v>
      </c>
      <c r="E142" t="n">
        <v>0.3</v>
      </c>
      <c r="F142" t="n">
        <v>281.26</v>
      </c>
      <c r="G142" t="n">
        <v>366.69</v>
      </c>
      <c r="H142" t="n">
        <v>15</v>
      </c>
      <c r="I142" t="n">
        <v>12</v>
      </c>
      <c r="J142" t="n">
        <v>-1</v>
      </c>
      <c r="K142" t="n">
        <v>-1</v>
      </c>
      <c r="L142">
        <f>HYPERLINK("https://www.defined.fi/sol/CzLSujWBLFsSjncfkh59rUFqvafWcY5tzedWJSuypump?maker=HifJWuPGNahRu8jkx73mgnVHq3vaBryeE4kkrtfGPPFJ","https://www.defined.fi/sol/CzLSujWBLFsSjncfkh59rUFqvafWcY5tzedWJSuypump?maker=HifJWuPGNahRu8jkx73mgnVHq3vaBryeE4kkrtfGPPFJ")</f>
        <v/>
      </c>
      <c r="M142">
        <f>HYPERLINK("https://dexscreener.com/solana/CzLSujWBLFsSjncfkh59rUFqvafWcY5tzedWJSuypump?maker=HifJWuPGNahRu8jkx73mgnVHq3vaBryeE4kkrtfGPPFJ","https://dexscreener.com/solana/CzLSujWBLFsSjncfkh59rUFqvafWcY5tzedWJSuypump?maker=HifJWuPGNahRu8jkx73mgnVHq3vaBryeE4kkrtfGPPFJ")</f>
        <v/>
      </c>
    </row>
    <row r="143">
      <c r="A143" t="inlineStr">
        <is>
          <t>8rcnczAbUbngte51EBRCjwrUKVooFiwwYnxgwA5wpump</t>
        </is>
      </c>
      <c r="B143" t="inlineStr">
        <is>
          <t>Peaches</t>
        </is>
      </c>
      <c r="C143" t="n">
        <v>4</v>
      </c>
      <c r="D143" t="n">
        <v>-0.376</v>
      </c>
      <c r="E143" t="n">
        <v>-1</v>
      </c>
      <c r="F143" t="n">
        <v>1.47</v>
      </c>
      <c r="G143" t="n">
        <v>1.09</v>
      </c>
      <c r="H143" t="n">
        <v>2</v>
      </c>
      <c r="I143" t="n">
        <v>1</v>
      </c>
      <c r="J143" t="n">
        <v>-1</v>
      </c>
      <c r="K143" t="n">
        <v>-1</v>
      </c>
      <c r="L143">
        <f>HYPERLINK("https://www.defined.fi/sol/8rcnczAbUbngte51EBRCjwrUKVooFiwwYnxgwA5wpump?maker=HifJWuPGNahRu8jkx73mgnVHq3vaBryeE4kkrtfGPPFJ","https://www.defined.fi/sol/8rcnczAbUbngte51EBRCjwrUKVooFiwwYnxgwA5wpump?maker=HifJWuPGNahRu8jkx73mgnVHq3vaBryeE4kkrtfGPPFJ")</f>
        <v/>
      </c>
      <c r="M143">
        <f>HYPERLINK("https://dexscreener.com/solana/8rcnczAbUbngte51EBRCjwrUKVooFiwwYnxgwA5wpump?maker=HifJWuPGNahRu8jkx73mgnVHq3vaBryeE4kkrtfGPPFJ","https://dexscreener.com/solana/8rcnczAbUbngte51EBRCjwrUKVooFiwwYnxgwA5wpump?maker=HifJWuPGNahRu8jkx73mgnVHq3vaBryeE4kkrtfGPPFJ")</f>
        <v/>
      </c>
    </row>
    <row r="144">
      <c r="A144" t="inlineStr">
        <is>
          <t>9R7kGuRaTvprGcZCZQg71XjqUPsKCeBLaut6c8Thpump</t>
        </is>
      </c>
      <c r="B144" t="inlineStr">
        <is>
          <t>quaestio</t>
        </is>
      </c>
      <c r="C144" t="n">
        <v>4</v>
      </c>
      <c r="D144" t="n">
        <v>0.518</v>
      </c>
      <c r="E144" t="n">
        <v>0.18</v>
      </c>
      <c r="F144" t="n">
        <v>2.87</v>
      </c>
      <c r="G144" t="n">
        <v>3.39</v>
      </c>
      <c r="H144" t="n">
        <v>3</v>
      </c>
      <c r="I144" t="n">
        <v>1</v>
      </c>
      <c r="J144" t="n">
        <v>-1</v>
      </c>
      <c r="K144" t="n">
        <v>-1</v>
      </c>
      <c r="L144">
        <f>HYPERLINK("https://www.defined.fi/sol/9R7kGuRaTvprGcZCZQg71XjqUPsKCeBLaut6c8Thpump?maker=HifJWuPGNahRu8jkx73mgnVHq3vaBryeE4kkrtfGPPFJ","https://www.defined.fi/sol/9R7kGuRaTvprGcZCZQg71XjqUPsKCeBLaut6c8Thpump?maker=HifJWuPGNahRu8jkx73mgnVHq3vaBryeE4kkrtfGPPFJ")</f>
        <v/>
      </c>
      <c r="M144">
        <f>HYPERLINK("https://dexscreener.com/solana/9R7kGuRaTvprGcZCZQg71XjqUPsKCeBLaut6c8Thpump?maker=HifJWuPGNahRu8jkx73mgnVHq3vaBryeE4kkrtfGPPFJ","https://dexscreener.com/solana/9R7kGuRaTvprGcZCZQg71XjqUPsKCeBLaut6c8Thpump?maker=HifJWuPGNahRu8jkx73mgnVHq3vaBryeE4kkrtfGPPFJ")</f>
        <v/>
      </c>
    </row>
    <row r="145">
      <c r="A145" t="inlineStr">
        <is>
          <t>3aZbkLHzmkv1QocBChk8F1mJSQ1gztHGPtvHMkbmpump</t>
        </is>
      </c>
      <c r="B145" t="inlineStr">
        <is>
          <t>KOKO</t>
        </is>
      </c>
      <c r="C145" t="n">
        <v>4</v>
      </c>
      <c r="D145" t="n">
        <v>-0.08</v>
      </c>
      <c r="E145" t="n">
        <v>-1</v>
      </c>
      <c r="F145" t="n">
        <v>1.24</v>
      </c>
      <c r="G145" t="n">
        <v>1.16</v>
      </c>
      <c r="H145" t="n">
        <v>2</v>
      </c>
      <c r="I145" t="n">
        <v>1</v>
      </c>
      <c r="J145" t="n">
        <v>-1</v>
      </c>
      <c r="K145" t="n">
        <v>-1</v>
      </c>
      <c r="L145">
        <f>HYPERLINK("https://www.defined.fi/sol/3aZbkLHzmkv1QocBChk8F1mJSQ1gztHGPtvHMkbmpump?maker=HifJWuPGNahRu8jkx73mgnVHq3vaBryeE4kkrtfGPPFJ","https://www.defined.fi/sol/3aZbkLHzmkv1QocBChk8F1mJSQ1gztHGPtvHMkbmpump?maker=HifJWuPGNahRu8jkx73mgnVHq3vaBryeE4kkrtfGPPFJ")</f>
        <v/>
      </c>
      <c r="M145">
        <f>HYPERLINK("https://dexscreener.com/solana/3aZbkLHzmkv1QocBChk8F1mJSQ1gztHGPtvHMkbmpump?maker=HifJWuPGNahRu8jkx73mgnVHq3vaBryeE4kkrtfGPPFJ","https://dexscreener.com/solana/3aZbkLHzmkv1QocBChk8F1mJSQ1gztHGPtvHMkbmpump?maker=HifJWuPGNahRu8jkx73mgnVHq3vaBryeE4kkrtfGPPFJ")</f>
        <v/>
      </c>
    </row>
    <row r="146">
      <c r="A146" t="inlineStr">
        <is>
          <t>EcVXmVjoDuKxAH5mK6qoYL5Jmyy6jT3EZsK1nqJHpump</t>
        </is>
      </c>
      <c r="B146" t="inlineStr">
        <is>
          <t>KOKOSANKA</t>
        </is>
      </c>
      <c r="C146" t="n">
        <v>4</v>
      </c>
      <c r="D146" t="n">
        <v>-0.875</v>
      </c>
      <c r="E146" t="n">
        <v>-0.31</v>
      </c>
      <c r="F146" t="n">
        <v>2.86</v>
      </c>
      <c r="G146" t="n">
        <v>1.98</v>
      </c>
      <c r="H146" t="n">
        <v>2</v>
      </c>
      <c r="I146" t="n">
        <v>1</v>
      </c>
      <c r="J146" t="n">
        <v>-1</v>
      </c>
      <c r="K146" t="n">
        <v>-1</v>
      </c>
      <c r="L146">
        <f>HYPERLINK("https://www.defined.fi/sol/EcVXmVjoDuKxAH5mK6qoYL5Jmyy6jT3EZsK1nqJHpump?maker=HifJWuPGNahRu8jkx73mgnVHq3vaBryeE4kkrtfGPPFJ","https://www.defined.fi/sol/EcVXmVjoDuKxAH5mK6qoYL5Jmyy6jT3EZsK1nqJHpump?maker=HifJWuPGNahRu8jkx73mgnVHq3vaBryeE4kkrtfGPPFJ")</f>
        <v/>
      </c>
      <c r="M146">
        <f>HYPERLINK("https://dexscreener.com/solana/EcVXmVjoDuKxAH5mK6qoYL5Jmyy6jT3EZsK1nqJHpump?maker=HifJWuPGNahRu8jkx73mgnVHq3vaBryeE4kkrtfGPPFJ","https://dexscreener.com/solana/EcVXmVjoDuKxAH5mK6qoYL5Jmyy6jT3EZsK1nqJHpump?maker=HifJWuPGNahRu8jkx73mgnVHq3vaBryeE4kkrtfGPPFJ")</f>
        <v/>
      </c>
    </row>
    <row r="147">
      <c r="A147" t="inlineStr">
        <is>
          <t>CpSGhqtgkrM8AMYUNNKVhGUhFNg9vRDUHTMoyiB7pump</t>
        </is>
      </c>
      <c r="B147" t="inlineStr">
        <is>
          <t>BaoLi</t>
        </is>
      </c>
      <c r="C147" t="n">
        <v>4</v>
      </c>
      <c r="D147" t="n">
        <v>-4.35</v>
      </c>
      <c r="E147" t="n">
        <v>-0.3</v>
      </c>
      <c r="F147" t="n">
        <v>14.28</v>
      </c>
      <c r="G147" t="n">
        <v>9.93</v>
      </c>
      <c r="H147" t="n">
        <v>9</v>
      </c>
      <c r="I147" t="n">
        <v>3</v>
      </c>
      <c r="J147" t="n">
        <v>-1</v>
      </c>
      <c r="K147" t="n">
        <v>-1</v>
      </c>
      <c r="L147">
        <f>HYPERLINK("https://www.defined.fi/sol/CpSGhqtgkrM8AMYUNNKVhGUhFNg9vRDUHTMoyiB7pump?maker=HifJWuPGNahRu8jkx73mgnVHq3vaBryeE4kkrtfGPPFJ","https://www.defined.fi/sol/CpSGhqtgkrM8AMYUNNKVhGUhFNg9vRDUHTMoyiB7pump?maker=HifJWuPGNahRu8jkx73mgnVHq3vaBryeE4kkrtfGPPFJ")</f>
        <v/>
      </c>
      <c r="M147">
        <f>HYPERLINK("https://dexscreener.com/solana/CpSGhqtgkrM8AMYUNNKVhGUhFNg9vRDUHTMoyiB7pump?maker=HifJWuPGNahRu8jkx73mgnVHq3vaBryeE4kkrtfGPPFJ","https://dexscreener.com/solana/CpSGhqtgkrM8AMYUNNKVhGUhFNg9vRDUHTMoyiB7pump?maker=HifJWuPGNahRu8jkx73mgnVHq3vaBryeE4kkrtfGPPFJ")</f>
        <v/>
      </c>
    </row>
    <row r="148">
      <c r="A148" t="inlineStr">
        <is>
          <t>H97SvSzMFKtdVoSbvVT2HtMdKYitFpNZiFG4AAUcpump</t>
        </is>
      </c>
      <c r="B148" t="inlineStr">
        <is>
          <t>hug</t>
        </is>
      </c>
      <c r="C148" t="n">
        <v>4</v>
      </c>
      <c r="D148" t="n">
        <v>2.98</v>
      </c>
      <c r="E148" t="n">
        <v>0.55</v>
      </c>
      <c r="F148" t="n">
        <v>5.38</v>
      </c>
      <c r="G148" t="n">
        <v>8.359999999999999</v>
      </c>
      <c r="H148" t="n">
        <v>4</v>
      </c>
      <c r="I148" t="n">
        <v>3</v>
      </c>
      <c r="J148" t="n">
        <v>-1</v>
      </c>
      <c r="K148" t="n">
        <v>-1</v>
      </c>
      <c r="L148">
        <f>HYPERLINK("https://www.defined.fi/sol/H97SvSzMFKtdVoSbvVT2HtMdKYitFpNZiFG4AAUcpump?maker=HifJWuPGNahRu8jkx73mgnVHq3vaBryeE4kkrtfGPPFJ","https://www.defined.fi/sol/H97SvSzMFKtdVoSbvVT2HtMdKYitFpNZiFG4AAUcpump?maker=HifJWuPGNahRu8jkx73mgnVHq3vaBryeE4kkrtfGPPFJ")</f>
        <v/>
      </c>
      <c r="M148">
        <f>HYPERLINK("https://dexscreener.com/solana/H97SvSzMFKtdVoSbvVT2HtMdKYitFpNZiFG4AAUcpump?maker=HifJWuPGNahRu8jkx73mgnVHq3vaBryeE4kkrtfGPPFJ","https://dexscreener.com/solana/H97SvSzMFKtdVoSbvVT2HtMdKYitFpNZiFG4AAUcpump?maker=HifJWuPGNahRu8jkx73mgnVHq3vaBryeE4kkrtfGPPFJ")</f>
        <v/>
      </c>
    </row>
    <row r="149">
      <c r="A149" t="inlineStr">
        <is>
          <t>ENKS64JiF1zqUoDK8co94H56jyeSLk7reCL9JMgb9kvN</t>
        </is>
      </c>
      <c r="B149" t="inlineStr">
        <is>
          <t>KODOG</t>
        </is>
      </c>
      <c r="C149" t="n">
        <v>4</v>
      </c>
      <c r="D149" t="n">
        <v>0</v>
      </c>
      <c r="E149" t="n">
        <v>-1</v>
      </c>
      <c r="F149" t="n">
        <v>0</v>
      </c>
      <c r="G149" t="n">
        <v>0</v>
      </c>
      <c r="H149" t="n">
        <v>0</v>
      </c>
      <c r="I149" t="n">
        <v>0</v>
      </c>
      <c r="J149" t="n">
        <v>-1</v>
      </c>
      <c r="K149" t="n">
        <v>-1</v>
      </c>
      <c r="L149">
        <f>HYPERLINK("https://www.defined.fi/sol/ENKS64JiF1zqUoDK8co94H56jyeSLk7reCL9JMgb9kvN?maker=HifJWuPGNahRu8jkx73mgnVHq3vaBryeE4kkrtfGPPFJ","https://www.defined.fi/sol/ENKS64JiF1zqUoDK8co94H56jyeSLk7reCL9JMgb9kvN?maker=HifJWuPGNahRu8jkx73mgnVHq3vaBryeE4kkrtfGPPFJ")</f>
        <v/>
      </c>
      <c r="M149">
        <f>HYPERLINK("https://dexscreener.com/solana/ENKS64JiF1zqUoDK8co94H56jyeSLk7reCL9JMgb9kvN?maker=HifJWuPGNahRu8jkx73mgnVHq3vaBryeE4kkrtfGPPFJ","https://dexscreener.com/solana/ENKS64JiF1zqUoDK8co94H56jyeSLk7reCL9JMgb9kvN?maker=HifJWuPGNahRu8jkx73mgnVHq3vaBryeE4kkrtfGPPFJ")</f>
        <v/>
      </c>
    </row>
    <row r="150">
      <c r="A150" t="inlineStr">
        <is>
          <t>HBpyr8bFb9Krzcu7UQKdrV6gv7ashLCw5uUbN2jXpump</t>
        </is>
      </c>
      <c r="B150" t="inlineStr">
        <is>
          <t>WorldFree</t>
        </is>
      </c>
      <c r="C150" t="n">
        <v>5</v>
      </c>
      <c r="D150" t="n">
        <v>-0.598</v>
      </c>
      <c r="E150" t="n">
        <v>-0.08</v>
      </c>
      <c r="F150" t="n">
        <v>7.44</v>
      </c>
      <c r="G150" t="n">
        <v>6.85</v>
      </c>
      <c r="H150" t="n">
        <v>2</v>
      </c>
      <c r="I150" t="n">
        <v>2</v>
      </c>
      <c r="J150" t="n">
        <v>-1</v>
      </c>
      <c r="K150" t="n">
        <v>-1</v>
      </c>
      <c r="L150">
        <f>HYPERLINK("https://www.defined.fi/sol/HBpyr8bFb9Krzcu7UQKdrV6gv7ashLCw5uUbN2jXpump?maker=HifJWuPGNahRu8jkx73mgnVHq3vaBryeE4kkrtfGPPFJ","https://www.defined.fi/sol/HBpyr8bFb9Krzcu7UQKdrV6gv7ashLCw5uUbN2jXpump?maker=HifJWuPGNahRu8jkx73mgnVHq3vaBryeE4kkrtfGPPFJ")</f>
        <v/>
      </c>
      <c r="M150">
        <f>HYPERLINK("https://dexscreener.com/solana/HBpyr8bFb9Krzcu7UQKdrV6gv7ashLCw5uUbN2jXpump?maker=HifJWuPGNahRu8jkx73mgnVHq3vaBryeE4kkrtfGPPFJ","https://dexscreener.com/solana/HBpyr8bFb9Krzcu7UQKdrV6gv7ashLCw5uUbN2jXpump?maker=HifJWuPGNahRu8jkx73mgnVHq3vaBryeE4kkrtfGPPFJ")</f>
        <v/>
      </c>
    </row>
    <row r="151">
      <c r="A151" t="inlineStr">
        <is>
          <t>GpZYat5uRhVZcvUahLFAnP3efzPJChBkHrBtUDWCpump</t>
        </is>
      </c>
      <c r="B151" t="inlineStr">
        <is>
          <t>janus</t>
        </is>
      </c>
      <c r="C151" t="n">
        <v>5</v>
      </c>
      <c r="D151" t="n">
        <v>-0.054</v>
      </c>
      <c r="E151" t="n">
        <v>-1</v>
      </c>
      <c r="F151" t="n">
        <v>0.975</v>
      </c>
      <c r="G151" t="n">
        <v>0.921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HYPERLINK("https://www.defined.fi/sol/GpZYat5uRhVZcvUahLFAnP3efzPJChBkHrBtUDWCpump?maker=HifJWuPGNahRu8jkx73mgnVHq3vaBryeE4kkrtfGPPFJ","https://www.defined.fi/sol/GpZYat5uRhVZcvUahLFAnP3efzPJChBkHrBtUDWCpump?maker=HifJWuPGNahRu8jkx73mgnVHq3vaBryeE4kkrtfGPPFJ")</f>
        <v/>
      </c>
      <c r="M151">
        <f>HYPERLINK("https://dexscreener.com/solana/GpZYat5uRhVZcvUahLFAnP3efzPJChBkHrBtUDWCpump?maker=HifJWuPGNahRu8jkx73mgnVHq3vaBryeE4kkrtfGPPFJ","https://dexscreener.com/solana/GpZYat5uRhVZcvUahLFAnP3efzPJChBkHrBtUDWCpump?maker=HifJWuPGNahRu8jkx73mgnVHq3vaBryeE4kkrtfGPPFJ")</f>
        <v/>
      </c>
    </row>
    <row r="152">
      <c r="A152" t="inlineStr">
        <is>
          <t>HUdqc5MR5h3FssESabPnQ1GTgTcPvnNudAuLj5J6a9sU</t>
        </is>
      </c>
      <c r="B152" t="inlineStr">
        <is>
          <t>BONGO</t>
        </is>
      </c>
      <c r="C152" t="n">
        <v>5</v>
      </c>
      <c r="D152" t="n">
        <v>-0.607</v>
      </c>
      <c r="E152" t="n">
        <v>-0.03</v>
      </c>
      <c r="F152" t="n">
        <v>19.41</v>
      </c>
      <c r="G152" t="n">
        <v>18.81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HYPERLINK("https://www.defined.fi/sol/HUdqc5MR5h3FssESabPnQ1GTgTcPvnNudAuLj5J6a9sU?maker=HifJWuPGNahRu8jkx73mgnVHq3vaBryeE4kkrtfGPPFJ","https://www.defined.fi/sol/HUdqc5MR5h3FssESabPnQ1GTgTcPvnNudAuLj5J6a9sU?maker=HifJWuPGNahRu8jkx73mgnVHq3vaBryeE4kkrtfGPPFJ")</f>
        <v/>
      </c>
      <c r="M152">
        <f>HYPERLINK("https://dexscreener.com/solana/HUdqc5MR5h3FssESabPnQ1GTgTcPvnNudAuLj5J6a9sU?maker=HifJWuPGNahRu8jkx73mgnVHq3vaBryeE4kkrtfGPPFJ","https://dexscreener.com/solana/HUdqc5MR5h3FssESabPnQ1GTgTcPvnNudAuLj5J6a9sU?maker=HifJWuPGNahRu8jkx73mgnVHq3vaBryeE4kkrtfGPPFJ")</f>
        <v/>
      </c>
    </row>
    <row r="153">
      <c r="A153" t="inlineStr">
        <is>
          <t>GLqavGgxjwP2gdVoooPzX3HPxPG2YiHJx8PDUEL7pump</t>
        </is>
      </c>
      <c r="B153" t="inlineStr">
        <is>
          <t>GNT</t>
        </is>
      </c>
      <c r="C153" t="n">
        <v>5</v>
      </c>
      <c r="D153" t="n">
        <v>-0.425</v>
      </c>
      <c r="E153" t="n">
        <v>-0.22</v>
      </c>
      <c r="F153" t="n">
        <v>1.93</v>
      </c>
      <c r="G153" t="n">
        <v>1.5</v>
      </c>
      <c r="H153" t="n">
        <v>2</v>
      </c>
      <c r="I153" t="n">
        <v>1</v>
      </c>
      <c r="J153" t="n">
        <v>-1</v>
      </c>
      <c r="K153" t="n">
        <v>-1</v>
      </c>
      <c r="L153">
        <f>HYPERLINK("https://www.defined.fi/sol/GLqavGgxjwP2gdVoooPzX3HPxPG2YiHJx8PDUEL7pump?maker=HifJWuPGNahRu8jkx73mgnVHq3vaBryeE4kkrtfGPPFJ","https://www.defined.fi/sol/GLqavGgxjwP2gdVoooPzX3HPxPG2YiHJx8PDUEL7pump?maker=HifJWuPGNahRu8jkx73mgnVHq3vaBryeE4kkrtfGPPFJ")</f>
        <v/>
      </c>
      <c r="M153">
        <f>HYPERLINK("https://dexscreener.com/solana/GLqavGgxjwP2gdVoooPzX3HPxPG2YiHJx8PDUEL7pump?maker=HifJWuPGNahRu8jkx73mgnVHq3vaBryeE4kkrtfGPPFJ","https://dexscreener.com/solana/GLqavGgxjwP2gdVoooPzX3HPxPG2YiHJx8PDUEL7pump?maker=HifJWuPGNahRu8jkx73mgnVHq3vaBryeE4kkrtfGPPFJ")</f>
        <v/>
      </c>
    </row>
    <row r="154">
      <c r="A154" t="inlineStr">
        <is>
          <t>CxBxhtJdL26waxHmGqWu2yYnHopxTJmrh8YEPfGdpump</t>
        </is>
      </c>
      <c r="B154" t="inlineStr">
        <is>
          <t>Dino</t>
        </is>
      </c>
      <c r="C154" t="n">
        <v>5</v>
      </c>
      <c r="D154" t="n">
        <v>-0.074</v>
      </c>
      <c r="E154" t="n">
        <v>-1</v>
      </c>
      <c r="F154" t="n">
        <v>0.964</v>
      </c>
      <c r="G154" t="n">
        <v>0.889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HYPERLINK("https://www.defined.fi/sol/CxBxhtJdL26waxHmGqWu2yYnHopxTJmrh8YEPfGdpump?maker=HifJWuPGNahRu8jkx73mgnVHq3vaBryeE4kkrtfGPPFJ","https://www.defined.fi/sol/CxBxhtJdL26waxHmGqWu2yYnHopxTJmrh8YEPfGdpump?maker=HifJWuPGNahRu8jkx73mgnVHq3vaBryeE4kkrtfGPPFJ")</f>
        <v/>
      </c>
      <c r="M154">
        <f>HYPERLINK("https://dexscreener.com/solana/CxBxhtJdL26waxHmGqWu2yYnHopxTJmrh8YEPfGdpump?maker=HifJWuPGNahRu8jkx73mgnVHq3vaBryeE4kkrtfGPPFJ","https://dexscreener.com/solana/CxBxhtJdL26waxHmGqWu2yYnHopxTJmrh8YEPfGdpump?maker=HifJWuPGNahRu8jkx73mgnVHq3vaBryeE4kkrtfGPPFJ")</f>
        <v/>
      </c>
    </row>
    <row r="155">
      <c r="A155" t="inlineStr">
        <is>
          <t>HeCFQ5hiDZRKVYEuDF1LYBfbYfqAg98CQtbrTR7ipump</t>
        </is>
      </c>
      <c r="B155" t="inlineStr">
        <is>
          <t>MEOWMEOW</t>
        </is>
      </c>
      <c r="C155" t="n">
        <v>5</v>
      </c>
      <c r="D155" t="n">
        <v>-6.93</v>
      </c>
      <c r="E155" t="n">
        <v>-0.24</v>
      </c>
      <c r="F155" t="n">
        <v>29.01</v>
      </c>
      <c r="G155" t="n">
        <v>22.08</v>
      </c>
      <c r="H155" t="n">
        <v>3</v>
      </c>
      <c r="I155" t="n">
        <v>1</v>
      </c>
      <c r="J155" t="n">
        <v>-1</v>
      </c>
      <c r="K155" t="n">
        <v>-1</v>
      </c>
      <c r="L155">
        <f>HYPERLINK("https://www.defined.fi/sol/HeCFQ5hiDZRKVYEuDF1LYBfbYfqAg98CQtbrTR7ipump?maker=HifJWuPGNahRu8jkx73mgnVHq3vaBryeE4kkrtfGPPFJ","https://www.defined.fi/sol/HeCFQ5hiDZRKVYEuDF1LYBfbYfqAg98CQtbrTR7ipump?maker=HifJWuPGNahRu8jkx73mgnVHq3vaBryeE4kkrtfGPPFJ")</f>
        <v/>
      </c>
      <c r="M155">
        <f>HYPERLINK("https://dexscreener.com/solana/HeCFQ5hiDZRKVYEuDF1LYBfbYfqAg98CQtbrTR7ipump?maker=HifJWuPGNahRu8jkx73mgnVHq3vaBryeE4kkrtfGPPFJ","https://dexscreener.com/solana/HeCFQ5hiDZRKVYEuDF1LYBfbYfqAg98CQtbrTR7ipump?maker=HifJWuPGNahRu8jkx73mgnVHq3vaBryeE4kkrtfGPPFJ")</f>
        <v/>
      </c>
    </row>
    <row r="156">
      <c r="A156" t="inlineStr">
        <is>
          <t>9GpthvTPDpN19HeyvExoyazRhtq3agtg2nbcS7Topump</t>
        </is>
      </c>
      <c r="B156" t="inlineStr">
        <is>
          <t>bing</t>
        </is>
      </c>
      <c r="C156" t="n">
        <v>5</v>
      </c>
      <c r="D156" t="n">
        <v>-2.22</v>
      </c>
      <c r="E156" t="n">
        <v>-0.46</v>
      </c>
      <c r="F156" t="n">
        <v>4.82</v>
      </c>
      <c r="G156" t="n">
        <v>2.6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HYPERLINK("https://www.defined.fi/sol/9GpthvTPDpN19HeyvExoyazRhtq3agtg2nbcS7Topump?maker=HifJWuPGNahRu8jkx73mgnVHq3vaBryeE4kkrtfGPPFJ","https://www.defined.fi/sol/9GpthvTPDpN19HeyvExoyazRhtq3agtg2nbcS7Topump?maker=HifJWuPGNahRu8jkx73mgnVHq3vaBryeE4kkrtfGPPFJ")</f>
        <v/>
      </c>
      <c r="M156">
        <f>HYPERLINK("https://dexscreener.com/solana/9GpthvTPDpN19HeyvExoyazRhtq3agtg2nbcS7Topump?maker=HifJWuPGNahRu8jkx73mgnVHq3vaBryeE4kkrtfGPPFJ","https://dexscreener.com/solana/9GpthvTPDpN19HeyvExoyazRhtq3agtg2nbcS7Topump?maker=HifJWuPGNahRu8jkx73mgnVHq3vaBryeE4kkrtfGPPFJ")</f>
        <v/>
      </c>
    </row>
    <row r="157">
      <c r="A157" t="inlineStr">
        <is>
          <t>yKwGExWLC26ZSndbNNhxVPMQbxyCRgd74P9dKxTpump</t>
        </is>
      </c>
      <c r="B157" t="inlineStr">
        <is>
          <t>DOKU</t>
        </is>
      </c>
      <c r="C157" t="n">
        <v>6</v>
      </c>
      <c r="D157" t="n">
        <v>-1.06</v>
      </c>
      <c r="E157" t="n">
        <v>-0.57</v>
      </c>
      <c r="F157" t="n">
        <v>1.84</v>
      </c>
      <c r="G157" t="n">
        <v>0.782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HYPERLINK("https://www.defined.fi/sol/yKwGExWLC26ZSndbNNhxVPMQbxyCRgd74P9dKxTpump?maker=HifJWuPGNahRu8jkx73mgnVHq3vaBryeE4kkrtfGPPFJ","https://www.defined.fi/sol/yKwGExWLC26ZSndbNNhxVPMQbxyCRgd74P9dKxTpump?maker=HifJWuPGNahRu8jkx73mgnVHq3vaBryeE4kkrtfGPPFJ")</f>
        <v/>
      </c>
      <c r="M157">
        <f>HYPERLINK("https://dexscreener.com/solana/yKwGExWLC26ZSndbNNhxVPMQbxyCRgd74P9dKxTpump?maker=HifJWuPGNahRu8jkx73mgnVHq3vaBryeE4kkrtfGPPFJ","https://dexscreener.com/solana/yKwGExWLC26ZSndbNNhxVPMQbxyCRgd74P9dKxTpump?maker=HifJWuPGNahRu8jkx73mgnVHq3vaBryeE4kkrtfGPPFJ")</f>
        <v/>
      </c>
    </row>
    <row r="158">
      <c r="A158" t="inlineStr">
        <is>
          <t>6WjuQMv48xPm7ukpRLyA4FQJG7Y6pH2swS4yUe7Kpump</t>
        </is>
      </c>
      <c r="B158" t="inlineStr">
        <is>
          <t>Doku</t>
        </is>
      </c>
      <c r="C158" t="n">
        <v>6</v>
      </c>
      <c r="D158" t="n">
        <v>-3.96</v>
      </c>
      <c r="E158" t="n">
        <v>-0.62</v>
      </c>
      <c r="F158" t="n">
        <v>6.43</v>
      </c>
      <c r="G158" t="n">
        <v>2.47</v>
      </c>
      <c r="H158" t="n">
        <v>3</v>
      </c>
      <c r="I158" t="n">
        <v>1</v>
      </c>
      <c r="J158" t="n">
        <v>-1</v>
      </c>
      <c r="K158" t="n">
        <v>-1</v>
      </c>
      <c r="L158">
        <f>HYPERLINK("https://www.defined.fi/sol/6WjuQMv48xPm7ukpRLyA4FQJG7Y6pH2swS4yUe7Kpump?maker=HifJWuPGNahRu8jkx73mgnVHq3vaBryeE4kkrtfGPPFJ","https://www.defined.fi/sol/6WjuQMv48xPm7ukpRLyA4FQJG7Y6pH2swS4yUe7Kpump?maker=HifJWuPGNahRu8jkx73mgnVHq3vaBryeE4kkrtfGPPFJ")</f>
        <v/>
      </c>
      <c r="M158">
        <f>HYPERLINK("https://dexscreener.com/solana/6WjuQMv48xPm7ukpRLyA4FQJG7Y6pH2swS4yUe7Kpump?maker=HifJWuPGNahRu8jkx73mgnVHq3vaBryeE4kkrtfGPPFJ","https://dexscreener.com/solana/6WjuQMv48xPm7ukpRLyA4FQJG7Y6pH2swS4yUe7Kpump?maker=HifJWuPGNahRu8jkx73mgnVHq3vaBryeE4kkrtfGPPFJ")</f>
        <v/>
      </c>
    </row>
    <row r="159">
      <c r="A159" t="inlineStr">
        <is>
          <t>5ipyFvwL2aV7hA9mUXaK1ZvRpRYeJyciRdrS7dvrpump</t>
        </is>
      </c>
      <c r="B159" t="inlineStr">
        <is>
          <t>a69z</t>
        </is>
      </c>
      <c r="C159" t="n">
        <v>6</v>
      </c>
      <c r="D159" t="n">
        <v>-2.47</v>
      </c>
      <c r="E159" t="n">
        <v>-0.45</v>
      </c>
      <c r="F159" t="n">
        <v>5.52</v>
      </c>
      <c r="G159" t="n">
        <v>3.05</v>
      </c>
      <c r="H159" t="n">
        <v>2</v>
      </c>
      <c r="I159" t="n">
        <v>1</v>
      </c>
      <c r="J159" t="n">
        <v>-1</v>
      </c>
      <c r="K159" t="n">
        <v>-1</v>
      </c>
      <c r="L159">
        <f>HYPERLINK("https://www.defined.fi/sol/5ipyFvwL2aV7hA9mUXaK1ZvRpRYeJyciRdrS7dvrpump?maker=HifJWuPGNahRu8jkx73mgnVHq3vaBryeE4kkrtfGPPFJ","https://www.defined.fi/sol/5ipyFvwL2aV7hA9mUXaK1ZvRpRYeJyciRdrS7dvrpump?maker=HifJWuPGNahRu8jkx73mgnVHq3vaBryeE4kkrtfGPPFJ")</f>
        <v/>
      </c>
      <c r="M159">
        <f>HYPERLINK("https://dexscreener.com/solana/5ipyFvwL2aV7hA9mUXaK1ZvRpRYeJyciRdrS7dvrpump?maker=HifJWuPGNahRu8jkx73mgnVHq3vaBryeE4kkrtfGPPFJ","https://dexscreener.com/solana/5ipyFvwL2aV7hA9mUXaK1ZvRpRYeJyciRdrS7dvrpump?maker=HifJWuPGNahRu8jkx73mgnVHq3vaBryeE4kkrtfGPPFJ")</f>
        <v/>
      </c>
    </row>
    <row r="160">
      <c r="A160" t="inlineStr">
        <is>
          <t>GEE1tba8m9n7QKvXt4scfUunQ7YhduuxwBFKHQ2cpump</t>
        </is>
      </c>
      <c r="B160" t="inlineStr">
        <is>
          <t>HANK</t>
        </is>
      </c>
      <c r="C160" t="n">
        <v>6</v>
      </c>
      <c r="D160" t="n">
        <v>-1.25</v>
      </c>
      <c r="E160" t="n">
        <v>-0.34</v>
      </c>
      <c r="F160" t="n">
        <v>3.65</v>
      </c>
      <c r="G160" t="n">
        <v>2.4</v>
      </c>
      <c r="H160" t="n">
        <v>3</v>
      </c>
      <c r="I160" t="n">
        <v>2</v>
      </c>
      <c r="J160" t="n">
        <v>-1</v>
      </c>
      <c r="K160" t="n">
        <v>-1</v>
      </c>
      <c r="L160">
        <f>HYPERLINK("https://www.defined.fi/sol/GEE1tba8m9n7QKvXt4scfUunQ7YhduuxwBFKHQ2cpump?maker=HifJWuPGNahRu8jkx73mgnVHq3vaBryeE4kkrtfGPPFJ","https://www.defined.fi/sol/GEE1tba8m9n7QKvXt4scfUunQ7YhduuxwBFKHQ2cpump?maker=HifJWuPGNahRu8jkx73mgnVHq3vaBryeE4kkrtfGPPFJ")</f>
        <v/>
      </c>
      <c r="M160">
        <f>HYPERLINK("https://dexscreener.com/solana/GEE1tba8m9n7QKvXt4scfUunQ7YhduuxwBFKHQ2cpump?maker=HifJWuPGNahRu8jkx73mgnVHq3vaBryeE4kkrtfGPPFJ","https://dexscreener.com/solana/GEE1tba8m9n7QKvXt4scfUunQ7YhduuxwBFKHQ2cpump?maker=HifJWuPGNahRu8jkx73mgnVHq3vaBryeE4kkrtfGPPFJ")</f>
        <v/>
      </c>
    </row>
    <row r="161">
      <c r="A161" t="inlineStr">
        <is>
          <t>7dg4TYgPMRpqT2EjMmnqX1JT4ymraRmkgUq9kNRpump</t>
        </is>
      </c>
      <c r="B161" t="inlineStr">
        <is>
          <t>unknown_7dg4</t>
        </is>
      </c>
      <c r="C161" t="n">
        <v>6</v>
      </c>
      <c r="D161" t="n">
        <v>-0.819</v>
      </c>
      <c r="E161" t="n">
        <v>-0.91</v>
      </c>
      <c r="F161" t="n">
        <v>0.906</v>
      </c>
      <c r="G161" t="n">
        <v>0.08599999999999999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HYPERLINK("https://www.defined.fi/sol/7dg4TYgPMRpqT2EjMmnqX1JT4ymraRmkgUq9kNRpump?maker=HifJWuPGNahRu8jkx73mgnVHq3vaBryeE4kkrtfGPPFJ","https://www.defined.fi/sol/7dg4TYgPMRpqT2EjMmnqX1JT4ymraRmkgUq9kNRpump?maker=HifJWuPGNahRu8jkx73mgnVHq3vaBryeE4kkrtfGPPFJ")</f>
        <v/>
      </c>
      <c r="M161">
        <f>HYPERLINK("https://dexscreener.com/solana/7dg4TYgPMRpqT2EjMmnqX1JT4ymraRmkgUq9kNRpump?maker=HifJWuPGNahRu8jkx73mgnVHq3vaBryeE4kkrtfGPPFJ","https://dexscreener.com/solana/7dg4TYgPMRpqT2EjMmnqX1JT4ymraRmkgUq9kNRpump?maker=HifJWuPGNahRu8jkx73mgnVHq3vaBryeE4kkrtfGPPFJ")</f>
        <v/>
      </c>
    </row>
    <row r="162">
      <c r="A162" t="inlineStr">
        <is>
          <t>9fURVh8YkzXDch2KmiBK7YT1zPYGC9UcWfXATvcupump</t>
        </is>
      </c>
      <c r="B162" t="inlineStr">
        <is>
          <t>OPTIMUS</t>
        </is>
      </c>
      <c r="C162" t="n">
        <v>7</v>
      </c>
      <c r="D162" t="n">
        <v>6.37</v>
      </c>
      <c r="E162" t="n">
        <v>0.65</v>
      </c>
      <c r="F162" t="n">
        <v>9.74</v>
      </c>
      <c r="G162" t="n">
        <v>16.11</v>
      </c>
      <c r="H162" t="n">
        <v>7</v>
      </c>
      <c r="I162" t="n">
        <v>3</v>
      </c>
      <c r="J162" t="n">
        <v>-1</v>
      </c>
      <c r="K162" t="n">
        <v>-1</v>
      </c>
      <c r="L162">
        <f>HYPERLINK("https://www.defined.fi/sol/9fURVh8YkzXDch2KmiBK7YT1zPYGC9UcWfXATvcupump?maker=HifJWuPGNahRu8jkx73mgnVHq3vaBryeE4kkrtfGPPFJ","https://www.defined.fi/sol/9fURVh8YkzXDch2KmiBK7YT1zPYGC9UcWfXATvcupump?maker=HifJWuPGNahRu8jkx73mgnVHq3vaBryeE4kkrtfGPPFJ")</f>
        <v/>
      </c>
      <c r="M162">
        <f>HYPERLINK("https://dexscreener.com/solana/9fURVh8YkzXDch2KmiBK7YT1zPYGC9UcWfXATvcupump?maker=HifJWuPGNahRu8jkx73mgnVHq3vaBryeE4kkrtfGPPFJ","https://dexscreener.com/solana/9fURVh8YkzXDch2KmiBK7YT1zPYGC9UcWfXATvcupump?maker=HifJWuPGNahRu8jkx73mgnVHq3vaBryeE4kkrtfGPPFJ")</f>
        <v/>
      </c>
    </row>
    <row r="163">
      <c r="A163" t="inlineStr">
        <is>
          <t>3NMK55CqJXh6YnZJ4W1g4yHqEjSQtNK79sfKoGsPpump</t>
        </is>
      </c>
      <c r="B163" t="inlineStr">
        <is>
          <t>BITE</t>
        </is>
      </c>
      <c r="C163" t="n">
        <v>7</v>
      </c>
      <c r="D163" t="n">
        <v>11.51</v>
      </c>
      <c r="E163" t="n">
        <v>0.63</v>
      </c>
      <c r="F163" t="n">
        <v>18.21</v>
      </c>
      <c r="G163" t="n">
        <v>29.71</v>
      </c>
      <c r="H163" t="n">
        <v>5</v>
      </c>
      <c r="I163" t="n">
        <v>2</v>
      </c>
      <c r="J163" t="n">
        <v>-1</v>
      </c>
      <c r="K163" t="n">
        <v>-1</v>
      </c>
      <c r="L163">
        <f>HYPERLINK("https://www.defined.fi/sol/3NMK55CqJXh6YnZJ4W1g4yHqEjSQtNK79sfKoGsPpump?maker=HifJWuPGNahRu8jkx73mgnVHq3vaBryeE4kkrtfGPPFJ","https://www.defined.fi/sol/3NMK55CqJXh6YnZJ4W1g4yHqEjSQtNK79sfKoGsPpump?maker=HifJWuPGNahRu8jkx73mgnVHq3vaBryeE4kkrtfGPPFJ")</f>
        <v/>
      </c>
      <c r="M163">
        <f>HYPERLINK("https://dexscreener.com/solana/3NMK55CqJXh6YnZJ4W1g4yHqEjSQtNK79sfKoGsPpump?maker=HifJWuPGNahRu8jkx73mgnVHq3vaBryeE4kkrtfGPPFJ","https://dexscreener.com/solana/3NMK55CqJXh6YnZJ4W1g4yHqEjSQtNK79sfKoGsPpump?maker=HifJWuPGNahRu8jkx73mgnVHq3vaBryeE4kkrtfGPPFJ")</f>
        <v/>
      </c>
    </row>
    <row r="164">
      <c r="A164" t="inlineStr">
        <is>
          <t>CpfJLrcKurohU6C8t9TxkpbFtFohja2YKGfjwpzXpump</t>
        </is>
      </c>
      <c r="B164" t="inlineStr">
        <is>
          <t>BELIEVE</t>
        </is>
      </c>
      <c r="C164" t="n">
        <v>7</v>
      </c>
      <c r="D164" t="n">
        <v>2.15</v>
      </c>
      <c r="E164" t="n">
        <v>0.79</v>
      </c>
      <c r="F164" t="n">
        <v>2.73</v>
      </c>
      <c r="G164" t="n">
        <v>4.88</v>
      </c>
      <c r="H164" t="n">
        <v>3</v>
      </c>
      <c r="I164" t="n">
        <v>1</v>
      </c>
      <c r="J164" t="n">
        <v>-1</v>
      </c>
      <c r="K164" t="n">
        <v>-1</v>
      </c>
      <c r="L164">
        <f>HYPERLINK("https://www.defined.fi/sol/CpfJLrcKurohU6C8t9TxkpbFtFohja2YKGfjwpzXpump?maker=HifJWuPGNahRu8jkx73mgnVHq3vaBryeE4kkrtfGPPFJ","https://www.defined.fi/sol/CpfJLrcKurohU6C8t9TxkpbFtFohja2YKGfjwpzXpump?maker=HifJWuPGNahRu8jkx73mgnVHq3vaBryeE4kkrtfGPPFJ")</f>
        <v/>
      </c>
      <c r="M164">
        <f>HYPERLINK("https://dexscreener.com/solana/CpfJLrcKurohU6C8t9TxkpbFtFohja2YKGfjwpzXpump?maker=HifJWuPGNahRu8jkx73mgnVHq3vaBryeE4kkrtfGPPFJ","https://dexscreener.com/solana/CpfJLrcKurohU6C8t9TxkpbFtFohja2YKGfjwpzXpump?maker=HifJWuPGNahRu8jkx73mgnVHq3vaBryeE4kkrtfGPPFJ")</f>
        <v/>
      </c>
    </row>
    <row r="165">
      <c r="A165" t="inlineStr">
        <is>
          <t>6GAXzPf1m8k8GfG8QgtKTo1k7r5FGHPbQQ6LkGE9pump</t>
        </is>
      </c>
      <c r="B165" t="inlineStr">
        <is>
          <t>SUBTLE</t>
        </is>
      </c>
      <c r="C165" t="n">
        <v>7</v>
      </c>
      <c r="D165" t="n">
        <v>-0.322</v>
      </c>
      <c r="E165" t="n">
        <v>-0.04</v>
      </c>
      <c r="F165" t="n">
        <v>8.16</v>
      </c>
      <c r="G165" t="n">
        <v>7.84</v>
      </c>
      <c r="H165" t="n">
        <v>4</v>
      </c>
      <c r="I165" t="n">
        <v>3</v>
      </c>
      <c r="J165" t="n">
        <v>-1</v>
      </c>
      <c r="K165" t="n">
        <v>-1</v>
      </c>
      <c r="L165">
        <f>HYPERLINK("https://www.defined.fi/sol/6GAXzPf1m8k8GfG8QgtKTo1k7r5FGHPbQQ6LkGE9pump?maker=HifJWuPGNahRu8jkx73mgnVHq3vaBryeE4kkrtfGPPFJ","https://www.defined.fi/sol/6GAXzPf1m8k8GfG8QgtKTo1k7r5FGHPbQQ6LkGE9pump?maker=HifJWuPGNahRu8jkx73mgnVHq3vaBryeE4kkrtfGPPFJ")</f>
        <v/>
      </c>
      <c r="M165">
        <f>HYPERLINK("https://dexscreener.com/solana/6GAXzPf1m8k8GfG8QgtKTo1k7r5FGHPbQQ6LkGE9pump?maker=HifJWuPGNahRu8jkx73mgnVHq3vaBryeE4kkrtfGPPFJ","https://dexscreener.com/solana/6GAXzPf1m8k8GfG8QgtKTo1k7r5FGHPbQQ6LkGE9pump?maker=HifJWuPGNahRu8jkx73mgnVHq3vaBryeE4kkrtfGPPFJ")</f>
        <v/>
      </c>
    </row>
    <row r="166">
      <c r="A166" t="inlineStr">
        <is>
          <t>4dx69VLhJGpswMGdVb2thWsuykyhWRZrrVjLZ1mgpump</t>
        </is>
      </c>
      <c r="B166" t="inlineStr">
        <is>
          <t>TrT</t>
        </is>
      </c>
      <c r="C166" t="n">
        <v>7</v>
      </c>
      <c r="D166" t="n">
        <v>-0.215</v>
      </c>
      <c r="E166" t="n">
        <v>-0.05</v>
      </c>
      <c r="F166" t="n">
        <v>4.53</v>
      </c>
      <c r="G166" t="n">
        <v>4.32</v>
      </c>
      <c r="H166" t="n">
        <v>4</v>
      </c>
      <c r="I166" t="n">
        <v>2</v>
      </c>
      <c r="J166" t="n">
        <v>-1</v>
      </c>
      <c r="K166" t="n">
        <v>-1</v>
      </c>
      <c r="L166">
        <f>HYPERLINK("https://www.defined.fi/sol/4dx69VLhJGpswMGdVb2thWsuykyhWRZrrVjLZ1mgpump?maker=HifJWuPGNahRu8jkx73mgnVHq3vaBryeE4kkrtfGPPFJ","https://www.defined.fi/sol/4dx69VLhJGpswMGdVb2thWsuykyhWRZrrVjLZ1mgpump?maker=HifJWuPGNahRu8jkx73mgnVHq3vaBryeE4kkrtfGPPFJ")</f>
        <v/>
      </c>
      <c r="M166">
        <f>HYPERLINK("https://dexscreener.com/solana/4dx69VLhJGpswMGdVb2thWsuykyhWRZrrVjLZ1mgpump?maker=HifJWuPGNahRu8jkx73mgnVHq3vaBryeE4kkrtfGPPFJ","https://dexscreener.com/solana/4dx69VLhJGpswMGdVb2thWsuykyhWRZrrVjLZ1mgpump?maker=HifJWuPGNahRu8jkx73mgnVHq3vaBryeE4kkrtfGPPFJ")</f>
        <v/>
      </c>
    </row>
    <row r="167">
      <c r="A167" t="inlineStr">
        <is>
          <t>41ogcpM8btW6s33SVNM7spBAQQm1ZVdmuDabLLi9pump</t>
        </is>
      </c>
      <c r="B167" t="inlineStr">
        <is>
          <t>GG</t>
        </is>
      </c>
      <c r="C167" t="n">
        <v>7</v>
      </c>
      <c r="D167" t="n">
        <v>-0.705</v>
      </c>
      <c r="E167" t="n">
        <v>-0.13</v>
      </c>
      <c r="F167" t="n">
        <v>5.44</v>
      </c>
      <c r="G167" t="n">
        <v>4.73</v>
      </c>
      <c r="H167" t="n">
        <v>2</v>
      </c>
      <c r="I167" t="n">
        <v>2</v>
      </c>
      <c r="J167" t="n">
        <v>-1</v>
      </c>
      <c r="K167" t="n">
        <v>-1</v>
      </c>
      <c r="L167">
        <f>HYPERLINK("https://www.defined.fi/sol/41ogcpM8btW6s33SVNM7spBAQQm1ZVdmuDabLLi9pump?maker=HifJWuPGNahRu8jkx73mgnVHq3vaBryeE4kkrtfGPPFJ","https://www.defined.fi/sol/41ogcpM8btW6s33SVNM7spBAQQm1ZVdmuDabLLi9pump?maker=HifJWuPGNahRu8jkx73mgnVHq3vaBryeE4kkrtfGPPFJ")</f>
        <v/>
      </c>
      <c r="M167">
        <f>HYPERLINK("https://dexscreener.com/solana/41ogcpM8btW6s33SVNM7spBAQQm1ZVdmuDabLLi9pump?maker=HifJWuPGNahRu8jkx73mgnVHq3vaBryeE4kkrtfGPPFJ","https://dexscreener.com/solana/41ogcpM8btW6s33SVNM7spBAQQm1ZVdmuDabLLi9pump?maker=HifJWuPGNahRu8jkx73mgnVHq3vaBryeE4kkrtfGPPFJ")</f>
        <v/>
      </c>
    </row>
    <row r="168">
      <c r="A168" t="inlineStr">
        <is>
          <t>BReSxAuENKLu9ywQuacupjDy5qPzoZQ5HfcoYgVipump</t>
        </is>
      </c>
      <c r="B168" t="inlineStr">
        <is>
          <t>Harry</t>
        </is>
      </c>
      <c r="C168" t="n">
        <v>7</v>
      </c>
      <c r="D168" t="n">
        <v>1.07</v>
      </c>
      <c r="E168" t="n">
        <v>0.59</v>
      </c>
      <c r="F168" t="n">
        <v>1.81</v>
      </c>
      <c r="G168" t="n">
        <v>2.88</v>
      </c>
      <c r="H168" t="n">
        <v>2</v>
      </c>
      <c r="I168" t="n">
        <v>2</v>
      </c>
      <c r="J168" t="n">
        <v>-1</v>
      </c>
      <c r="K168" t="n">
        <v>-1</v>
      </c>
      <c r="L168">
        <f>HYPERLINK("https://www.defined.fi/sol/BReSxAuENKLu9ywQuacupjDy5qPzoZQ5HfcoYgVipump?maker=HifJWuPGNahRu8jkx73mgnVHq3vaBryeE4kkrtfGPPFJ","https://www.defined.fi/sol/BReSxAuENKLu9ywQuacupjDy5qPzoZQ5HfcoYgVipump?maker=HifJWuPGNahRu8jkx73mgnVHq3vaBryeE4kkrtfGPPFJ")</f>
        <v/>
      </c>
      <c r="M168">
        <f>HYPERLINK("https://dexscreener.com/solana/BReSxAuENKLu9ywQuacupjDy5qPzoZQ5HfcoYgVipump?maker=HifJWuPGNahRu8jkx73mgnVHq3vaBryeE4kkrtfGPPFJ","https://dexscreener.com/solana/BReSxAuENKLu9ywQuacupjDy5qPzoZQ5HfcoYgVipump?maker=HifJWuPGNahRu8jkx73mgnVHq3vaBryeE4kkrtfGPPFJ")</f>
        <v/>
      </c>
    </row>
    <row r="169">
      <c r="A169" t="inlineStr">
        <is>
          <t>8A7BoXoHXTnSVL5C4HAj1TRm1ip7uzGvuuTfk1aD2XWV</t>
        </is>
      </c>
      <c r="B169" t="inlineStr">
        <is>
          <t>$TUNA</t>
        </is>
      </c>
      <c r="C169" t="n">
        <v>7</v>
      </c>
      <c r="D169" t="n">
        <v>0.346</v>
      </c>
      <c r="E169" t="n">
        <v>-1</v>
      </c>
      <c r="F169" t="n">
        <v>1.83</v>
      </c>
      <c r="G169" t="n">
        <v>2.17</v>
      </c>
      <c r="H169" t="n">
        <v>1</v>
      </c>
      <c r="I169" t="n">
        <v>3</v>
      </c>
      <c r="J169" t="n">
        <v>-1</v>
      </c>
      <c r="K169" t="n">
        <v>-1</v>
      </c>
      <c r="L169">
        <f>HYPERLINK("https://www.defined.fi/sol/8A7BoXoHXTnSVL5C4HAj1TRm1ip7uzGvuuTfk1aD2XWV?maker=HifJWuPGNahRu8jkx73mgnVHq3vaBryeE4kkrtfGPPFJ","https://www.defined.fi/sol/8A7BoXoHXTnSVL5C4HAj1TRm1ip7uzGvuuTfk1aD2XWV?maker=HifJWuPGNahRu8jkx73mgnVHq3vaBryeE4kkrtfGPPFJ")</f>
        <v/>
      </c>
      <c r="M169">
        <f>HYPERLINK("https://dexscreener.com/solana/8A7BoXoHXTnSVL5C4HAj1TRm1ip7uzGvuuTfk1aD2XWV?maker=HifJWuPGNahRu8jkx73mgnVHq3vaBryeE4kkrtfGPPFJ","https://dexscreener.com/solana/8A7BoXoHXTnSVL5C4HAj1TRm1ip7uzGvuuTfk1aD2XWV?maker=HifJWuPGNahRu8jkx73mgnVHq3vaBryeE4kkrtfGPPFJ")</f>
        <v/>
      </c>
    </row>
    <row r="170">
      <c r="A170" t="inlineStr">
        <is>
          <t>5x1UCmCmGTcZ84Cvm5yevZyEwhEuihCR4JYbqMssTX5</t>
        </is>
      </c>
      <c r="B170" t="inlineStr">
        <is>
          <t>UNIRONIC</t>
        </is>
      </c>
      <c r="C170" t="n">
        <v>7</v>
      </c>
      <c r="D170" t="n">
        <v>0.372</v>
      </c>
      <c r="E170" t="n">
        <v>-1</v>
      </c>
      <c r="F170" t="n">
        <v>0.916</v>
      </c>
      <c r="G170" t="n">
        <v>1.29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HYPERLINK("https://www.defined.fi/sol/5x1UCmCmGTcZ84Cvm5yevZyEwhEuihCR4JYbqMssTX5?maker=HifJWuPGNahRu8jkx73mgnVHq3vaBryeE4kkrtfGPPFJ","https://www.defined.fi/sol/5x1UCmCmGTcZ84Cvm5yevZyEwhEuihCR4JYbqMssTX5?maker=HifJWuPGNahRu8jkx73mgnVHq3vaBryeE4kkrtfGPPFJ")</f>
        <v/>
      </c>
      <c r="M170">
        <f>HYPERLINK("https://dexscreener.com/solana/5x1UCmCmGTcZ84Cvm5yevZyEwhEuihCR4JYbqMssTX5?maker=HifJWuPGNahRu8jkx73mgnVHq3vaBryeE4kkrtfGPPFJ","https://dexscreener.com/solana/5x1UCmCmGTcZ84Cvm5yevZyEwhEuihCR4JYbqMssTX5?maker=HifJWuPGNahRu8jkx73mgnVHq3vaBryeE4kkrtfGPPFJ")</f>
        <v/>
      </c>
    </row>
    <row r="171">
      <c r="A171" t="inlineStr">
        <is>
          <t>FJLehYsTWsdXP42tgixCvNzMN5PiWkHKNKfFPcCmpump</t>
        </is>
      </c>
      <c r="B171" t="inlineStr">
        <is>
          <t>TUNA</t>
        </is>
      </c>
      <c r="C171" t="n">
        <v>7</v>
      </c>
      <c r="D171" t="n">
        <v>4.54</v>
      </c>
      <c r="E171" t="n">
        <v>0.83</v>
      </c>
      <c r="F171" t="n">
        <v>5.44</v>
      </c>
      <c r="G171" t="n">
        <v>9.98</v>
      </c>
      <c r="H171" t="n">
        <v>5</v>
      </c>
      <c r="I171" t="n">
        <v>5</v>
      </c>
      <c r="J171" t="n">
        <v>-1</v>
      </c>
      <c r="K171" t="n">
        <v>-1</v>
      </c>
      <c r="L171">
        <f>HYPERLINK("https://www.defined.fi/sol/FJLehYsTWsdXP42tgixCvNzMN5PiWkHKNKfFPcCmpump?maker=HifJWuPGNahRu8jkx73mgnVHq3vaBryeE4kkrtfGPPFJ","https://www.defined.fi/sol/FJLehYsTWsdXP42tgixCvNzMN5PiWkHKNKfFPcCmpump?maker=HifJWuPGNahRu8jkx73mgnVHq3vaBryeE4kkrtfGPPFJ")</f>
        <v/>
      </c>
      <c r="M171">
        <f>HYPERLINK("https://dexscreener.com/solana/FJLehYsTWsdXP42tgixCvNzMN5PiWkHKNKfFPcCmpump?maker=HifJWuPGNahRu8jkx73mgnVHq3vaBryeE4kkrtfGPPFJ","https://dexscreener.com/solana/FJLehYsTWsdXP42tgixCvNzMN5PiWkHKNKfFPcCmpump?maker=HifJWuPGNahRu8jkx73mgnVHq3vaBryeE4kkrtfGPPFJ")</f>
        <v/>
      </c>
    </row>
    <row r="172">
      <c r="A172" t="inlineStr">
        <is>
          <t>4MKa4Jz4892popmKRwXdH4TVJQsWc64xqQtDqBTQpump</t>
        </is>
      </c>
      <c r="B172" t="inlineStr">
        <is>
          <t>GRAPEFRUIT</t>
        </is>
      </c>
      <c r="C172" t="n">
        <v>7</v>
      </c>
      <c r="D172" t="n">
        <v>0.053</v>
      </c>
      <c r="E172" t="n">
        <v>-1</v>
      </c>
      <c r="F172" t="n">
        <v>1.82</v>
      </c>
      <c r="G172" t="n">
        <v>1.88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HYPERLINK("https://www.defined.fi/sol/4MKa4Jz4892popmKRwXdH4TVJQsWc64xqQtDqBTQpump?maker=HifJWuPGNahRu8jkx73mgnVHq3vaBryeE4kkrtfGPPFJ","https://www.defined.fi/sol/4MKa4Jz4892popmKRwXdH4TVJQsWc64xqQtDqBTQpump?maker=HifJWuPGNahRu8jkx73mgnVHq3vaBryeE4kkrtfGPPFJ")</f>
        <v/>
      </c>
      <c r="M172">
        <f>HYPERLINK("https://dexscreener.com/solana/4MKa4Jz4892popmKRwXdH4TVJQsWc64xqQtDqBTQpump?maker=HifJWuPGNahRu8jkx73mgnVHq3vaBryeE4kkrtfGPPFJ","https://dexscreener.com/solana/4MKa4Jz4892popmKRwXdH4TVJQsWc64xqQtDqBTQpump?maker=HifJWuPGNahRu8jkx73mgnVHq3vaBryeE4kkrtfGPPFJ")</f>
        <v/>
      </c>
    </row>
    <row r="173">
      <c r="A173" t="inlineStr">
        <is>
          <t>AN8yJbEVhkdLpdDxGKBwjKa7EM7YAaWWZYAGBvrFv8wN</t>
        </is>
      </c>
      <c r="B173" t="inlineStr">
        <is>
          <t>jamong</t>
        </is>
      </c>
      <c r="C173" t="n">
        <v>7</v>
      </c>
      <c r="D173" t="n">
        <v>0.913</v>
      </c>
      <c r="E173" t="n">
        <v>0.29</v>
      </c>
      <c r="F173" t="n">
        <v>3.15</v>
      </c>
      <c r="G173" t="n">
        <v>4.06</v>
      </c>
      <c r="H173" t="n">
        <v>2</v>
      </c>
      <c r="I173" t="n">
        <v>2</v>
      </c>
      <c r="J173" t="n">
        <v>-1</v>
      </c>
      <c r="K173" t="n">
        <v>-1</v>
      </c>
      <c r="L173">
        <f>HYPERLINK("https://www.defined.fi/sol/AN8yJbEVhkdLpdDxGKBwjKa7EM7YAaWWZYAGBvrFv8wN?maker=HifJWuPGNahRu8jkx73mgnVHq3vaBryeE4kkrtfGPPFJ","https://www.defined.fi/sol/AN8yJbEVhkdLpdDxGKBwjKa7EM7YAaWWZYAGBvrFv8wN?maker=HifJWuPGNahRu8jkx73mgnVHq3vaBryeE4kkrtfGPPFJ")</f>
        <v/>
      </c>
      <c r="M173">
        <f>HYPERLINK("https://dexscreener.com/solana/AN8yJbEVhkdLpdDxGKBwjKa7EM7YAaWWZYAGBvrFv8wN?maker=HifJWuPGNahRu8jkx73mgnVHq3vaBryeE4kkrtfGPPFJ","https://dexscreener.com/solana/AN8yJbEVhkdLpdDxGKBwjKa7EM7YAaWWZYAGBvrFv8wN?maker=HifJWuPGNahRu8jkx73mgnVHq3vaBryeE4kkrtfGPPFJ")</f>
        <v/>
      </c>
    </row>
    <row r="174">
      <c r="A174" t="inlineStr">
        <is>
          <t>6n5uwKbkdHBUwuoQ6J76Q4zDP8U67QJGHYLUaiKcpump</t>
        </is>
      </c>
      <c r="B174" t="inlineStr">
        <is>
          <t>jamong</t>
        </is>
      </c>
      <c r="C174" t="n">
        <v>7</v>
      </c>
      <c r="D174" t="n">
        <v>8.85</v>
      </c>
      <c r="E174" t="n">
        <v>1.94</v>
      </c>
      <c r="F174" t="n">
        <v>4.57</v>
      </c>
      <c r="G174" t="n">
        <v>13.42</v>
      </c>
      <c r="H174" t="n">
        <v>2</v>
      </c>
      <c r="I174" t="n">
        <v>2</v>
      </c>
      <c r="J174" t="n">
        <v>-1</v>
      </c>
      <c r="K174" t="n">
        <v>-1</v>
      </c>
      <c r="L174">
        <f>HYPERLINK("https://www.defined.fi/sol/6n5uwKbkdHBUwuoQ6J76Q4zDP8U67QJGHYLUaiKcpump?maker=HifJWuPGNahRu8jkx73mgnVHq3vaBryeE4kkrtfGPPFJ","https://www.defined.fi/sol/6n5uwKbkdHBUwuoQ6J76Q4zDP8U67QJGHYLUaiKcpump?maker=HifJWuPGNahRu8jkx73mgnVHq3vaBryeE4kkrtfGPPFJ")</f>
        <v/>
      </c>
      <c r="M174">
        <f>HYPERLINK("https://dexscreener.com/solana/6n5uwKbkdHBUwuoQ6J76Q4zDP8U67QJGHYLUaiKcpump?maker=HifJWuPGNahRu8jkx73mgnVHq3vaBryeE4kkrtfGPPFJ","https://dexscreener.com/solana/6n5uwKbkdHBUwuoQ6J76Q4zDP8U67QJGHYLUaiKcpump?maker=HifJWuPGNahRu8jkx73mgnVHq3vaBryeE4kkrtfGPPFJ")</f>
        <v/>
      </c>
    </row>
    <row r="175">
      <c r="A175" t="inlineStr">
        <is>
          <t>4y6dPkAxzR4GWCZcJSAXj6XvBEBkgMyNR35wX8hXpump</t>
        </is>
      </c>
      <c r="B175" t="inlineStr">
        <is>
          <t>roomi</t>
        </is>
      </c>
      <c r="C175" t="n">
        <v>7</v>
      </c>
      <c r="D175" t="n">
        <v>-0.328</v>
      </c>
      <c r="E175" t="n">
        <v>-0.36</v>
      </c>
      <c r="F175" t="n">
        <v>0.912</v>
      </c>
      <c r="G175" t="n">
        <v>0.584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HYPERLINK("https://www.defined.fi/sol/4y6dPkAxzR4GWCZcJSAXj6XvBEBkgMyNR35wX8hXpump?maker=HifJWuPGNahRu8jkx73mgnVHq3vaBryeE4kkrtfGPPFJ","https://www.defined.fi/sol/4y6dPkAxzR4GWCZcJSAXj6XvBEBkgMyNR35wX8hXpump?maker=HifJWuPGNahRu8jkx73mgnVHq3vaBryeE4kkrtfGPPFJ")</f>
        <v/>
      </c>
      <c r="M175">
        <f>HYPERLINK("https://dexscreener.com/solana/4y6dPkAxzR4GWCZcJSAXj6XvBEBkgMyNR35wX8hXpump?maker=HifJWuPGNahRu8jkx73mgnVHq3vaBryeE4kkrtfGPPFJ","https://dexscreener.com/solana/4y6dPkAxzR4GWCZcJSAXj6XvBEBkgMyNR35wX8hXpump?maker=HifJWuPGNahRu8jkx73mgnVHq3vaBryeE4kkrtfGPPFJ")</f>
        <v/>
      </c>
    </row>
    <row r="176">
      <c r="A176" t="inlineStr">
        <is>
          <t>AyLPSTFedcckTch9Bg45wYwJfXZm44bnfj7g4U4apump</t>
        </is>
      </c>
      <c r="B176" t="inlineStr">
        <is>
          <t>GRAPE</t>
        </is>
      </c>
      <c r="C176" t="n">
        <v>7</v>
      </c>
      <c r="D176" t="n">
        <v>0.825</v>
      </c>
      <c r="E176" t="n">
        <v>0.91</v>
      </c>
      <c r="F176" t="n">
        <v>0.912</v>
      </c>
      <c r="G176" t="n">
        <v>1.74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HYPERLINK("https://www.defined.fi/sol/AyLPSTFedcckTch9Bg45wYwJfXZm44bnfj7g4U4apump?maker=HifJWuPGNahRu8jkx73mgnVHq3vaBryeE4kkrtfGPPFJ","https://www.defined.fi/sol/AyLPSTFedcckTch9Bg45wYwJfXZm44bnfj7g4U4apump?maker=HifJWuPGNahRu8jkx73mgnVHq3vaBryeE4kkrtfGPPFJ")</f>
        <v/>
      </c>
      <c r="M176">
        <f>HYPERLINK("https://dexscreener.com/solana/AyLPSTFedcckTch9Bg45wYwJfXZm44bnfj7g4U4apump?maker=HifJWuPGNahRu8jkx73mgnVHq3vaBryeE4kkrtfGPPFJ","https://dexscreener.com/solana/AyLPSTFedcckTch9Bg45wYwJfXZm44bnfj7g4U4apump?maker=HifJWuPGNahRu8jkx73mgnVHq3vaBryeE4kkrtfGPPFJ")</f>
        <v/>
      </c>
    </row>
    <row r="177">
      <c r="A177" t="inlineStr">
        <is>
          <t>Dm5DYJmefvKJrfxczmghgwqVL28yohfuQkepZws4pump</t>
        </is>
      </c>
      <c r="B177" t="inlineStr">
        <is>
          <t>R</t>
        </is>
      </c>
      <c r="C177" t="n">
        <v>7</v>
      </c>
      <c r="D177" t="n">
        <v>-0.261</v>
      </c>
      <c r="E177" t="n">
        <v>-1</v>
      </c>
      <c r="F177" t="n">
        <v>8.19</v>
      </c>
      <c r="G177" t="n">
        <v>7.93</v>
      </c>
      <c r="H177" t="n">
        <v>5</v>
      </c>
      <c r="I177" t="n">
        <v>4</v>
      </c>
      <c r="J177" t="n">
        <v>-1</v>
      </c>
      <c r="K177" t="n">
        <v>-1</v>
      </c>
      <c r="L177">
        <f>HYPERLINK("https://www.defined.fi/sol/Dm5DYJmefvKJrfxczmghgwqVL28yohfuQkepZws4pump?maker=HifJWuPGNahRu8jkx73mgnVHq3vaBryeE4kkrtfGPPFJ","https://www.defined.fi/sol/Dm5DYJmefvKJrfxczmghgwqVL28yohfuQkepZws4pump?maker=HifJWuPGNahRu8jkx73mgnVHq3vaBryeE4kkrtfGPPFJ")</f>
        <v/>
      </c>
      <c r="M177">
        <f>HYPERLINK("https://dexscreener.com/solana/Dm5DYJmefvKJrfxczmghgwqVL28yohfuQkepZws4pump?maker=HifJWuPGNahRu8jkx73mgnVHq3vaBryeE4kkrtfGPPFJ","https://dexscreener.com/solana/Dm5DYJmefvKJrfxczmghgwqVL28yohfuQkepZws4pump?maker=HifJWuPGNahRu8jkx73mgnVHq3vaBryeE4kkrtfGPPFJ")</f>
        <v/>
      </c>
    </row>
    <row r="178">
      <c r="A178" t="inlineStr">
        <is>
          <t>951C5gi2VAwpfgKSy5KUmCZutR6f6NVeEBPAFE3qpump</t>
        </is>
      </c>
      <c r="B178" t="inlineStr">
        <is>
          <t>unknown_951C</t>
        </is>
      </c>
      <c r="C178" t="n">
        <v>7</v>
      </c>
      <c r="D178" t="n">
        <v>0.232</v>
      </c>
      <c r="E178" t="n">
        <v>0.26</v>
      </c>
      <c r="F178" t="n">
        <v>0.912</v>
      </c>
      <c r="G178" t="n">
        <v>1.14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HYPERLINK("https://www.defined.fi/sol/951C5gi2VAwpfgKSy5KUmCZutR6f6NVeEBPAFE3qpump?maker=HifJWuPGNahRu8jkx73mgnVHq3vaBryeE4kkrtfGPPFJ","https://www.defined.fi/sol/951C5gi2VAwpfgKSy5KUmCZutR6f6NVeEBPAFE3qpump?maker=HifJWuPGNahRu8jkx73mgnVHq3vaBryeE4kkrtfGPPFJ")</f>
        <v/>
      </c>
      <c r="M178">
        <f>HYPERLINK("https://dexscreener.com/solana/951C5gi2VAwpfgKSy5KUmCZutR6f6NVeEBPAFE3qpump?maker=HifJWuPGNahRu8jkx73mgnVHq3vaBryeE4kkrtfGPPFJ","https://dexscreener.com/solana/951C5gi2VAwpfgKSy5KUmCZutR6f6NVeEBPAFE3qpump?maker=HifJWuPGNahRu8jkx73mgnVHq3vaBryeE4kkrtfGPPFJ")</f>
        <v/>
      </c>
    </row>
    <row r="179">
      <c r="A179" t="inlineStr">
        <is>
          <t>2toGdXLKrVkH8AZSx7a4QjGzTch3KvjgVBPtDuk9pump</t>
        </is>
      </c>
      <c r="B179" t="inlineStr">
        <is>
          <t>LHX</t>
        </is>
      </c>
      <c r="C179" t="n">
        <v>7</v>
      </c>
      <c r="D179" t="n">
        <v>1.52</v>
      </c>
      <c r="E179" t="n">
        <v>0.42</v>
      </c>
      <c r="F179" t="n">
        <v>3.64</v>
      </c>
      <c r="G179" t="n">
        <v>5.16</v>
      </c>
      <c r="H179" t="n">
        <v>3</v>
      </c>
      <c r="I179" t="n">
        <v>2</v>
      </c>
      <c r="J179" t="n">
        <v>-1</v>
      </c>
      <c r="K179" t="n">
        <v>-1</v>
      </c>
      <c r="L179">
        <f>HYPERLINK("https://www.defined.fi/sol/2toGdXLKrVkH8AZSx7a4QjGzTch3KvjgVBPtDuk9pump?maker=HifJWuPGNahRu8jkx73mgnVHq3vaBryeE4kkrtfGPPFJ","https://www.defined.fi/sol/2toGdXLKrVkH8AZSx7a4QjGzTch3KvjgVBPtDuk9pump?maker=HifJWuPGNahRu8jkx73mgnVHq3vaBryeE4kkrtfGPPFJ")</f>
        <v/>
      </c>
      <c r="M179">
        <f>HYPERLINK("https://dexscreener.com/solana/2toGdXLKrVkH8AZSx7a4QjGzTch3KvjgVBPtDuk9pump?maker=HifJWuPGNahRu8jkx73mgnVHq3vaBryeE4kkrtfGPPFJ","https://dexscreener.com/solana/2toGdXLKrVkH8AZSx7a4QjGzTch3KvjgVBPtDuk9pump?maker=HifJWuPGNahRu8jkx73mgnVHq3vaBryeE4kkrtfGPPFJ")</f>
        <v/>
      </c>
    </row>
    <row r="180">
      <c r="A180" t="inlineStr">
        <is>
          <t>BzB6kjTBjVNZxXrokwkMW8ufTEp51E4KeEYh7NCEpump</t>
        </is>
      </c>
      <c r="B180" t="inlineStr">
        <is>
          <t>G</t>
        </is>
      </c>
      <c r="C180" t="n">
        <v>7</v>
      </c>
      <c r="D180" t="n">
        <v>0.024</v>
      </c>
      <c r="E180" t="n">
        <v>-1</v>
      </c>
      <c r="F180" t="n">
        <v>0.908</v>
      </c>
      <c r="G180" t="n">
        <v>0.9320000000000001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HYPERLINK("https://www.defined.fi/sol/BzB6kjTBjVNZxXrokwkMW8ufTEp51E4KeEYh7NCEpump?maker=HifJWuPGNahRu8jkx73mgnVHq3vaBryeE4kkrtfGPPFJ","https://www.defined.fi/sol/BzB6kjTBjVNZxXrokwkMW8ufTEp51E4KeEYh7NCEpump?maker=HifJWuPGNahRu8jkx73mgnVHq3vaBryeE4kkrtfGPPFJ")</f>
        <v/>
      </c>
      <c r="M180">
        <f>HYPERLINK("https://dexscreener.com/solana/BzB6kjTBjVNZxXrokwkMW8ufTEp51E4KeEYh7NCEpump?maker=HifJWuPGNahRu8jkx73mgnVHq3vaBryeE4kkrtfGPPFJ","https://dexscreener.com/solana/BzB6kjTBjVNZxXrokwkMW8ufTEp51E4KeEYh7NCEpump?maker=HifJWuPGNahRu8jkx73mgnVHq3vaBryeE4kkrtfGPPFJ")</f>
        <v/>
      </c>
    </row>
    <row r="181">
      <c r="A181" t="inlineStr">
        <is>
          <t>Dgt46cUqpK7PjfzmhqCPzyFjsK18UoqqSMoEkGFPpump</t>
        </is>
      </c>
      <c r="B181" t="inlineStr">
        <is>
          <t>I</t>
        </is>
      </c>
      <c r="C181" t="n">
        <v>7</v>
      </c>
      <c r="D181" t="n">
        <v>-0.008999999999999999</v>
      </c>
      <c r="E181" t="n">
        <v>-1</v>
      </c>
      <c r="F181" t="n">
        <v>0.908</v>
      </c>
      <c r="G181" t="n">
        <v>0.9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HYPERLINK("https://www.defined.fi/sol/Dgt46cUqpK7PjfzmhqCPzyFjsK18UoqqSMoEkGFPpump?maker=HifJWuPGNahRu8jkx73mgnVHq3vaBryeE4kkrtfGPPFJ","https://www.defined.fi/sol/Dgt46cUqpK7PjfzmhqCPzyFjsK18UoqqSMoEkGFPpump?maker=HifJWuPGNahRu8jkx73mgnVHq3vaBryeE4kkrtfGPPFJ")</f>
        <v/>
      </c>
      <c r="M181">
        <f>HYPERLINK("https://dexscreener.com/solana/Dgt46cUqpK7PjfzmhqCPzyFjsK18UoqqSMoEkGFPpump?maker=HifJWuPGNahRu8jkx73mgnVHq3vaBryeE4kkrtfGPPFJ","https://dexscreener.com/solana/Dgt46cUqpK7PjfzmhqCPzyFjsK18UoqqSMoEkGFPpump?maker=HifJWuPGNahRu8jkx73mgnVHq3vaBryeE4kkrtfGPPFJ")</f>
        <v/>
      </c>
    </row>
    <row r="182">
      <c r="A182" t="inlineStr">
        <is>
          <t>DWDv5hbiVYSY3bKZSabwMzW2DeizHcS1gnWjmQdApump</t>
        </is>
      </c>
      <c r="B182" t="inlineStr">
        <is>
          <t>G</t>
        </is>
      </c>
      <c r="C182" t="n">
        <v>7</v>
      </c>
      <c r="D182" t="n">
        <v>0.237</v>
      </c>
      <c r="E182" t="n">
        <v>-1</v>
      </c>
      <c r="F182" t="n">
        <v>0.908</v>
      </c>
      <c r="G182" t="n">
        <v>1.14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HYPERLINK("https://www.defined.fi/sol/DWDv5hbiVYSY3bKZSabwMzW2DeizHcS1gnWjmQdApump?maker=HifJWuPGNahRu8jkx73mgnVHq3vaBryeE4kkrtfGPPFJ","https://www.defined.fi/sol/DWDv5hbiVYSY3bKZSabwMzW2DeizHcS1gnWjmQdApump?maker=HifJWuPGNahRu8jkx73mgnVHq3vaBryeE4kkrtfGPPFJ")</f>
        <v/>
      </c>
      <c r="M182">
        <f>HYPERLINK("https://dexscreener.com/solana/DWDv5hbiVYSY3bKZSabwMzW2DeizHcS1gnWjmQdApump?maker=HifJWuPGNahRu8jkx73mgnVHq3vaBryeE4kkrtfGPPFJ","https://dexscreener.com/solana/DWDv5hbiVYSY3bKZSabwMzW2DeizHcS1gnWjmQdApump?maker=HifJWuPGNahRu8jkx73mgnVHq3vaBryeE4kkrtfGPPFJ")</f>
        <v/>
      </c>
    </row>
    <row r="183">
      <c r="A183" t="inlineStr">
        <is>
          <t>CZyqBBniKqX8LVHDww9RL3zTJJGfk7w8E3nAfyhxpump</t>
        </is>
      </c>
      <c r="B183" t="inlineStr">
        <is>
          <t>E</t>
        </is>
      </c>
      <c r="C183" t="n">
        <v>7</v>
      </c>
      <c r="D183" t="n">
        <v>0.145</v>
      </c>
      <c r="E183" t="n">
        <v>-1</v>
      </c>
      <c r="F183" t="n">
        <v>0.91</v>
      </c>
      <c r="G183" t="n">
        <v>1.05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HYPERLINK("https://www.defined.fi/sol/CZyqBBniKqX8LVHDww9RL3zTJJGfk7w8E3nAfyhxpump?maker=HifJWuPGNahRu8jkx73mgnVHq3vaBryeE4kkrtfGPPFJ","https://www.defined.fi/sol/CZyqBBniKqX8LVHDww9RL3zTJJGfk7w8E3nAfyhxpump?maker=HifJWuPGNahRu8jkx73mgnVHq3vaBryeE4kkrtfGPPFJ")</f>
        <v/>
      </c>
      <c r="M183">
        <f>HYPERLINK("https://dexscreener.com/solana/CZyqBBniKqX8LVHDww9RL3zTJJGfk7w8E3nAfyhxpump?maker=HifJWuPGNahRu8jkx73mgnVHq3vaBryeE4kkrtfGPPFJ","https://dexscreener.com/solana/CZyqBBniKqX8LVHDww9RL3zTJJGfk7w8E3nAfyhxpump?maker=HifJWuPGNahRu8jkx73mgnVHq3vaBryeE4kkrtfGPPFJ")</f>
        <v/>
      </c>
    </row>
    <row r="184">
      <c r="A184" t="inlineStr">
        <is>
          <t>BptzzrvbTAEYQPX3d2ZAcvtCyhSeXEk6w1YY9nSCpump</t>
        </is>
      </c>
      <c r="B184" t="inlineStr">
        <is>
          <t>N</t>
        </is>
      </c>
      <c r="C184" t="n">
        <v>7</v>
      </c>
      <c r="D184" t="n">
        <v>2.62</v>
      </c>
      <c r="E184" t="n">
        <v>0.96</v>
      </c>
      <c r="F184" t="n">
        <v>2.73</v>
      </c>
      <c r="G184" t="n">
        <v>5.36</v>
      </c>
      <c r="H184" t="n">
        <v>1</v>
      </c>
      <c r="I184" t="n">
        <v>2</v>
      </c>
      <c r="J184" t="n">
        <v>-1</v>
      </c>
      <c r="K184" t="n">
        <v>-1</v>
      </c>
      <c r="L184">
        <f>HYPERLINK("https://www.defined.fi/sol/BptzzrvbTAEYQPX3d2ZAcvtCyhSeXEk6w1YY9nSCpump?maker=HifJWuPGNahRu8jkx73mgnVHq3vaBryeE4kkrtfGPPFJ","https://www.defined.fi/sol/BptzzrvbTAEYQPX3d2ZAcvtCyhSeXEk6w1YY9nSCpump?maker=HifJWuPGNahRu8jkx73mgnVHq3vaBryeE4kkrtfGPPFJ")</f>
        <v/>
      </c>
      <c r="M184">
        <f>HYPERLINK("https://dexscreener.com/solana/BptzzrvbTAEYQPX3d2ZAcvtCyhSeXEk6w1YY9nSCpump?maker=HifJWuPGNahRu8jkx73mgnVHq3vaBryeE4kkrtfGPPFJ","https://dexscreener.com/solana/BptzzrvbTAEYQPX3d2ZAcvtCyhSeXEk6w1YY9nSCpump?maker=HifJWuPGNahRu8jkx73mgnVHq3vaBryeE4kkrtfGPPFJ")</f>
        <v/>
      </c>
    </row>
    <row r="185">
      <c r="A185" t="inlineStr">
        <is>
          <t>GNkFtxsW4djpXRw5PWeoFby4FMYhhHvP6T8eo6P2pump</t>
        </is>
      </c>
      <c r="B185" t="inlineStr">
        <is>
          <t>Women</t>
        </is>
      </c>
      <c r="C185" t="n">
        <v>7</v>
      </c>
      <c r="D185" t="n">
        <v>0.663</v>
      </c>
      <c r="E185" t="n">
        <v>-1</v>
      </c>
      <c r="F185" t="n">
        <v>1.84</v>
      </c>
      <c r="G185" t="n">
        <v>2.5</v>
      </c>
      <c r="H185" t="n">
        <v>2</v>
      </c>
      <c r="I185" t="n">
        <v>3</v>
      </c>
      <c r="J185" t="n">
        <v>-1</v>
      </c>
      <c r="K185" t="n">
        <v>-1</v>
      </c>
      <c r="L185">
        <f>HYPERLINK("https://www.defined.fi/sol/GNkFtxsW4djpXRw5PWeoFby4FMYhhHvP6T8eo6P2pump?maker=HifJWuPGNahRu8jkx73mgnVHq3vaBryeE4kkrtfGPPFJ","https://www.defined.fi/sol/GNkFtxsW4djpXRw5PWeoFby4FMYhhHvP6T8eo6P2pump?maker=HifJWuPGNahRu8jkx73mgnVHq3vaBryeE4kkrtfGPPFJ")</f>
        <v/>
      </c>
      <c r="M185">
        <f>HYPERLINK("https://dexscreener.com/solana/GNkFtxsW4djpXRw5PWeoFby4FMYhhHvP6T8eo6P2pump?maker=HifJWuPGNahRu8jkx73mgnVHq3vaBryeE4kkrtfGPPFJ","https://dexscreener.com/solana/GNkFtxsW4djpXRw5PWeoFby4FMYhhHvP6T8eo6P2pump?maker=HifJWuPGNahRu8jkx73mgnVHq3vaBryeE4kkrtfGPPFJ")</f>
        <v/>
      </c>
    </row>
    <row r="186">
      <c r="A186" t="inlineStr">
        <is>
          <t>2vM5eRX5rVdfewg8goaxekdo1jZwqy8b86L1w8w6iPtA</t>
        </is>
      </c>
      <c r="B186" t="inlineStr">
        <is>
          <t>MILES</t>
        </is>
      </c>
      <c r="C186" t="n">
        <v>7</v>
      </c>
      <c r="D186" t="n">
        <v>1.11</v>
      </c>
      <c r="E186" t="n">
        <v>1.22</v>
      </c>
      <c r="F186" t="n">
        <v>0.912</v>
      </c>
      <c r="G186" t="n">
        <v>2.03</v>
      </c>
      <c r="H186" t="n">
        <v>1</v>
      </c>
      <c r="I186" t="n">
        <v>3</v>
      </c>
      <c r="J186" t="n">
        <v>-1</v>
      </c>
      <c r="K186" t="n">
        <v>-1</v>
      </c>
      <c r="L186">
        <f>HYPERLINK("https://www.defined.fi/sol/2vM5eRX5rVdfewg8goaxekdo1jZwqy8b86L1w8w6iPtA?maker=HifJWuPGNahRu8jkx73mgnVHq3vaBryeE4kkrtfGPPFJ","https://www.defined.fi/sol/2vM5eRX5rVdfewg8goaxekdo1jZwqy8b86L1w8w6iPtA?maker=HifJWuPGNahRu8jkx73mgnVHq3vaBryeE4kkrtfGPPFJ")</f>
        <v/>
      </c>
      <c r="M186">
        <f>HYPERLINK("https://dexscreener.com/solana/2vM5eRX5rVdfewg8goaxekdo1jZwqy8b86L1w8w6iPtA?maker=HifJWuPGNahRu8jkx73mgnVHq3vaBryeE4kkrtfGPPFJ","https://dexscreener.com/solana/2vM5eRX5rVdfewg8goaxekdo1jZwqy8b86L1w8w6iPtA?maker=HifJWuPGNahRu8jkx73mgnVHq3vaBryeE4kkrtfGPPFJ")</f>
        <v/>
      </c>
    </row>
    <row r="187">
      <c r="A187" t="inlineStr">
        <is>
          <t>8iWsK2WH3AGviQwAnt43zvc8yLy6QMUSuv8PK2A7pump</t>
        </is>
      </c>
      <c r="B187" t="inlineStr">
        <is>
          <t>unknown_8iWs</t>
        </is>
      </c>
      <c r="C187" t="n">
        <v>7</v>
      </c>
      <c r="D187" t="n">
        <v>2.77</v>
      </c>
      <c r="E187" t="n">
        <v>0.05</v>
      </c>
      <c r="F187" t="n">
        <v>60.45</v>
      </c>
      <c r="G187" t="n">
        <v>63.22</v>
      </c>
      <c r="H187" t="n">
        <v>11</v>
      </c>
      <c r="I187" t="n">
        <v>5</v>
      </c>
      <c r="J187" t="n">
        <v>-1</v>
      </c>
      <c r="K187" t="n">
        <v>-1</v>
      </c>
      <c r="L187">
        <f>HYPERLINK("https://www.defined.fi/sol/8iWsK2WH3AGviQwAnt43zvc8yLy6QMUSuv8PK2A7pump?maker=HifJWuPGNahRu8jkx73mgnVHq3vaBryeE4kkrtfGPPFJ","https://www.defined.fi/sol/8iWsK2WH3AGviQwAnt43zvc8yLy6QMUSuv8PK2A7pump?maker=HifJWuPGNahRu8jkx73mgnVHq3vaBryeE4kkrtfGPPFJ")</f>
        <v/>
      </c>
      <c r="M187">
        <f>HYPERLINK("https://dexscreener.com/solana/8iWsK2WH3AGviQwAnt43zvc8yLy6QMUSuv8PK2A7pump?maker=HifJWuPGNahRu8jkx73mgnVHq3vaBryeE4kkrtfGPPFJ","https://dexscreener.com/solana/8iWsK2WH3AGviQwAnt43zvc8yLy6QMUSuv8PK2A7pump?maker=HifJWuPGNahRu8jkx73mgnVHq3vaBryeE4kkrtfGPPFJ")</f>
        <v/>
      </c>
    </row>
    <row r="188">
      <c r="A188" t="inlineStr">
        <is>
          <t>9Gph3zY2KbXaEZLkMXzQQNxRyNoZDe9DB3iyawqKpump</t>
        </is>
      </c>
      <c r="B188" t="inlineStr">
        <is>
          <t>MANTIS</t>
        </is>
      </c>
      <c r="C188" t="n">
        <v>8</v>
      </c>
      <c r="D188" t="n">
        <v>-0.078</v>
      </c>
      <c r="E188" t="n">
        <v>-0.07000000000000001</v>
      </c>
      <c r="F188" t="n">
        <v>1.13</v>
      </c>
      <c r="G188" t="n">
        <v>1.05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HYPERLINK("https://www.defined.fi/sol/9Gph3zY2KbXaEZLkMXzQQNxRyNoZDe9DB3iyawqKpump?maker=HifJWuPGNahRu8jkx73mgnVHq3vaBryeE4kkrtfGPPFJ","https://www.defined.fi/sol/9Gph3zY2KbXaEZLkMXzQQNxRyNoZDe9DB3iyawqKpump?maker=HifJWuPGNahRu8jkx73mgnVHq3vaBryeE4kkrtfGPPFJ")</f>
        <v/>
      </c>
      <c r="M188">
        <f>HYPERLINK("https://dexscreener.com/solana/9Gph3zY2KbXaEZLkMXzQQNxRyNoZDe9DB3iyawqKpump?maker=HifJWuPGNahRu8jkx73mgnVHq3vaBryeE4kkrtfGPPFJ","https://dexscreener.com/solana/9Gph3zY2KbXaEZLkMXzQQNxRyNoZDe9DB3iyawqKpump?maker=HifJWuPGNahRu8jkx73mgnVHq3vaBryeE4kkrtfGPPFJ")</f>
        <v/>
      </c>
    </row>
    <row r="189">
      <c r="A189" t="inlineStr">
        <is>
          <t>5LbEZWxePVBh8gF5prs6qR6kQxLKzGkNp6jzGCLXpump</t>
        </is>
      </c>
      <c r="B189" t="inlineStr">
        <is>
          <t>unknown_5LbE</t>
        </is>
      </c>
      <c r="C189" t="n">
        <v>8</v>
      </c>
      <c r="D189" t="n">
        <v>-1.7</v>
      </c>
      <c r="E189" t="n">
        <v>-0.31</v>
      </c>
      <c r="F189" t="n">
        <v>5.43</v>
      </c>
      <c r="G189" t="n">
        <v>3.73</v>
      </c>
      <c r="H189" t="n">
        <v>5</v>
      </c>
      <c r="I189" t="n">
        <v>3</v>
      </c>
      <c r="J189" t="n">
        <v>-1</v>
      </c>
      <c r="K189" t="n">
        <v>-1</v>
      </c>
      <c r="L189">
        <f>HYPERLINK("https://www.defined.fi/sol/5LbEZWxePVBh8gF5prs6qR6kQxLKzGkNp6jzGCLXpump?maker=HifJWuPGNahRu8jkx73mgnVHq3vaBryeE4kkrtfGPPFJ","https://www.defined.fi/sol/5LbEZWxePVBh8gF5prs6qR6kQxLKzGkNp6jzGCLXpump?maker=HifJWuPGNahRu8jkx73mgnVHq3vaBryeE4kkrtfGPPFJ")</f>
        <v/>
      </c>
      <c r="M189">
        <f>HYPERLINK("https://dexscreener.com/solana/5LbEZWxePVBh8gF5prs6qR6kQxLKzGkNp6jzGCLXpump?maker=HifJWuPGNahRu8jkx73mgnVHq3vaBryeE4kkrtfGPPFJ","https://dexscreener.com/solana/5LbEZWxePVBh8gF5prs6qR6kQxLKzGkNp6jzGCLXpump?maker=HifJWuPGNahRu8jkx73mgnVHq3vaBryeE4kkrtfGPPFJ")</f>
        <v/>
      </c>
    </row>
    <row r="190">
      <c r="A190" t="inlineStr">
        <is>
          <t>6oWrBg4Jn1Eeh9XErPRNUMPEPEf8Nx3YfDyFC5dSpump</t>
        </is>
      </c>
      <c r="B190" t="inlineStr">
        <is>
          <t>unknown_6oWr</t>
        </is>
      </c>
      <c r="C190" t="n">
        <v>8</v>
      </c>
      <c r="D190" t="n">
        <v>0.007</v>
      </c>
      <c r="E190" t="n">
        <v>-1</v>
      </c>
      <c r="F190" t="n">
        <v>0.452</v>
      </c>
      <c r="G190" t="n">
        <v>0.459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HYPERLINK("https://www.defined.fi/sol/6oWrBg4Jn1Eeh9XErPRNUMPEPEf8Nx3YfDyFC5dSpump?maker=HifJWuPGNahRu8jkx73mgnVHq3vaBryeE4kkrtfGPPFJ","https://www.defined.fi/sol/6oWrBg4Jn1Eeh9XErPRNUMPEPEf8Nx3YfDyFC5dSpump?maker=HifJWuPGNahRu8jkx73mgnVHq3vaBryeE4kkrtfGPPFJ")</f>
        <v/>
      </c>
      <c r="M190">
        <f>HYPERLINK("https://dexscreener.com/solana/6oWrBg4Jn1Eeh9XErPRNUMPEPEf8Nx3YfDyFC5dSpump?maker=HifJWuPGNahRu8jkx73mgnVHq3vaBryeE4kkrtfGPPFJ","https://dexscreener.com/solana/6oWrBg4Jn1Eeh9XErPRNUMPEPEf8Nx3YfDyFC5dSpump?maker=HifJWuPGNahRu8jkx73mgnVHq3vaBryeE4kkrtfGPPFJ")</f>
        <v/>
      </c>
    </row>
    <row r="191">
      <c r="A191" t="inlineStr">
        <is>
          <t>FyEUKDB7DjfANVJTwSWPkta3yK8bRjSn2nB9y41Qpump</t>
        </is>
      </c>
      <c r="B191" t="inlineStr">
        <is>
          <t>gospodin</t>
        </is>
      </c>
      <c r="C191" t="n">
        <v>8</v>
      </c>
      <c r="D191" t="n">
        <v>4.5</v>
      </c>
      <c r="E191" t="n">
        <v>0.24</v>
      </c>
      <c r="F191" t="n">
        <v>19.07</v>
      </c>
      <c r="G191" t="n">
        <v>23.57</v>
      </c>
      <c r="H191" t="n">
        <v>4</v>
      </c>
      <c r="I191" t="n">
        <v>4</v>
      </c>
      <c r="J191" t="n">
        <v>-1</v>
      </c>
      <c r="K191" t="n">
        <v>-1</v>
      </c>
      <c r="L191">
        <f>HYPERLINK("https://www.defined.fi/sol/FyEUKDB7DjfANVJTwSWPkta3yK8bRjSn2nB9y41Qpump?maker=HifJWuPGNahRu8jkx73mgnVHq3vaBryeE4kkrtfGPPFJ","https://www.defined.fi/sol/FyEUKDB7DjfANVJTwSWPkta3yK8bRjSn2nB9y41Qpump?maker=HifJWuPGNahRu8jkx73mgnVHq3vaBryeE4kkrtfGPPFJ")</f>
        <v/>
      </c>
      <c r="M191">
        <f>HYPERLINK("https://dexscreener.com/solana/FyEUKDB7DjfANVJTwSWPkta3yK8bRjSn2nB9y41Qpump?maker=HifJWuPGNahRu8jkx73mgnVHq3vaBryeE4kkrtfGPPFJ","https://dexscreener.com/solana/FyEUKDB7DjfANVJTwSWPkta3yK8bRjSn2nB9y41Qpump?maker=HifJWuPGNahRu8jkx73mgnVHq3vaBryeE4kkrtfGPPFJ")</f>
        <v/>
      </c>
    </row>
    <row r="192">
      <c r="A192" t="inlineStr">
        <is>
          <t>E9xwAjyxNxYWZBTV4pbsZhbihDkHF153GT5x1qixpump</t>
        </is>
      </c>
      <c r="B192" t="inlineStr">
        <is>
          <t>Mamba</t>
        </is>
      </c>
      <c r="C192" t="n">
        <v>8</v>
      </c>
      <c r="D192" t="n">
        <v>0.052</v>
      </c>
      <c r="E192" t="n">
        <v>0.07000000000000001</v>
      </c>
      <c r="F192" t="n">
        <v>0.789</v>
      </c>
      <c r="G192" t="n">
        <v>0.841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HYPERLINK("https://www.defined.fi/sol/E9xwAjyxNxYWZBTV4pbsZhbihDkHF153GT5x1qixpump?maker=HifJWuPGNahRu8jkx73mgnVHq3vaBryeE4kkrtfGPPFJ","https://www.defined.fi/sol/E9xwAjyxNxYWZBTV4pbsZhbihDkHF153GT5x1qixpump?maker=HifJWuPGNahRu8jkx73mgnVHq3vaBryeE4kkrtfGPPFJ")</f>
        <v/>
      </c>
      <c r="M192">
        <f>HYPERLINK("https://dexscreener.com/solana/E9xwAjyxNxYWZBTV4pbsZhbihDkHF153GT5x1qixpump?maker=HifJWuPGNahRu8jkx73mgnVHq3vaBryeE4kkrtfGPPFJ","https://dexscreener.com/solana/E9xwAjyxNxYWZBTV4pbsZhbihDkHF153GT5x1qixpump?maker=HifJWuPGNahRu8jkx73mgnVHq3vaBryeE4kkrtfGPPFJ")</f>
        <v/>
      </c>
    </row>
    <row r="193">
      <c r="A193" t="inlineStr">
        <is>
          <t>5SrrxSMwc4nM6mFpq9ECyTLAnbJFN917ti96Lhnpump</t>
        </is>
      </c>
      <c r="B193" t="inlineStr">
        <is>
          <t>AU</t>
        </is>
      </c>
      <c r="C193" t="n">
        <v>8</v>
      </c>
      <c r="D193" t="n">
        <v>0.02</v>
      </c>
      <c r="E193" t="n">
        <v>-1</v>
      </c>
      <c r="F193" t="n">
        <v>0.907</v>
      </c>
      <c r="G193" t="n">
        <v>0.926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HYPERLINK("https://www.defined.fi/sol/5SrrxSMwc4nM6mFpq9ECyTLAnbJFN917ti96Lhnpump?maker=HifJWuPGNahRu8jkx73mgnVHq3vaBryeE4kkrtfGPPFJ","https://www.defined.fi/sol/5SrrxSMwc4nM6mFpq9ECyTLAnbJFN917ti96Lhnpump?maker=HifJWuPGNahRu8jkx73mgnVHq3vaBryeE4kkrtfGPPFJ")</f>
        <v/>
      </c>
      <c r="M193">
        <f>HYPERLINK("https://dexscreener.com/solana/5SrrxSMwc4nM6mFpq9ECyTLAnbJFN917ti96Lhnpump?maker=HifJWuPGNahRu8jkx73mgnVHq3vaBryeE4kkrtfGPPFJ","https://dexscreener.com/solana/5SrrxSMwc4nM6mFpq9ECyTLAnbJFN917ti96Lhnpump?maker=HifJWuPGNahRu8jkx73mgnVHq3vaBryeE4kkrtfGPPFJ")</f>
        <v/>
      </c>
    </row>
    <row r="194">
      <c r="A194" t="inlineStr">
        <is>
          <t>2YgKjjXtmMVVT3St9vgZwvCk7P9a3D4sLqYVNmAqpump</t>
        </is>
      </c>
      <c r="B194" t="inlineStr">
        <is>
          <t>us</t>
        </is>
      </c>
      <c r="C194" t="n">
        <v>8</v>
      </c>
      <c r="D194" t="n">
        <v>0</v>
      </c>
      <c r="E194" t="n">
        <v>-1</v>
      </c>
      <c r="F194" t="n">
        <v>0.847</v>
      </c>
      <c r="G194" t="n">
        <v>0.847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HYPERLINK("https://www.defined.fi/sol/2YgKjjXtmMVVT3St9vgZwvCk7P9a3D4sLqYVNmAqpump?maker=HifJWuPGNahRu8jkx73mgnVHq3vaBryeE4kkrtfGPPFJ","https://www.defined.fi/sol/2YgKjjXtmMVVT3St9vgZwvCk7P9a3D4sLqYVNmAqpump?maker=HifJWuPGNahRu8jkx73mgnVHq3vaBryeE4kkrtfGPPFJ")</f>
        <v/>
      </c>
      <c r="M194">
        <f>HYPERLINK("https://dexscreener.com/solana/2YgKjjXtmMVVT3St9vgZwvCk7P9a3D4sLqYVNmAqpump?maker=HifJWuPGNahRu8jkx73mgnVHq3vaBryeE4kkrtfGPPFJ","https://dexscreener.com/solana/2YgKjjXtmMVVT3St9vgZwvCk7P9a3D4sLqYVNmAqpump?maker=HifJWuPGNahRu8jkx73mgnVHq3vaBryeE4kkrtfGPPFJ")</f>
        <v/>
      </c>
    </row>
    <row r="195">
      <c r="A195" t="inlineStr">
        <is>
          <t>B8kFbq8cPfBa54qRRobdGp6HCTpDkELWJrUxDHYapump</t>
        </is>
      </c>
      <c r="B195" t="inlineStr">
        <is>
          <t>unknown_B8kF</t>
        </is>
      </c>
      <c r="C195" t="n">
        <v>8</v>
      </c>
      <c r="D195" t="n">
        <v>-0.022</v>
      </c>
      <c r="E195" t="n">
        <v>-1</v>
      </c>
      <c r="F195" t="n">
        <v>0.907</v>
      </c>
      <c r="G195" t="n">
        <v>0.885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HYPERLINK("https://www.defined.fi/sol/B8kFbq8cPfBa54qRRobdGp6HCTpDkELWJrUxDHYapump?maker=HifJWuPGNahRu8jkx73mgnVHq3vaBryeE4kkrtfGPPFJ","https://www.defined.fi/sol/B8kFbq8cPfBa54qRRobdGp6HCTpDkELWJrUxDHYapump?maker=HifJWuPGNahRu8jkx73mgnVHq3vaBryeE4kkrtfGPPFJ")</f>
        <v/>
      </c>
      <c r="M195">
        <f>HYPERLINK("https://dexscreener.com/solana/B8kFbq8cPfBa54qRRobdGp6HCTpDkELWJrUxDHYapump?maker=HifJWuPGNahRu8jkx73mgnVHq3vaBryeE4kkrtfGPPFJ","https://dexscreener.com/solana/B8kFbq8cPfBa54qRRobdGp6HCTpDkELWJrUxDHYapump?maker=HifJWuPGNahRu8jkx73mgnVHq3vaBryeE4kkrtfGPPFJ")</f>
        <v/>
      </c>
    </row>
    <row r="196">
      <c r="A196" t="inlineStr">
        <is>
          <t>HGQ4VuUxd7wHvdDkLzvwkt2ywsnXEhTA6cv6RENLpump</t>
        </is>
      </c>
      <c r="B196" t="inlineStr">
        <is>
          <t>unknown_HGQ4</t>
        </is>
      </c>
      <c r="C196" t="n">
        <v>8</v>
      </c>
      <c r="D196" t="n">
        <v>0.092</v>
      </c>
      <c r="E196" t="n">
        <v>-1</v>
      </c>
      <c r="F196" t="n">
        <v>0.98</v>
      </c>
      <c r="G196" t="n">
        <v>1.07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HYPERLINK("https://www.defined.fi/sol/HGQ4VuUxd7wHvdDkLzvwkt2ywsnXEhTA6cv6RENLpump?maker=HifJWuPGNahRu8jkx73mgnVHq3vaBryeE4kkrtfGPPFJ","https://www.defined.fi/sol/HGQ4VuUxd7wHvdDkLzvwkt2ywsnXEhTA6cv6RENLpump?maker=HifJWuPGNahRu8jkx73mgnVHq3vaBryeE4kkrtfGPPFJ")</f>
        <v/>
      </c>
      <c r="M196">
        <f>HYPERLINK("https://dexscreener.com/solana/HGQ4VuUxd7wHvdDkLzvwkt2ywsnXEhTA6cv6RENLpump?maker=HifJWuPGNahRu8jkx73mgnVHq3vaBryeE4kkrtfGPPFJ","https://dexscreener.com/solana/HGQ4VuUxd7wHvdDkLzvwkt2ywsnXEhTA6cv6RENLpump?maker=HifJWuPGNahRu8jkx73mgnVHq3vaBryeE4kkrtfGPPFJ")</f>
        <v/>
      </c>
    </row>
    <row r="197">
      <c r="A197" t="inlineStr">
        <is>
          <t>7KWN6sGMc9yZmd2PhypSCpHUdtCdKSUATdZXUzTqpump</t>
        </is>
      </c>
      <c r="B197" t="inlineStr">
        <is>
          <t>hentai</t>
        </is>
      </c>
      <c r="C197" t="n">
        <v>8</v>
      </c>
      <c r="D197" t="n">
        <v>0</v>
      </c>
      <c r="E197" t="n">
        <v>-1</v>
      </c>
      <c r="F197" t="n">
        <v>0.907</v>
      </c>
      <c r="G197" t="n">
        <v>0.907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HYPERLINK("https://www.defined.fi/sol/7KWN6sGMc9yZmd2PhypSCpHUdtCdKSUATdZXUzTqpump?maker=HifJWuPGNahRu8jkx73mgnVHq3vaBryeE4kkrtfGPPFJ","https://www.defined.fi/sol/7KWN6sGMc9yZmd2PhypSCpHUdtCdKSUATdZXUzTqpump?maker=HifJWuPGNahRu8jkx73mgnVHq3vaBryeE4kkrtfGPPFJ")</f>
        <v/>
      </c>
      <c r="M197">
        <f>HYPERLINK("https://dexscreener.com/solana/7KWN6sGMc9yZmd2PhypSCpHUdtCdKSUATdZXUzTqpump?maker=HifJWuPGNahRu8jkx73mgnVHq3vaBryeE4kkrtfGPPFJ","https://dexscreener.com/solana/7KWN6sGMc9yZmd2PhypSCpHUdtCdKSUATdZXUzTqpump?maker=HifJWuPGNahRu8jkx73mgnVHq3vaBryeE4kkrtfGPPFJ")</f>
        <v/>
      </c>
    </row>
    <row r="198">
      <c r="A198" t="inlineStr">
        <is>
          <t>GVQ4gKZnja2AihfoAEKJTtFES2n4H6YLSSF7jYKc8Yia</t>
        </is>
      </c>
      <c r="B198" t="inlineStr">
        <is>
          <t>ONE</t>
        </is>
      </c>
      <c r="C198" t="n">
        <v>8</v>
      </c>
      <c r="D198" t="n">
        <v>0.665</v>
      </c>
      <c r="E198" t="n">
        <v>0.24</v>
      </c>
      <c r="F198" t="n">
        <v>2.73</v>
      </c>
      <c r="G198" t="n">
        <v>3.39</v>
      </c>
      <c r="H198" t="n">
        <v>1</v>
      </c>
      <c r="I198" t="n">
        <v>1</v>
      </c>
      <c r="J198" t="n">
        <v>-1</v>
      </c>
      <c r="K198" t="n">
        <v>-1</v>
      </c>
      <c r="L198">
        <f>HYPERLINK("https://www.defined.fi/sol/GVQ4gKZnja2AihfoAEKJTtFES2n4H6YLSSF7jYKc8Yia?maker=HifJWuPGNahRu8jkx73mgnVHq3vaBryeE4kkrtfGPPFJ","https://www.defined.fi/sol/GVQ4gKZnja2AihfoAEKJTtFES2n4H6YLSSF7jYKc8Yia?maker=HifJWuPGNahRu8jkx73mgnVHq3vaBryeE4kkrtfGPPFJ")</f>
        <v/>
      </c>
      <c r="M198">
        <f>HYPERLINK("https://dexscreener.com/solana/GVQ4gKZnja2AihfoAEKJTtFES2n4H6YLSSF7jYKc8Yia?maker=HifJWuPGNahRu8jkx73mgnVHq3vaBryeE4kkrtfGPPFJ","https://dexscreener.com/solana/GVQ4gKZnja2AihfoAEKJTtFES2n4H6YLSSF7jYKc8Yia?maker=HifJWuPGNahRu8jkx73mgnVHq3vaBryeE4kkrtfGPPFJ")</f>
        <v/>
      </c>
    </row>
    <row r="199">
      <c r="A199" t="inlineStr">
        <is>
          <t>2uv2mnhvLR2jERfTFrCumVTxrXjGi3p4h2Emfhtppump</t>
        </is>
      </c>
      <c r="B199" t="inlineStr">
        <is>
          <t>unknown_2uv2</t>
        </is>
      </c>
      <c r="C199" t="n">
        <v>8</v>
      </c>
      <c r="D199" t="n">
        <v>1.22</v>
      </c>
      <c r="E199" t="n">
        <v>-1</v>
      </c>
      <c r="F199" t="n">
        <v>2.64</v>
      </c>
      <c r="G199" t="n">
        <v>3.87</v>
      </c>
      <c r="H199" t="n">
        <v>3</v>
      </c>
      <c r="I199" t="n">
        <v>2</v>
      </c>
      <c r="J199" t="n">
        <v>-1</v>
      </c>
      <c r="K199" t="n">
        <v>-1</v>
      </c>
      <c r="L199">
        <f>HYPERLINK("https://www.defined.fi/sol/2uv2mnhvLR2jERfTFrCumVTxrXjGi3p4h2Emfhtppump?maker=HifJWuPGNahRu8jkx73mgnVHq3vaBryeE4kkrtfGPPFJ","https://www.defined.fi/sol/2uv2mnhvLR2jERfTFrCumVTxrXjGi3p4h2Emfhtppump?maker=HifJWuPGNahRu8jkx73mgnVHq3vaBryeE4kkrtfGPPFJ")</f>
        <v/>
      </c>
      <c r="M199">
        <f>HYPERLINK("https://dexscreener.com/solana/2uv2mnhvLR2jERfTFrCumVTxrXjGi3p4h2Emfhtppump?maker=HifJWuPGNahRu8jkx73mgnVHq3vaBryeE4kkrtfGPPFJ","https://dexscreener.com/solana/2uv2mnhvLR2jERfTFrCumVTxrXjGi3p4h2Emfhtppump?maker=HifJWuPGNahRu8jkx73mgnVHq3vaBryeE4kkrtfGPPFJ")</f>
        <v/>
      </c>
    </row>
    <row r="200">
      <c r="A200" t="inlineStr">
        <is>
          <t>EmmuvT1bmi9pD5HHxorkT5gKd3RyQfNYDowmEUkYpump</t>
        </is>
      </c>
      <c r="B200" t="inlineStr">
        <is>
          <t>unknown_Emmu</t>
        </is>
      </c>
      <c r="C200" t="n">
        <v>8</v>
      </c>
      <c r="D200" t="n">
        <v>0.259</v>
      </c>
      <c r="E200" t="n">
        <v>-1</v>
      </c>
      <c r="F200" t="n">
        <v>1.37</v>
      </c>
      <c r="G200" t="n">
        <v>1.63</v>
      </c>
      <c r="H200" t="n">
        <v>2</v>
      </c>
      <c r="I200" t="n">
        <v>1</v>
      </c>
      <c r="J200" t="n">
        <v>-1</v>
      </c>
      <c r="K200" t="n">
        <v>-1</v>
      </c>
      <c r="L200">
        <f>HYPERLINK("https://www.defined.fi/sol/EmmuvT1bmi9pD5HHxorkT5gKd3RyQfNYDowmEUkYpump?maker=HifJWuPGNahRu8jkx73mgnVHq3vaBryeE4kkrtfGPPFJ","https://www.defined.fi/sol/EmmuvT1bmi9pD5HHxorkT5gKd3RyQfNYDowmEUkYpump?maker=HifJWuPGNahRu8jkx73mgnVHq3vaBryeE4kkrtfGPPFJ")</f>
        <v/>
      </c>
      <c r="M200">
        <f>HYPERLINK("https://dexscreener.com/solana/EmmuvT1bmi9pD5HHxorkT5gKd3RyQfNYDowmEUkYpump?maker=HifJWuPGNahRu8jkx73mgnVHq3vaBryeE4kkrtfGPPFJ","https://dexscreener.com/solana/EmmuvT1bmi9pD5HHxorkT5gKd3RyQfNYDowmEUkYpump?maker=HifJWuPGNahRu8jkx73mgnVHq3vaBryeE4kkrtfGPPFJ")</f>
        <v/>
      </c>
    </row>
    <row r="201">
      <c r="A201" t="inlineStr">
        <is>
          <t>7cLLadj9x1qQVNaVukosvkeEDhdeLGXtgnBmCbvkpump</t>
        </is>
      </c>
      <c r="B201" t="inlineStr">
        <is>
          <t>unknown_7cLL</t>
        </is>
      </c>
      <c r="C201" t="n">
        <v>8</v>
      </c>
      <c r="D201" t="n">
        <v>-0.105</v>
      </c>
      <c r="E201" t="n">
        <v>-1</v>
      </c>
      <c r="F201" t="n">
        <v>1.71</v>
      </c>
      <c r="G201" t="n">
        <v>1.61</v>
      </c>
      <c r="H201" t="n">
        <v>2</v>
      </c>
      <c r="I201" t="n">
        <v>1</v>
      </c>
      <c r="J201" t="n">
        <v>-1</v>
      </c>
      <c r="K201" t="n">
        <v>-1</v>
      </c>
      <c r="L201">
        <f>HYPERLINK("https://www.defined.fi/sol/7cLLadj9x1qQVNaVukosvkeEDhdeLGXtgnBmCbvkpump?maker=HifJWuPGNahRu8jkx73mgnVHq3vaBryeE4kkrtfGPPFJ","https://www.defined.fi/sol/7cLLadj9x1qQVNaVukosvkeEDhdeLGXtgnBmCbvkpump?maker=HifJWuPGNahRu8jkx73mgnVHq3vaBryeE4kkrtfGPPFJ")</f>
        <v/>
      </c>
      <c r="M201">
        <f>HYPERLINK("https://dexscreener.com/solana/7cLLadj9x1qQVNaVukosvkeEDhdeLGXtgnBmCbvkpump?maker=HifJWuPGNahRu8jkx73mgnVHq3vaBryeE4kkrtfGPPFJ","https://dexscreener.com/solana/7cLLadj9x1qQVNaVukosvkeEDhdeLGXtgnBmCbvkpump?maker=HifJWuPGNahRu8jkx73mgnVHq3vaBryeE4kkrtfGPPFJ")</f>
        <v/>
      </c>
    </row>
    <row r="202">
      <c r="A202" t="inlineStr">
        <is>
          <t>Bbix9vFtd8zeJmw2ZiB83SoCNdMCGETtFgvNQQaVpump</t>
        </is>
      </c>
      <c r="B202" t="inlineStr">
        <is>
          <t>unknown_Bbix</t>
        </is>
      </c>
      <c r="C202" t="n">
        <v>8</v>
      </c>
      <c r="D202" t="n">
        <v>-0.041</v>
      </c>
      <c r="E202" t="n">
        <v>-1</v>
      </c>
      <c r="F202" t="n">
        <v>0.902</v>
      </c>
      <c r="G202" t="n">
        <v>0.862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HYPERLINK("https://www.defined.fi/sol/Bbix9vFtd8zeJmw2ZiB83SoCNdMCGETtFgvNQQaVpump?maker=HifJWuPGNahRu8jkx73mgnVHq3vaBryeE4kkrtfGPPFJ","https://www.defined.fi/sol/Bbix9vFtd8zeJmw2ZiB83SoCNdMCGETtFgvNQQaVpump?maker=HifJWuPGNahRu8jkx73mgnVHq3vaBryeE4kkrtfGPPFJ")</f>
        <v/>
      </c>
      <c r="M202">
        <f>HYPERLINK("https://dexscreener.com/solana/Bbix9vFtd8zeJmw2ZiB83SoCNdMCGETtFgvNQQaVpump?maker=HifJWuPGNahRu8jkx73mgnVHq3vaBryeE4kkrtfGPPFJ","https://dexscreener.com/solana/Bbix9vFtd8zeJmw2ZiB83SoCNdMCGETtFgvNQQaVpump?maker=HifJWuPGNahRu8jkx73mgnVHq3vaBryeE4kkrtfGPPFJ")</f>
        <v/>
      </c>
    </row>
    <row r="203">
      <c r="A203" t="inlineStr">
        <is>
          <t>7fhoevmQGrLX3RGE7GHEr2aDkZ333LBsHiwDBaAXpump</t>
        </is>
      </c>
      <c r="B203" t="inlineStr">
        <is>
          <t>Poof</t>
        </is>
      </c>
      <c r="C203" t="n">
        <v>8</v>
      </c>
      <c r="D203" t="n">
        <v>0.9</v>
      </c>
      <c r="E203" t="n">
        <v>0.5</v>
      </c>
      <c r="F203" t="n">
        <v>1.81</v>
      </c>
      <c r="G203" t="n">
        <v>2.71</v>
      </c>
      <c r="H203" t="n">
        <v>1</v>
      </c>
      <c r="I203" t="n">
        <v>1</v>
      </c>
      <c r="J203" t="n">
        <v>-1</v>
      </c>
      <c r="K203" t="n">
        <v>-1</v>
      </c>
      <c r="L203">
        <f>HYPERLINK("https://www.defined.fi/sol/7fhoevmQGrLX3RGE7GHEr2aDkZ333LBsHiwDBaAXpump?maker=HifJWuPGNahRu8jkx73mgnVHq3vaBryeE4kkrtfGPPFJ","https://www.defined.fi/sol/7fhoevmQGrLX3RGE7GHEr2aDkZ333LBsHiwDBaAXpump?maker=HifJWuPGNahRu8jkx73mgnVHq3vaBryeE4kkrtfGPPFJ")</f>
        <v/>
      </c>
      <c r="M203">
        <f>HYPERLINK("https://dexscreener.com/solana/7fhoevmQGrLX3RGE7GHEr2aDkZ333LBsHiwDBaAXpump?maker=HifJWuPGNahRu8jkx73mgnVHq3vaBryeE4kkrtfGPPFJ","https://dexscreener.com/solana/7fhoevmQGrLX3RGE7GHEr2aDkZ333LBsHiwDBaAXpump?maker=HifJWuPGNahRu8jkx73mgnVHq3vaBryeE4kkrtfGPPFJ")</f>
        <v/>
      </c>
    </row>
    <row r="204">
      <c r="A204" t="inlineStr">
        <is>
          <t>khDgKAP8mRb8PbZnVhLyMhLtaRWvgciAzB2XiSLpump</t>
        </is>
      </c>
      <c r="B204" t="inlineStr">
        <is>
          <t>OOGA</t>
        </is>
      </c>
      <c r="C204" t="n">
        <v>8</v>
      </c>
      <c r="D204" t="n">
        <v>-0.264</v>
      </c>
      <c r="E204" t="n">
        <v>-0.03</v>
      </c>
      <c r="F204" t="n">
        <v>9.81</v>
      </c>
      <c r="G204" t="n">
        <v>9.550000000000001</v>
      </c>
      <c r="H204" t="n">
        <v>4</v>
      </c>
      <c r="I204" t="n">
        <v>5</v>
      </c>
      <c r="J204" t="n">
        <v>-1</v>
      </c>
      <c r="K204" t="n">
        <v>-1</v>
      </c>
      <c r="L204">
        <f>HYPERLINK("https://www.defined.fi/sol/khDgKAP8mRb8PbZnVhLyMhLtaRWvgciAzB2XiSLpump?maker=HifJWuPGNahRu8jkx73mgnVHq3vaBryeE4kkrtfGPPFJ","https://www.defined.fi/sol/khDgKAP8mRb8PbZnVhLyMhLtaRWvgciAzB2XiSLpump?maker=HifJWuPGNahRu8jkx73mgnVHq3vaBryeE4kkrtfGPPFJ")</f>
        <v/>
      </c>
      <c r="M204">
        <f>HYPERLINK("https://dexscreener.com/solana/khDgKAP8mRb8PbZnVhLyMhLtaRWvgciAzB2XiSLpump?maker=HifJWuPGNahRu8jkx73mgnVHq3vaBryeE4kkrtfGPPFJ","https://dexscreener.com/solana/khDgKAP8mRb8PbZnVhLyMhLtaRWvgciAzB2XiSLpump?maker=HifJWuPGNahRu8jkx73mgnVHq3vaBryeE4kkrtfGPPFJ")</f>
        <v/>
      </c>
    </row>
    <row r="205">
      <c r="A205" t="inlineStr">
        <is>
          <t>6iezmEdeiUCzGGq4kjgyWvFDuajTPNWZqjzV3G2Qpump</t>
        </is>
      </c>
      <c r="B205" t="inlineStr">
        <is>
          <t>smurfette</t>
        </is>
      </c>
      <c r="C205" t="n">
        <v>8</v>
      </c>
      <c r="D205" t="n">
        <v>1.34</v>
      </c>
      <c r="E205" t="n">
        <v>0.06</v>
      </c>
      <c r="F205" t="n">
        <v>22.66</v>
      </c>
      <c r="G205" t="n">
        <v>24</v>
      </c>
      <c r="H205" t="n">
        <v>9</v>
      </c>
      <c r="I205" t="n">
        <v>2</v>
      </c>
      <c r="J205" t="n">
        <v>-1</v>
      </c>
      <c r="K205" t="n">
        <v>-1</v>
      </c>
      <c r="L205">
        <f>HYPERLINK("https://www.defined.fi/sol/6iezmEdeiUCzGGq4kjgyWvFDuajTPNWZqjzV3G2Qpump?maker=HifJWuPGNahRu8jkx73mgnVHq3vaBryeE4kkrtfGPPFJ","https://www.defined.fi/sol/6iezmEdeiUCzGGq4kjgyWvFDuajTPNWZqjzV3G2Qpump?maker=HifJWuPGNahRu8jkx73mgnVHq3vaBryeE4kkrtfGPPFJ")</f>
        <v/>
      </c>
      <c r="M205">
        <f>HYPERLINK("https://dexscreener.com/solana/6iezmEdeiUCzGGq4kjgyWvFDuajTPNWZqjzV3G2Qpump?maker=HifJWuPGNahRu8jkx73mgnVHq3vaBryeE4kkrtfGPPFJ","https://dexscreener.com/solana/6iezmEdeiUCzGGq4kjgyWvFDuajTPNWZqjzV3G2Qpump?maker=HifJWuPGNahRu8jkx73mgnVHq3vaBryeE4kkrtfGPPFJ")</f>
        <v/>
      </c>
    </row>
    <row r="206">
      <c r="A206" t="inlineStr">
        <is>
          <t>BMXDS3GSK4TaKGz4hw8tfkMKMRZbExpkegqt7Dwzpump</t>
        </is>
      </c>
      <c r="B206" t="inlineStr">
        <is>
          <t>TDOG</t>
        </is>
      </c>
      <c r="C206" t="n">
        <v>8</v>
      </c>
      <c r="D206" t="n">
        <v>-1.09</v>
      </c>
      <c r="E206" t="n">
        <v>-0.24</v>
      </c>
      <c r="F206" t="n">
        <v>4.51</v>
      </c>
      <c r="G206" t="n">
        <v>3.42</v>
      </c>
      <c r="H206" t="n">
        <v>2</v>
      </c>
      <c r="I206" t="n">
        <v>3</v>
      </c>
      <c r="J206" t="n">
        <v>-1</v>
      </c>
      <c r="K206" t="n">
        <v>-1</v>
      </c>
      <c r="L206">
        <f>HYPERLINK("https://www.defined.fi/sol/BMXDS3GSK4TaKGz4hw8tfkMKMRZbExpkegqt7Dwzpump?maker=HifJWuPGNahRu8jkx73mgnVHq3vaBryeE4kkrtfGPPFJ","https://www.defined.fi/sol/BMXDS3GSK4TaKGz4hw8tfkMKMRZbExpkegqt7Dwzpump?maker=HifJWuPGNahRu8jkx73mgnVHq3vaBryeE4kkrtfGPPFJ")</f>
        <v/>
      </c>
      <c r="M206">
        <f>HYPERLINK("https://dexscreener.com/solana/BMXDS3GSK4TaKGz4hw8tfkMKMRZbExpkegqt7Dwzpump?maker=HifJWuPGNahRu8jkx73mgnVHq3vaBryeE4kkrtfGPPFJ","https://dexscreener.com/solana/BMXDS3GSK4TaKGz4hw8tfkMKMRZbExpkegqt7Dwzpump?maker=HifJWuPGNahRu8jkx73mgnVHq3vaBryeE4kkrtfGPPFJ")</f>
        <v/>
      </c>
    </row>
    <row r="207">
      <c r="A207" t="inlineStr">
        <is>
          <t>8dXsjoKiiTYWkGRZref2jNFSKb7LVJpDSwd1eTunURRJ</t>
        </is>
      </c>
      <c r="B207" t="inlineStr">
        <is>
          <t>CHARLIE</t>
        </is>
      </c>
      <c r="C207" t="n">
        <v>8</v>
      </c>
      <c r="D207" t="n">
        <v>-0.9</v>
      </c>
      <c r="E207" t="n">
        <v>-0.5</v>
      </c>
      <c r="F207" t="n">
        <v>1.8</v>
      </c>
      <c r="G207" t="n">
        <v>0.898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HYPERLINK("https://www.defined.fi/sol/8dXsjoKiiTYWkGRZref2jNFSKb7LVJpDSwd1eTunURRJ?maker=HifJWuPGNahRu8jkx73mgnVHq3vaBryeE4kkrtfGPPFJ","https://www.defined.fi/sol/8dXsjoKiiTYWkGRZref2jNFSKb7LVJpDSwd1eTunURRJ?maker=HifJWuPGNahRu8jkx73mgnVHq3vaBryeE4kkrtfGPPFJ")</f>
        <v/>
      </c>
      <c r="M207">
        <f>HYPERLINK("https://dexscreener.com/solana/8dXsjoKiiTYWkGRZref2jNFSKb7LVJpDSwd1eTunURRJ?maker=HifJWuPGNahRu8jkx73mgnVHq3vaBryeE4kkrtfGPPFJ","https://dexscreener.com/solana/8dXsjoKiiTYWkGRZref2jNFSKb7LVJpDSwd1eTunURRJ?maker=HifJWuPGNahRu8jkx73mgnVHq3vaBryeE4kkrtfGPPFJ")</f>
        <v/>
      </c>
    </row>
    <row r="208">
      <c r="A208" t="inlineStr">
        <is>
          <t>95deaZY4Xqy6Usg9LhL4x2WVbPywQsV1qYSSqVyypump</t>
        </is>
      </c>
      <c r="B208" t="inlineStr">
        <is>
          <t>CHARLIE</t>
        </is>
      </c>
      <c r="C208" t="n">
        <v>8</v>
      </c>
      <c r="D208" t="n">
        <v>-0.012</v>
      </c>
      <c r="E208" t="n">
        <v>-0.01</v>
      </c>
      <c r="F208" t="n">
        <v>2.69</v>
      </c>
      <c r="G208" t="n">
        <v>2.68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HYPERLINK("https://www.defined.fi/sol/95deaZY4Xqy6Usg9LhL4x2WVbPywQsV1qYSSqVyypump?maker=HifJWuPGNahRu8jkx73mgnVHq3vaBryeE4kkrtfGPPFJ","https://www.defined.fi/sol/95deaZY4Xqy6Usg9LhL4x2WVbPywQsV1qYSSqVyypump?maker=HifJWuPGNahRu8jkx73mgnVHq3vaBryeE4kkrtfGPPFJ")</f>
        <v/>
      </c>
      <c r="M208">
        <f>HYPERLINK("https://dexscreener.com/solana/95deaZY4Xqy6Usg9LhL4x2WVbPywQsV1qYSSqVyypump?maker=HifJWuPGNahRu8jkx73mgnVHq3vaBryeE4kkrtfGPPFJ","https://dexscreener.com/solana/95deaZY4Xqy6Usg9LhL4x2WVbPywQsV1qYSSqVyypump?maker=HifJWuPGNahRu8jkx73mgnVHq3vaBryeE4kkrtfGPPFJ")</f>
        <v/>
      </c>
    </row>
    <row r="209">
      <c r="A209" t="inlineStr">
        <is>
          <t>9BxadJQtVBcWpF5x1wtFWf641avhtLLfLSyHa2xepump</t>
        </is>
      </c>
      <c r="B209" t="inlineStr">
        <is>
          <t>bun</t>
        </is>
      </c>
      <c r="C209" t="n">
        <v>8</v>
      </c>
      <c r="D209" t="n">
        <v>1.41</v>
      </c>
      <c r="E209" t="n">
        <v>0.32</v>
      </c>
      <c r="F209" t="n">
        <v>4.38</v>
      </c>
      <c r="G209" t="n">
        <v>5.79</v>
      </c>
      <c r="H209" t="n">
        <v>6</v>
      </c>
      <c r="I209" t="n">
        <v>3</v>
      </c>
      <c r="J209" t="n">
        <v>-1</v>
      </c>
      <c r="K209" t="n">
        <v>-1</v>
      </c>
      <c r="L209">
        <f>HYPERLINK("https://www.defined.fi/sol/9BxadJQtVBcWpF5x1wtFWf641avhtLLfLSyHa2xepump?maker=HifJWuPGNahRu8jkx73mgnVHq3vaBryeE4kkrtfGPPFJ","https://www.defined.fi/sol/9BxadJQtVBcWpF5x1wtFWf641avhtLLfLSyHa2xepump?maker=HifJWuPGNahRu8jkx73mgnVHq3vaBryeE4kkrtfGPPFJ")</f>
        <v/>
      </c>
      <c r="M209">
        <f>HYPERLINK("https://dexscreener.com/solana/9BxadJQtVBcWpF5x1wtFWf641avhtLLfLSyHa2xepump?maker=HifJWuPGNahRu8jkx73mgnVHq3vaBryeE4kkrtfGPPFJ","https://dexscreener.com/solana/9BxadJQtVBcWpF5x1wtFWf641avhtLLfLSyHa2xepump?maker=HifJWuPGNahRu8jkx73mgnVHq3vaBryeE4kkrtfGPPFJ")</f>
        <v/>
      </c>
    </row>
    <row r="210">
      <c r="A210" t="inlineStr">
        <is>
          <t>CJA4R4Bibxnvthy4fNqmdcsaUjG58QKHxY2GtS91pump</t>
        </is>
      </c>
      <c r="B210" t="inlineStr">
        <is>
          <t>Bella</t>
        </is>
      </c>
      <c r="C210" t="n">
        <v>9</v>
      </c>
      <c r="D210" t="n">
        <v>4.95</v>
      </c>
      <c r="E210" t="n">
        <v>0.22</v>
      </c>
      <c r="F210" t="n">
        <v>22.35</v>
      </c>
      <c r="G210" t="n">
        <v>27.3</v>
      </c>
      <c r="H210" t="n">
        <v>24</v>
      </c>
      <c r="I210" t="n">
        <v>10</v>
      </c>
      <c r="J210" t="n">
        <v>-1</v>
      </c>
      <c r="K210" t="n">
        <v>-1</v>
      </c>
      <c r="L210">
        <f>HYPERLINK("https://www.defined.fi/sol/CJA4R4Bibxnvthy4fNqmdcsaUjG58QKHxY2GtS91pump?maker=HifJWuPGNahRu8jkx73mgnVHq3vaBryeE4kkrtfGPPFJ","https://www.defined.fi/sol/CJA4R4Bibxnvthy4fNqmdcsaUjG58QKHxY2GtS91pump?maker=HifJWuPGNahRu8jkx73mgnVHq3vaBryeE4kkrtfGPPFJ")</f>
        <v/>
      </c>
      <c r="M210">
        <f>HYPERLINK("https://dexscreener.com/solana/CJA4R4Bibxnvthy4fNqmdcsaUjG58QKHxY2GtS91pump?maker=HifJWuPGNahRu8jkx73mgnVHq3vaBryeE4kkrtfGPPFJ","https://dexscreener.com/solana/CJA4R4Bibxnvthy4fNqmdcsaUjG58QKHxY2GtS91pump?maker=HifJWuPGNahRu8jkx73mgnVHq3vaBryeE4kkrtfGPPFJ")</f>
        <v/>
      </c>
    </row>
    <row r="211">
      <c r="A211" t="inlineStr">
        <is>
          <t>DMF7dX8Qg6HknTuh7xD64daPLDShJMM5aZd8oLHepump</t>
        </is>
      </c>
      <c r="B211" t="inlineStr">
        <is>
          <t>MAXCAT</t>
        </is>
      </c>
      <c r="C211" t="n">
        <v>9</v>
      </c>
      <c r="D211" t="n">
        <v>0.979</v>
      </c>
      <c r="E211" t="n">
        <v>0.37</v>
      </c>
      <c r="F211" t="n">
        <v>2.64</v>
      </c>
      <c r="G211" t="n">
        <v>3.62</v>
      </c>
      <c r="H211" t="n">
        <v>3</v>
      </c>
      <c r="I211" t="n">
        <v>1</v>
      </c>
      <c r="J211" t="n">
        <v>-1</v>
      </c>
      <c r="K211" t="n">
        <v>-1</v>
      </c>
      <c r="L211">
        <f>HYPERLINK("https://www.defined.fi/sol/DMF7dX8Qg6HknTuh7xD64daPLDShJMM5aZd8oLHepump?maker=HifJWuPGNahRu8jkx73mgnVHq3vaBryeE4kkrtfGPPFJ","https://www.defined.fi/sol/DMF7dX8Qg6HknTuh7xD64daPLDShJMM5aZd8oLHepump?maker=HifJWuPGNahRu8jkx73mgnVHq3vaBryeE4kkrtfGPPFJ")</f>
        <v/>
      </c>
      <c r="M211">
        <f>HYPERLINK("https://dexscreener.com/solana/DMF7dX8Qg6HknTuh7xD64daPLDShJMM5aZd8oLHepump?maker=HifJWuPGNahRu8jkx73mgnVHq3vaBryeE4kkrtfGPPFJ","https://dexscreener.com/solana/DMF7dX8Qg6HknTuh7xD64daPLDShJMM5aZd8oLHepump?maker=HifJWuPGNahRu8jkx73mgnVHq3vaBryeE4kkrtfGPPFJ")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