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8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GUGmG7qWG4KDCZimpBKi1Ej6xo4ko46V4Fnw6RhKpump</t>
        </is>
      </c>
      <c r="B2" t="inlineStr">
        <is>
          <t>iuji</t>
        </is>
      </c>
      <c r="C2" t="n">
        <v>0</v>
      </c>
      <c r="D2" t="n">
        <v>-1.49</v>
      </c>
      <c r="E2" t="n">
        <v>-0.66</v>
      </c>
      <c r="F2" t="n">
        <v>2.26</v>
      </c>
      <c r="G2" t="n">
        <v>0</v>
      </c>
      <c r="H2" t="n">
        <v>3</v>
      </c>
      <c r="I2" t="n">
        <v>0</v>
      </c>
      <c r="J2" t="n">
        <v>-1</v>
      </c>
      <c r="K2" t="n">
        <v>-1</v>
      </c>
      <c r="L2">
        <f>HYPERLINK("https://www.defined.fi/sol/GUGmG7qWG4KDCZimpBKi1Ej6xo4ko46V4Fnw6RhKpump?maker=Gduzcig9Tmu9p853WtZdTemdhgUja1t4PishqMkJZ3hC","https://www.defined.fi/sol/GUGmG7qWG4KDCZimpBKi1Ej6xo4ko46V4Fnw6RhKpump?maker=Gduzcig9Tmu9p853WtZdTemdhgUja1t4PishqMkJZ3hC")</f>
        <v/>
      </c>
      <c r="M2">
        <f>HYPERLINK("https://dexscreener.com/solana/GUGmG7qWG4KDCZimpBKi1Ej6xo4ko46V4Fnw6RhKpump?maker=Gduzcig9Tmu9p853WtZdTemdhgUja1t4PishqMkJZ3hC","https://dexscreener.com/solana/GUGmG7qWG4KDCZimpBKi1Ej6xo4ko46V4Fnw6RhKpump?maker=Gduzcig9Tmu9p853WtZdTemdhgUja1t4PishqMkJZ3hC")</f>
        <v/>
      </c>
    </row>
    <row r="3">
      <c r="A3" t="inlineStr">
        <is>
          <t>27G8MtK7VtTcCHkpASjSDdkWWYfoqT6ggEuKidVJidD4</t>
        </is>
      </c>
      <c r="B3" t="inlineStr">
        <is>
          <t>JLP</t>
        </is>
      </c>
      <c r="C3" t="n">
        <v>0</v>
      </c>
      <c r="D3" t="n">
        <v>-0.046</v>
      </c>
      <c r="E3" t="n">
        <v>-0</v>
      </c>
      <c r="F3" t="n">
        <v>19.98</v>
      </c>
      <c r="G3" t="n">
        <v>18.46</v>
      </c>
      <c r="H3" t="n">
        <v>4</v>
      </c>
      <c r="I3" t="n">
        <v>4</v>
      </c>
      <c r="J3" t="n">
        <v>-1</v>
      </c>
      <c r="K3" t="n">
        <v>-1</v>
      </c>
      <c r="L3">
        <f>HYPERLINK("https://www.defined.fi/sol/27G8MtK7VtTcCHkpASjSDdkWWYfoqT6ggEuKidVJidD4?maker=Gduzcig9Tmu9p853WtZdTemdhgUja1t4PishqMkJZ3hC","https://www.defined.fi/sol/27G8MtK7VtTcCHkpASjSDdkWWYfoqT6ggEuKidVJidD4?maker=Gduzcig9Tmu9p853WtZdTemdhgUja1t4PishqMkJZ3hC")</f>
        <v/>
      </c>
      <c r="M3">
        <f>HYPERLINK("https://dexscreener.com/solana/27G8MtK7VtTcCHkpASjSDdkWWYfoqT6ggEuKidVJidD4?maker=Gduzcig9Tmu9p853WtZdTemdhgUja1t4PishqMkJZ3hC","https://dexscreener.com/solana/27G8MtK7VtTcCHkpASjSDdkWWYfoqT6ggEuKidVJidD4?maker=Gduzcig9Tmu9p853WtZdTemdhgUja1t4PishqMkJZ3hC")</f>
        <v/>
      </c>
    </row>
    <row r="4">
      <c r="A4" t="inlineStr">
        <is>
          <t>75dh1aVyE88DiDDqN396Lkbcf4Kxj2KNGJRCTkcUpump</t>
        </is>
      </c>
      <c r="B4" t="inlineStr">
        <is>
          <t>JANUS</t>
        </is>
      </c>
      <c r="C4" t="n">
        <v>0</v>
      </c>
      <c r="D4" t="n">
        <v>-2.95</v>
      </c>
      <c r="E4" t="n">
        <v>-0.4</v>
      </c>
      <c r="F4" t="n">
        <v>7.38</v>
      </c>
      <c r="G4" t="n">
        <v>4.43</v>
      </c>
      <c r="H4" t="n">
        <v>9</v>
      </c>
      <c r="I4" t="n">
        <v>2</v>
      </c>
      <c r="J4" t="n">
        <v>-1</v>
      </c>
      <c r="K4" t="n">
        <v>-1</v>
      </c>
      <c r="L4">
        <f>HYPERLINK("https://www.defined.fi/sol/75dh1aVyE88DiDDqN396Lkbcf4Kxj2KNGJRCTkcUpump?maker=Gduzcig9Tmu9p853WtZdTemdhgUja1t4PishqMkJZ3hC","https://www.defined.fi/sol/75dh1aVyE88DiDDqN396Lkbcf4Kxj2KNGJRCTkcUpump?maker=Gduzcig9Tmu9p853WtZdTemdhgUja1t4PishqMkJZ3hC")</f>
        <v/>
      </c>
      <c r="M4">
        <f>HYPERLINK("https://dexscreener.com/solana/75dh1aVyE88DiDDqN396Lkbcf4Kxj2KNGJRCTkcUpump?maker=Gduzcig9Tmu9p853WtZdTemdhgUja1t4PishqMkJZ3hC","https://dexscreener.com/solana/75dh1aVyE88DiDDqN396Lkbcf4Kxj2KNGJRCTkcUpump?maker=Gduzcig9Tmu9p853WtZdTemdhgUja1t4PishqMkJZ3hC")</f>
        <v/>
      </c>
    </row>
    <row r="5">
      <c r="A5" t="inlineStr">
        <is>
          <t>3QiXih8yiduq6ESbVoLeBrNo4TsLBESpyMvbQxo67WXB</t>
        </is>
      </c>
      <c r="B5" t="inlineStr">
        <is>
          <t>USAGI</t>
        </is>
      </c>
      <c r="C5" t="n">
        <v>0</v>
      </c>
      <c r="D5" t="n">
        <v>-0.916</v>
      </c>
      <c r="E5" t="n">
        <v>-0.28</v>
      </c>
      <c r="F5" t="n">
        <v>3.27</v>
      </c>
      <c r="G5" t="n">
        <v>0</v>
      </c>
      <c r="H5" t="n">
        <v>5</v>
      </c>
      <c r="I5" t="n">
        <v>0</v>
      </c>
      <c r="J5" t="n">
        <v>-1</v>
      </c>
      <c r="K5" t="n">
        <v>-1</v>
      </c>
      <c r="L5">
        <f>HYPERLINK("https://www.defined.fi/sol/3QiXih8yiduq6ESbVoLeBrNo4TsLBESpyMvbQxo67WXB?maker=Gduzcig9Tmu9p853WtZdTemdhgUja1t4PishqMkJZ3hC","https://www.defined.fi/sol/3QiXih8yiduq6ESbVoLeBrNo4TsLBESpyMvbQxo67WXB?maker=Gduzcig9Tmu9p853WtZdTemdhgUja1t4PishqMkJZ3hC")</f>
        <v/>
      </c>
      <c r="M5">
        <f>HYPERLINK("https://dexscreener.com/solana/3QiXih8yiduq6ESbVoLeBrNo4TsLBESpyMvbQxo67WXB?maker=Gduzcig9Tmu9p853WtZdTemdhgUja1t4PishqMkJZ3hC","https://dexscreener.com/solana/3QiXih8yiduq6ESbVoLeBrNo4TsLBESpyMvbQxo67WXB?maker=Gduzcig9Tmu9p853WtZdTemdhgUja1t4PishqMkJZ3hC")</f>
        <v/>
      </c>
    </row>
    <row r="6">
      <c r="A6" t="inlineStr">
        <is>
          <t>DHoadXCbf6TcadkcMGJ8kFRdDa2sXPQ1KrgodUDRpump</t>
        </is>
      </c>
      <c r="B6" t="inlineStr">
        <is>
          <t>CHIIKAWA</t>
        </is>
      </c>
      <c r="C6" t="n">
        <v>0</v>
      </c>
      <c r="D6" t="n">
        <v>-0.8179999999999999</v>
      </c>
      <c r="E6" t="n">
        <v>-0.05</v>
      </c>
      <c r="F6" t="n">
        <v>17.3</v>
      </c>
      <c r="G6" t="n">
        <v>0</v>
      </c>
      <c r="H6" t="n">
        <v>11</v>
      </c>
      <c r="I6" t="n">
        <v>0</v>
      </c>
      <c r="J6" t="n">
        <v>-1</v>
      </c>
      <c r="K6" t="n">
        <v>-1</v>
      </c>
      <c r="L6">
        <f>HYPERLINK("https://www.defined.fi/sol/DHoadXCbf6TcadkcMGJ8kFRdDa2sXPQ1KrgodUDRpump?maker=Gduzcig9Tmu9p853WtZdTemdhgUja1t4PishqMkJZ3hC","https://www.defined.fi/sol/DHoadXCbf6TcadkcMGJ8kFRdDa2sXPQ1KrgodUDRpump?maker=Gduzcig9Tmu9p853WtZdTemdhgUja1t4PishqMkJZ3hC")</f>
        <v/>
      </c>
      <c r="M6">
        <f>HYPERLINK("https://dexscreener.com/solana/DHoadXCbf6TcadkcMGJ8kFRdDa2sXPQ1KrgodUDRpump?maker=Gduzcig9Tmu9p853WtZdTemdhgUja1t4PishqMkJZ3hC","https://dexscreener.com/solana/DHoadXCbf6TcadkcMGJ8kFRdDa2sXPQ1KrgodUDRpump?maker=Gduzcig9Tmu9p853WtZdTemdhgUja1t4PishqMkJZ3hC")</f>
        <v/>
      </c>
    </row>
    <row r="7">
      <c r="A7" t="inlineStr">
        <is>
          <t>Cy4DSbZW4CE6cG6HDqQFhXxpHTdm41SY9hBB1JG6pump</t>
        </is>
      </c>
      <c r="B7" t="inlineStr">
        <is>
          <t>real</t>
        </is>
      </c>
      <c r="C7" t="n">
        <v>0</v>
      </c>
      <c r="D7" t="n">
        <v>32.02</v>
      </c>
      <c r="E7" t="n">
        <v>0.52</v>
      </c>
      <c r="F7" t="n">
        <v>60.68</v>
      </c>
      <c r="G7" t="n">
        <v>66.23999999999999</v>
      </c>
      <c r="H7" t="n">
        <v>20</v>
      </c>
      <c r="I7" t="n">
        <v>10</v>
      </c>
      <c r="J7" t="n">
        <v>-1</v>
      </c>
      <c r="K7" t="n">
        <v>-1</v>
      </c>
      <c r="L7">
        <f>HYPERLINK("https://www.defined.fi/sol/Cy4DSbZW4CE6cG6HDqQFhXxpHTdm41SY9hBB1JG6pump?maker=Gduzcig9Tmu9p853WtZdTemdhgUja1t4PishqMkJZ3hC","https://www.defined.fi/sol/Cy4DSbZW4CE6cG6HDqQFhXxpHTdm41SY9hBB1JG6pump?maker=Gduzcig9Tmu9p853WtZdTemdhgUja1t4PishqMkJZ3hC")</f>
        <v/>
      </c>
      <c r="M7">
        <f>HYPERLINK("https://dexscreener.com/solana/Cy4DSbZW4CE6cG6HDqQFhXxpHTdm41SY9hBB1JG6pump?maker=Gduzcig9Tmu9p853WtZdTemdhgUja1t4PishqMkJZ3hC","https://dexscreener.com/solana/Cy4DSbZW4CE6cG6HDqQFhXxpHTdm41SY9hBB1JG6pump?maker=Gduzcig9Tmu9p853WtZdTemdhgUja1t4PishqMkJZ3hC")</f>
        <v/>
      </c>
    </row>
    <row r="8">
      <c r="A8" t="inlineStr">
        <is>
          <t>AWK196NDKJMEuuHZrWQP1ozJRSQ4sQ48P6hHZ2nrpump</t>
        </is>
      </c>
      <c r="B8" t="inlineStr">
        <is>
          <t>ampdot</t>
        </is>
      </c>
      <c r="C8" t="n">
        <v>0</v>
      </c>
      <c r="D8" t="n">
        <v>-2.34</v>
      </c>
      <c r="E8" t="n">
        <v>-0.57</v>
      </c>
      <c r="F8" t="n">
        <v>4.09</v>
      </c>
      <c r="G8" t="n">
        <v>0.905</v>
      </c>
      <c r="H8" t="n">
        <v>3</v>
      </c>
      <c r="I8" t="n">
        <v>1</v>
      </c>
      <c r="J8" t="n">
        <v>-1</v>
      </c>
      <c r="K8" t="n">
        <v>-1</v>
      </c>
      <c r="L8">
        <f>HYPERLINK("https://www.defined.fi/sol/AWK196NDKJMEuuHZrWQP1ozJRSQ4sQ48P6hHZ2nrpump?maker=Gduzcig9Tmu9p853WtZdTemdhgUja1t4PishqMkJZ3hC","https://www.defined.fi/sol/AWK196NDKJMEuuHZrWQP1ozJRSQ4sQ48P6hHZ2nrpump?maker=Gduzcig9Tmu9p853WtZdTemdhgUja1t4PishqMkJZ3hC")</f>
        <v/>
      </c>
      <c r="M8">
        <f>HYPERLINK("https://dexscreener.com/solana/AWK196NDKJMEuuHZrWQP1ozJRSQ4sQ48P6hHZ2nrpump?maker=Gduzcig9Tmu9p853WtZdTemdhgUja1t4PishqMkJZ3hC","https://dexscreener.com/solana/AWK196NDKJMEuuHZrWQP1ozJRSQ4sQ48P6hHZ2nrpump?maker=Gduzcig9Tmu9p853WtZdTemdhgUja1t4PishqMkJZ3hC")</f>
        <v/>
      </c>
    </row>
    <row r="9">
      <c r="A9" t="inlineStr">
        <is>
          <t>2doHxh9QGWK7qfy6e2shaxeURXocvKiXysiMj3SMpump</t>
        </is>
      </c>
      <c r="B9" t="inlineStr">
        <is>
          <t>Ampdot</t>
        </is>
      </c>
      <c r="C9" t="n">
        <v>0</v>
      </c>
      <c r="D9" t="n">
        <v>-3.4</v>
      </c>
      <c r="E9" t="n">
        <v>-0.49</v>
      </c>
      <c r="F9" t="n">
        <v>6.93</v>
      </c>
      <c r="G9" t="n">
        <v>3.53</v>
      </c>
      <c r="H9" t="n">
        <v>7</v>
      </c>
      <c r="I9" t="n">
        <v>3</v>
      </c>
      <c r="J9" t="n">
        <v>-1</v>
      </c>
      <c r="K9" t="n">
        <v>-1</v>
      </c>
      <c r="L9">
        <f>HYPERLINK("https://www.defined.fi/sol/2doHxh9QGWK7qfy6e2shaxeURXocvKiXysiMj3SMpump?maker=Gduzcig9Tmu9p853WtZdTemdhgUja1t4PishqMkJZ3hC","https://www.defined.fi/sol/2doHxh9QGWK7qfy6e2shaxeURXocvKiXysiMj3SMpump?maker=Gduzcig9Tmu9p853WtZdTemdhgUja1t4PishqMkJZ3hC")</f>
        <v/>
      </c>
      <c r="M9">
        <f>HYPERLINK("https://dexscreener.com/solana/2doHxh9QGWK7qfy6e2shaxeURXocvKiXysiMj3SMpump?maker=Gduzcig9Tmu9p853WtZdTemdhgUja1t4PishqMkJZ3hC","https://dexscreener.com/solana/2doHxh9QGWK7qfy6e2shaxeURXocvKiXysiMj3SMpump?maker=Gduzcig9Tmu9p853WtZdTemdhgUja1t4PishqMkJZ3hC")</f>
        <v/>
      </c>
    </row>
    <row r="10">
      <c r="A10" t="inlineStr">
        <is>
          <t>H2ZpBXtzk1DaDTzsoXqMhjN6Bd3qzgefHjUZ1e2zuwAe</t>
        </is>
      </c>
      <c r="B10" t="inlineStr">
        <is>
          <t>jeoing737</t>
        </is>
      </c>
      <c r="C10" t="n">
        <v>0</v>
      </c>
      <c r="D10" t="n">
        <v>2.59</v>
      </c>
      <c r="E10" t="n">
        <v>0.18</v>
      </c>
      <c r="F10" t="n">
        <v>14.47</v>
      </c>
      <c r="G10" t="n">
        <v>13.27</v>
      </c>
      <c r="H10" t="n">
        <v>14</v>
      </c>
      <c r="I10" t="n">
        <v>5</v>
      </c>
      <c r="J10" t="n">
        <v>-1</v>
      </c>
      <c r="K10" t="n">
        <v>-1</v>
      </c>
      <c r="L10">
        <f>HYPERLINK("https://www.defined.fi/sol/H2ZpBXtzk1DaDTzsoXqMhjN6Bd3qzgefHjUZ1e2zuwAe?maker=Gduzcig9Tmu9p853WtZdTemdhgUja1t4PishqMkJZ3hC","https://www.defined.fi/sol/H2ZpBXtzk1DaDTzsoXqMhjN6Bd3qzgefHjUZ1e2zuwAe?maker=Gduzcig9Tmu9p853WtZdTemdhgUja1t4PishqMkJZ3hC")</f>
        <v/>
      </c>
      <c r="M10">
        <f>HYPERLINK("https://dexscreener.com/solana/H2ZpBXtzk1DaDTzsoXqMhjN6Bd3qzgefHjUZ1e2zuwAe?maker=Gduzcig9Tmu9p853WtZdTemdhgUja1t4PishqMkJZ3hC","https://dexscreener.com/solana/H2ZpBXtzk1DaDTzsoXqMhjN6Bd3qzgefHjUZ1e2zuwAe?maker=Gduzcig9Tmu9p853WtZdTemdhgUja1t4PishqMkJZ3hC")</f>
        <v/>
      </c>
    </row>
    <row r="11">
      <c r="A11" t="inlineStr">
        <is>
          <t>G6Ja3KLn69wgZJ295JsSPee8fe686HcCgZwaMmG4Rg17</t>
        </is>
      </c>
      <c r="B11" t="inlineStr">
        <is>
          <t>GOD</t>
        </is>
      </c>
      <c r="C11" t="n">
        <v>0</v>
      </c>
      <c r="D11" t="n">
        <v>-1.32</v>
      </c>
      <c r="E11" t="n">
        <v>-0.47</v>
      </c>
      <c r="F11" t="n">
        <v>2.83</v>
      </c>
      <c r="G11" t="n">
        <v>1.51</v>
      </c>
      <c r="H11" t="n">
        <v>4</v>
      </c>
      <c r="I11" t="n">
        <v>3</v>
      </c>
      <c r="J11" t="n">
        <v>-1</v>
      </c>
      <c r="K11" t="n">
        <v>-1</v>
      </c>
      <c r="L11">
        <f>HYPERLINK("https://www.defined.fi/sol/G6Ja3KLn69wgZJ295JsSPee8fe686HcCgZwaMmG4Rg17?maker=Gduzcig9Tmu9p853WtZdTemdhgUja1t4PishqMkJZ3hC","https://www.defined.fi/sol/G6Ja3KLn69wgZJ295JsSPee8fe686HcCgZwaMmG4Rg17?maker=Gduzcig9Tmu9p853WtZdTemdhgUja1t4PishqMkJZ3hC")</f>
        <v/>
      </c>
      <c r="M11">
        <f>HYPERLINK("https://dexscreener.com/solana/G6Ja3KLn69wgZJ295JsSPee8fe686HcCgZwaMmG4Rg17?maker=Gduzcig9Tmu9p853WtZdTemdhgUja1t4PishqMkJZ3hC","https://dexscreener.com/solana/G6Ja3KLn69wgZJ295JsSPee8fe686HcCgZwaMmG4Rg17?maker=Gduzcig9Tmu9p853WtZdTemdhgUja1t4PishqMkJZ3hC")</f>
        <v/>
      </c>
    </row>
    <row r="12">
      <c r="A12" t="inlineStr">
        <is>
          <t>8Ki8DpuWNxu9VsS3kQbarsCWMcFGWkzzA8pUPto9zBd5</t>
        </is>
      </c>
      <c r="B12" t="inlineStr">
        <is>
          <t>LOCKIN</t>
        </is>
      </c>
      <c r="C12" t="n">
        <v>0</v>
      </c>
      <c r="D12" t="n">
        <v>110.11</v>
      </c>
      <c r="E12" t="n">
        <v>0.34</v>
      </c>
      <c r="F12" t="n">
        <v>379.91</v>
      </c>
      <c r="G12" t="n">
        <v>457.01</v>
      </c>
      <c r="H12" t="n">
        <v>34</v>
      </c>
      <c r="I12" t="n">
        <v>44</v>
      </c>
      <c r="J12" t="n">
        <v>-1</v>
      </c>
      <c r="K12" t="n">
        <v>-1</v>
      </c>
      <c r="L12">
        <f>HYPERLINK("https://www.defined.fi/sol/8Ki8DpuWNxu9VsS3kQbarsCWMcFGWkzzA8pUPto9zBd5?maker=Gduzcig9Tmu9p853WtZdTemdhgUja1t4PishqMkJZ3hC","https://www.defined.fi/sol/8Ki8DpuWNxu9VsS3kQbarsCWMcFGWkzzA8pUPto9zBd5?maker=Gduzcig9Tmu9p853WtZdTemdhgUja1t4PishqMkJZ3hC")</f>
        <v/>
      </c>
      <c r="M12">
        <f>HYPERLINK("https://dexscreener.com/solana/8Ki8DpuWNxu9VsS3kQbarsCWMcFGWkzzA8pUPto9zBd5?maker=Gduzcig9Tmu9p853WtZdTemdhgUja1t4PishqMkJZ3hC","https://dexscreener.com/solana/8Ki8DpuWNxu9VsS3kQbarsCWMcFGWkzzA8pUPto9zBd5?maker=Gduzcig9Tmu9p853WtZdTemdhgUja1t4PishqMkJZ3hC")</f>
        <v/>
      </c>
    </row>
    <row r="13">
      <c r="A13" t="inlineStr">
        <is>
          <t>8N97L7hCPLasauFJMJpNEcuVgc9G3PNgaQwekGmypump</t>
        </is>
      </c>
      <c r="B13" t="inlineStr">
        <is>
          <t>HACHIWARE</t>
        </is>
      </c>
      <c r="C13" t="n">
        <v>0</v>
      </c>
      <c r="D13" t="n">
        <v>-0.112</v>
      </c>
      <c r="E13" t="n">
        <v>-0.18</v>
      </c>
      <c r="F13" t="n">
        <v>0.629</v>
      </c>
      <c r="G13" t="n">
        <v>0.517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HYPERLINK("https://www.defined.fi/sol/8N97L7hCPLasauFJMJpNEcuVgc9G3PNgaQwekGmypump?maker=Gduzcig9Tmu9p853WtZdTemdhgUja1t4PishqMkJZ3hC","https://www.defined.fi/sol/8N97L7hCPLasauFJMJpNEcuVgc9G3PNgaQwekGmypump?maker=Gduzcig9Tmu9p853WtZdTemdhgUja1t4PishqMkJZ3hC")</f>
        <v/>
      </c>
      <c r="M13">
        <f>HYPERLINK("https://dexscreener.com/solana/8N97L7hCPLasauFJMJpNEcuVgc9G3PNgaQwekGmypump?maker=Gduzcig9Tmu9p853WtZdTemdhgUja1t4PishqMkJZ3hC","https://dexscreener.com/solana/8N97L7hCPLasauFJMJpNEcuVgc9G3PNgaQwekGmypump?maker=Gduzcig9Tmu9p853WtZdTemdhgUja1t4PishqMkJZ3hC")</f>
        <v/>
      </c>
    </row>
    <row r="14">
      <c r="A14" t="inlineStr">
        <is>
          <t>ETZDTrZp1tWSTPHf22cyUXiv5xGzXuBFEwJAsE8ypump</t>
        </is>
      </c>
      <c r="B14" t="inlineStr">
        <is>
          <t>xcog</t>
        </is>
      </c>
      <c r="C14" t="n">
        <v>0</v>
      </c>
      <c r="D14" t="n">
        <v>14.4</v>
      </c>
      <c r="E14" t="n">
        <v>1.73</v>
      </c>
      <c r="F14" t="n">
        <v>8.31</v>
      </c>
      <c r="G14" t="n">
        <v>22.71</v>
      </c>
      <c r="H14" t="n">
        <v>7</v>
      </c>
      <c r="I14" t="n">
        <v>5</v>
      </c>
      <c r="J14" t="n">
        <v>-1</v>
      </c>
      <c r="K14" t="n">
        <v>-1</v>
      </c>
      <c r="L14">
        <f>HYPERLINK("https://www.defined.fi/sol/ETZDTrZp1tWSTPHf22cyUXiv5xGzXuBFEwJAsE8ypump?maker=Gduzcig9Tmu9p853WtZdTemdhgUja1t4PishqMkJZ3hC","https://www.defined.fi/sol/ETZDTrZp1tWSTPHf22cyUXiv5xGzXuBFEwJAsE8ypump?maker=Gduzcig9Tmu9p853WtZdTemdhgUja1t4PishqMkJZ3hC")</f>
        <v/>
      </c>
      <c r="M14">
        <f>HYPERLINK("https://dexscreener.com/solana/ETZDTrZp1tWSTPHf22cyUXiv5xGzXuBFEwJAsE8ypump?maker=Gduzcig9Tmu9p853WtZdTemdhgUja1t4PishqMkJZ3hC","https://dexscreener.com/solana/ETZDTrZp1tWSTPHf22cyUXiv5xGzXuBFEwJAsE8ypump?maker=Gduzcig9Tmu9p853WtZdTemdhgUja1t4PishqMkJZ3hC")</f>
        <v/>
      </c>
    </row>
    <row r="15">
      <c r="A15" t="inlineStr">
        <is>
          <t>Hp3WCQE2gfVBYxyXa3RMFeiudSM1KMANnqQbmDLVpump</t>
        </is>
      </c>
      <c r="B15" t="inlineStr">
        <is>
          <t>mindfk</t>
        </is>
      </c>
      <c r="C15" t="n">
        <v>0</v>
      </c>
      <c r="D15" t="n">
        <v>-2.36</v>
      </c>
      <c r="E15" t="n">
        <v>-0.34</v>
      </c>
      <c r="F15" t="n">
        <v>6.96</v>
      </c>
      <c r="G15" t="n">
        <v>4.6</v>
      </c>
      <c r="H15" t="n">
        <v>6</v>
      </c>
      <c r="I15" t="n">
        <v>3</v>
      </c>
      <c r="J15" t="n">
        <v>-1</v>
      </c>
      <c r="K15" t="n">
        <v>-1</v>
      </c>
      <c r="L15">
        <f>HYPERLINK("https://www.defined.fi/sol/Hp3WCQE2gfVBYxyXa3RMFeiudSM1KMANnqQbmDLVpump?maker=Gduzcig9Tmu9p853WtZdTemdhgUja1t4PishqMkJZ3hC","https://www.defined.fi/sol/Hp3WCQE2gfVBYxyXa3RMFeiudSM1KMANnqQbmDLVpump?maker=Gduzcig9Tmu9p853WtZdTemdhgUja1t4PishqMkJZ3hC")</f>
        <v/>
      </c>
      <c r="M15">
        <f>HYPERLINK("https://dexscreener.com/solana/Hp3WCQE2gfVBYxyXa3RMFeiudSM1KMANnqQbmDLVpump?maker=Gduzcig9Tmu9p853WtZdTemdhgUja1t4PishqMkJZ3hC","https://dexscreener.com/solana/Hp3WCQE2gfVBYxyXa3RMFeiudSM1KMANnqQbmDLVpump?maker=Gduzcig9Tmu9p853WtZdTemdhgUja1t4PishqMkJZ3hC")</f>
        <v/>
      </c>
    </row>
    <row r="16">
      <c r="A16" t="inlineStr">
        <is>
          <t>2jMqFewHv11qiRfupKLe1JoT63yJ34ePULZkZnx2pump</t>
        </is>
      </c>
      <c r="B16" t="inlineStr">
        <is>
          <t>karkat</t>
        </is>
      </c>
      <c r="C16" t="n">
        <v>0</v>
      </c>
      <c r="D16" t="n">
        <v>-1.22</v>
      </c>
      <c r="E16" t="n">
        <v>-0.75</v>
      </c>
      <c r="F16" t="n">
        <v>1.64</v>
      </c>
      <c r="G16" t="n">
        <v>0.414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HYPERLINK("https://www.defined.fi/sol/2jMqFewHv11qiRfupKLe1JoT63yJ34ePULZkZnx2pump?maker=Gduzcig9Tmu9p853WtZdTemdhgUja1t4PishqMkJZ3hC","https://www.defined.fi/sol/2jMqFewHv11qiRfupKLe1JoT63yJ34ePULZkZnx2pump?maker=Gduzcig9Tmu9p853WtZdTemdhgUja1t4PishqMkJZ3hC")</f>
        <v/>
      </c>
      <c r="M16">
        <f>HYPERLINK("https://dexscreener.com/solana/2jMqFewHv11qiRfupKLe1JoT63yJ34ePULZkZnx2pump?maker=Gduzcig9Tmu9p853WtZdTemdhgUja1t4PishqMkJZ3hC","https://dexscreener.com/solana/2jMqFewHv11qiRfupKLe1JoT63yJ34ePULZkZnx2pump?maker=Gduzcig9Tmu9p853WtZdTemdhgUja1t4PishqMkJZ3hC")</f>
        <v/>
      </c>
    </row>
    <row r="17">
      <c r="A17" t="inlineStr">
        <is>
          <t>3NZ9JMVBmGAqocybic2c7LQCJScmgsAZ6vQqTDzcqmJh</t>
        </is>
      </c>
      <c r="B17" t="inlineStr">
        <is>
          <t>WBTC</t>
        </is>
      </c>
      <c r="C17" t="n">
        <v>0</v>
      </c>
      <c r="D17" t="n">
        <v>-0.013</v>
      </c>
      <c r="E17" t="n">
        <v>-1</v>
      </c>
      <c r="F17" t="n">
        <v>11.05</v>
      </c>
      <c r="G17" t="n">
        <v>11.07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HYPERLINK("https://www.defined.fi/sol/3NZ9JMVBmGAqocybic2c7LQCJScmgsAZ6vQqTDzcqmJh?maker=Gduzcig9Tmu9p853WtZdTemdhgUja1t4PishqMkJZ3hC","https://www.defined.fi/sol/3NZ9JMVBmGAqocybic2c7LQCJScmgsAZ6vQqTDzcqmJh?maker=Gduzcig9Tmu9p853WtZdTemdhgUja1t4PishqMkJZ3hC")</f>
        <v/>
      </c>
      <c r="M17">
        <f>HYPERLINK("https://dexscreener.com/solana/3NZ9JMVBmGAqocybic2c7LQCJScmgsAZ6vQqTDzcqmJh?maker=Gduzcig9Tmu9p853WtZdTemdhgUja1t4PishqMkJZ3hC","https://dexscreener.com/solana/3NZ9JMVBmGAqocybic2c7LQCJScmgsAZ6vQqTDzcqmJh?maker=Gduzcig9Tmu9p853WtZdTemdhgUja1t4PishqMkJZ3hC")</f>
        <v/>
      </c>
    </row>
    <row r="18">
      <c r="A18" t="inlineStr">
        <is>
          <t>9TTUmf6fJwjHtD16KGyujVixme8Qs9uNuN5jsb6c13Bd</t>
        </is>
      </c>
      <c r="B18" t="inlineStr">
        <is>
          <t>distortion</t>
        </is>
      </c>
      <c r="C18" t="n">
        <v>1</v>
      </c>
      <c r="D18" t="n">
        <v>1.76</v>
      </c>
      <c r="E18" t="n">
        <v>1.12</v>
      </c>
      <c r="F18" t="n">
        <v>1.56</v>
      </c>
      <c r="G18" t="n">
        <v>3.32</v>
      </c>
      <c r="H18" t="n">
        <v>3</v>
      </c>
      <c r="I18" t="n">
        <v>4</v>
      </c>
      <c r="J18" t="n">
        <v>-1</v>
      </c>
      <c r="K18" t="n">
        <v>-1</v>
      </c>
      <c r="L18">
        <f>HYPERLINK("https://www.defined.fi/sol/9TTUmf6fJwjHtD16KGyujVixme8Qs9uNuN5jsb6c13Bd?maker=Gduzcig9Tmu9p853WtZdTemdhgUja1t4PishqMkJZ3hC","https://www.defined.fi/sol/9TTUmf6fJwjHtD16KGyujVixme8Qs9uNuN5jsb6c13Bd?maker=Gduzcig9Tmu9p853WtZdTemdhgUja1t4PishqMkJZ3hC")</f>
        <v/>
      </c>
      <c r="M18">
        <f>HYPERLINK("https://dexscreener.com/solana/9TTUmf6fJwjHtD16KGyujVixme8Qs9uNuN5jsb6c13Bd?maker=Gduzcig9Tmu9p853WtZdTemdhgUja1t4PishqMkJZ3hC","https://dexscreener.com/solana/9TTUmf6fJwjHtD16KGyujVixme8Qs9uNuN5jsb6c13Bd?maker=Gduzcig9Tmu9p853WtZdTemdhgUja1t4PishqMkJZ3hC")</f>
        <v/>
      </c>
    </row>
    <row r="19">
      <c r="A19" t="inlineStr">
        <is>
          <t>6Ri9SVXmEd21QTXwamWorzAXK3krP8CL8v6XnpLRpump</t>
        </is>
      </c>
      <c r="B19" t="inlineStr">
        <is>
          <t>unknown_6Ri9</t>
        </is>
      </c>
      <c r="C19" t="n">
        <v>1</v>
      </c>
      <c r="D19" t="n">
        <v>-0.517</v>
      </c>
      <c r="E19" t="n">
        <v>-0.84</v>
      </c>
      <c r="F19" t="n">
        <v>0.614</v>
      </c>
      <c r="G19" t="n">
        <v>0.097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HYPERLINK("https://www.defined.fi/sol/6Ri9SVXmEd21QTXwamWorzAXK3krP8CL8v6XnpLRpump?maker=Gduzcig9Tmu9p853WtZdTemdhgUja1t4PishqMkJZ3hC","https://www.defined.fi/sol/6Ri9SVXmEd21QTXwamWorzAXK3krP8CL8v6XnpLRpump?maker=Gduzcig9Tmu9p853WtZdTemdhgUja1t4PishqMkJZ3hC")</f>
        <v/>
      </c>
      <c r="M19">
        <f>HYPERLINK("https://dexscreener.com/solana/6Ri9SVXmEd21QTXwamWorzAXK3krP8CL8v6XnpLRpump?maker=Gduzcig9Tmu9p853WtZdTemdhgUja1t4PishqMkJZ3hC","https://dexscreener.com/solana/6Ri9SVXmEd21QTXwamWorzAXK3krP8CL8v6XnpLRpump?maker=Gduzcig9Tmu9p853WtZdTemdhgUja1t4PishqMkJZ3hC")</f>
        <v/>
      </c>
    </row>
    <row r="20">
      <c r="A20" t="inlineStr">
        <is>
          <t>28xPA7ZER19fNTWQpZ8xHJUMbyoxegpT6mHxzMdtFZCW</t>
        </is>
      </c>
      <c r="B20" t="inlineStr">
        <is>
          <t>SGAI</t>
        </is>
      </c>
      <c r="C20" t="n">
        <v>1</v>
      </c>
      <c r="D20" t="n">
        <v>-0.077</v>
      </c>
      <c r="E20" t="n">
        <v>-0.11</v>
      </c>
      <c r="F20" t="n">
        <v>0.6909999999999999</v>
      </c>
      <c r="G20" t="n">
        <v>0.614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HYPERLINK("https://www.defined.fi/sol/28xPA7ZER19fNTWQpZ8xHJUMbyoxegpT6mHxzMdtFZCW?maker=Gduzcig9Tmu9p853WtZdTemdhgUja1t4PishqMkJZ3hC","https://www.defined.fi/sol/28xPA7ZER19fNTWQpZ8xHJUMbyoxegpT6mHxzMdtFZCW?maker=Gduzcig9Tmu9p853WtZdTemdhgUja1t4PishqMkJZ3hC")</f>
        <v/>
      </c>
      <c r="M20">
        <f>HYPERLINK("https://dexscreener.com/solana/28xPA7ZER19fNTWQpZ8xHJUMbyoxegpT6mHxzMdtFZCW?maker=Gduzcig9Tmu9p853WtZdTemdhgUja1t4PishqMkJZ3hC","https://dexscreener.com/solana/28xPA7ZER19fNTWQpZ8xHJUMbyoxegpT6mHxzMdtFZCW?maker=Gduzcig9Tmu9p853WtZdTemdhgUja1t4PishqMkJZ3hC")</f>
        <v/>
      </c>
    </row>
    <row r="21">
      <c r="A21" t="inlineStr">
        <is>
          <t>75vq3ZhQZmkdvZZi1a4xS3Gs8muifwf9AXn3q62Xpump</t>
        </is>
      </c>
      <c r="B21" t="inlineStr">
        <is>
          <t>OLFACTORY</t>
        </is>
      </c>
      <c r="C21" t="n">
        <v>1</v>
      </c>
      <c r="D21" t="n">
        <v>-0.021</v>
      </c>
      <c r="E21" t="n">
        <v>-0.01</v>
      </c>
      <c r="F21" t="n">
        <v>2.14</v>
      </c>
      <c r="G21" t="n">
        <v>2.12</v>
      </c>
      <c r="H21" t="n">
        <v>2</v>
      </c>
      <c r="I21" t="n">
        <v>2</v>
      </c>
      <c r="J21" t="n">
        <v>-1</v>
      </c>
      <c r="K21" t="n">
        <v>-1</v>
      </c>
      <c r="L21">
        <f>HYPERLINK("https://www.defined.fi/sol/75vq3ZhQZmkdvZZi1a4xS3Gs8muifwf9AXn3q62Xpump?maker=Gduzcig9Tmu9p853WtZdTemdhgUja1t4PishqMkJZ3hC","https://www.defined.fi/sol/75vq3ZhQZmkdvZZi1a4xS3Gs8muifwf9AXn3q62Xpump?maker=Gduzcig9Tmu9p853WtZdTemdhgUja1t4PishqMkJZ3hC")</f>
        <v/>
      </c>
      <c r="M21">
        <f>HYPERLINK("https://dexscreener.com/solana/75vq3ZhQZmkdvZZi1a4xS3Gs8muifwf9AXn3q62Xpump?maker=Gduzcig9Tmu9p853WtZdTemdhgUja1t4PishqMkJZ3hC","https://dexscreener.com/solana/75vq3ZhQZmkdvZZi1a4xS3Gs8muifwf9AXn3q62Xpump?maker=Gduzcig9Tmu9p853WtZdTemdhgUja1t4PishqMkJZ3hC")</f>
        <v/>
      </c>
    </row>
    <row r="22">
      <c r="A22" t="inlineStr">
        <is>
          <t>F9bMHjS2NqwE4wi7VdHtfs7Eyd9xQV7mW5quVorVpump</t>
        </is>
      </c>
      <c r="B22" t="inlineStr">
        <is>
          <t>ISHMAEL</t>
        </is>
      </c>
      <c r="C22" t="n">
        <v>1</v>
      </c>
      <c r="D22" t="n">
        <v>-2.22</v>
      </c>
      <c r="E22" t="n">
        <v>-0.34</v>
      </c>
      <c r="F22" t="n">
        <v>6.5</v>
      </c>
      <c r="G22" t="n">
        <v>4.27</v>
      </c>
      <c r="H22" t="n">
        <v>6</v>
      </c>
      <c r="I22" t="n">
        <v>4</v>
      </c>
      <c r="J22" t="n">
        <v>-1</v>
      </c>
      <c r="K22" t="n">
        <v>-1</v>
      </c>
      <c r="L22">
        <f>HYPERLINK("https://www.defined.fi/sol/F9bMHjS2NqwE4wi7VdHtfs7Eyd9xQV7mW5quVorVpump?maker=Gduzcig9Tmu9p853WtZdTemdhgUja1t4PishqMkJZ3hC","https://www.defined.fi/sol/F9bMHjS2NqwE4wi7VdHtfs7Eyd9xQV7mW5quVorVpump?maker=Gduzcig9Tmu9p853WtZdTemdhgUja1t4PishqMkJZ3hC")</f>
        <v/>
      </c>
      <c r="M22">
        <f>HYPERLINK("https://dexscreener.com/solana/F9bMHjS2NqwE4wi7VdHtfs7Eyd9xQV7mW5quVorVpump?maker=Gduzcig9Tmu9p853WtZdTemdhgUja1t4PishqMkJZ3hC","https://dexscreener.com/solana/F9bMHjS2NqwE4wi7VdHtfs7Eyd9xQV7mW5quVorVpump?maker=Gduzcig9Tmu9p853WtZdTemdhgUja1t4PishqMkJZ3hC")</f>
        <v/>
      </c>
    </row>
    <row r="23">
      <c r="A23" t="inlineStr">
        <is>
          <t>6zg2ELPDLhEX4kvKR6quCtryxf5QVVjHbKPwwSGmpump</t>
        </is>
      </c>
      <c r="B23" t="inlineStr">
        <is>
          <t>DALL-E</t>
        </is>
      </c>
      <c r="C23" t="n">
        <v>1</v>
      </c>
      <c r="D23" t="n">
        <v>-0.486</v>
      </c>
      <c r="E23" t="n">
        <v>-0.52</v>
      </c>
      <c r="F23" t="n">
        <v>0.931</v>
      </c>
      <c r="G23" t="n">
        <v>0.445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HYPERLINK("https://www.defined.fi/sol/6zg2ELPDLhEX4kvKR6quCtryxf5QVVjHbKPwwSGmpump?maker=Gduzcig9Tmu9p853WtZdTemdhgUja1t4PishqMkJZ3hC","https://www.defined.fi/sol/6zg2ELPDLhEX4kvKR6quCtryxf5QVVjHbKPwwSGmpump?maker=Gduzcig9Tmu9p853WtZdTemdhgUja1t4PishqMkJZ3hC")</f>
        <v/>
      </c>
      <c r="M23">
        <f>HYPERLINK("https://dexscreener.com/solana/6zg2ELPDLhEX4kvKR6quCtryxf5QVVjHbKPwwSGmpump?maker=Gduzcig9Tmu9p853WtZdTemdhgUja1t4PishqMkJZ3hC","https://dexscreener.com/solana/6zg2ELPDLhEX4kvKR6quCtryxf5QVVjHbKPwwSGmpump?maker=Gduzcig9Tmu9p853WtZdTemdhgUja1t4PishqMkJZ3hC")</f>
        <v/>
      </c>
    </row>
    <row r="24">
      <c r="A24" t="inlineStr">
        <is>
          <t>45F22Qsvn4qvRu1mYC7jUfBEQbSshN8tySsCkcz2pump</t>
        </is>
      </c>
      <c r="B24" t="inlineStr">
        <is>
          <t>Morpheus</t>
        </is>
      </c>
      <c r="C24" t="n">
        <v>1</v>
      </c>
      <c r="D24" t="n">
        <v>-0.299</v>
      </c>
      <c r="E24" t="n">
        <v>-0.27</v>
      </c>
      <c r="F24" t="n">
        <v>1.12</v>
      </c>
      <c r="G24" t="n">
        <v>0.82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HYPERLINK("https://www.defined.fi/sol/45F22Qsvn4qvRu1mYC7jUfBEQbSshN8tySsCkcz2pump?maker=Gduzcig9Tmu9p853WtZdTemdhgUja1t4PishqMkJZ3hC","https://www.defined.fi/sol/45F22Qsvn4qvRu1mYC7jUfBEQbSshN8tySsCkcz2pump?maker=Gduzcig9Tmu9p853WtZdTemdhgUja1t4PishqMkJZ3hC")</f>
        <v/>
      </c>
      <c r="M24">
        <f>HYPERLINK("https://dexscreener.com/solana/45F22Qsvn4qvRu1mYC7jUfBEQbSshN8tySsCkcz2pump?maker=Gduzcig9Tmu9p853WtZdTemdhgUja1t4PishqMkJZ3hC","https://dexscreener.com/solana/45F22Qsvn4qvRu1mYC7jUfBEQbSshN8tySsCkcz2pump?maker=Gduzcig9Tmu9p853WtZdTemdhgUja1t4PishqMkJZ3hC")</f>
        <v/>
      </c>
    </row>
    <row r="25">
      <c r="A25" t="inlineStr">
        <is>
          <t>AK7H8U9d1Gjf4MdydZaMmHrM2gmQJVePr8yfiGA8pump</t>
        </is>
      </c>
      <c r="B25" t="inlineStr">
        <is>
          <t>Lucifer</t>
        </is>
      </c>
      <c r="C25" t="n">
        <v>1</v>
      </c>
      <c r="D25" t="n">
        <v>0.02</v>
      </c>
      <c r="E25" t="n">
        <v>0.02</v>
      </c>
      <c r="F25" t="n">
        <v>1.1</v>
      </c>
      <c r="G25" t="n">
        <v>1.12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HYPERLINK("https://www.defined.fi/sol/AK7H8U9d1Gjf4MdydZaMmHrM2gmQJVePr8yfiGA8pump?maker=Gduzcig9Tmu9p853WtZdTemdhgUja1t4PishqMkJZ3hC","https://www.defined.fi/sol/AK7H8U9d1Gjf4MdydZaMmHrM2gmQJVePr8yfiGA8pump?maker=Gduzcig9Tmu9p853WtZdTemdhgUja1t4PishqMkJZ3hC")</f>
        <v/>
      </c>
      <c r="M25">
        <f>HYPERLINK("https://dexscreener.com/solana/AK7H8U9d1Gjf4MdydZaMmHrM2gmQJVePr8yfiGA8pump?maker=Gduzcig9Tmu9p853WtZdTemdhgUja1t4PishqMkJZ3hC","https://dexscreener.com/solana/AK7H8U9d1Gjf4MdydZaMmHrM2gmQJVePr8yfiGA8pump?maker=Gduzcig9Tmu9p853WtZdTemdhgUja1t4PishqMkJZ3hC")</f>
        <v/>
      </c>
    </row>
    <row r="26">
      <c r="A26" t="inlineStr">
        <is>
          <t>Hg675ypQpBUwP3wiWjq8pFQxr6rjnT2QRH4Vi519jdiP</t>
        </is>
      </c>
      <c r="B26" t="inlineStr">
        <is>
          <t>BANANA</t>
        </is>
      </c>
      <c r="C26" t="n">
        <v>1</v>
      </c>
      <c r="D26" t="n">
        <v>0.028</v>
      </c>
      <c r="E26" t="n">
        <v>0.03</v>
      </c>
      <c r="F26" t="n">
        <v>1.07</v>
      </c>
      <c r="G26" t="n">
        <v>1.1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HYPERLINK("https://www.defined.fi/sol/Hg675ypQpBUwP3wiWjq8pFQxr6rjnT2QRH4Vi519jdiP?maker=Gduzcig9Tmu9p853WtZdTemdhgUja1t4PishqMkJZ3hC","https://www.defined.fi/sol/Hg675ypQpBUwP3wiWjq8pFQxr6rjnT2QRH4Vi519jdiP?maker=Gduzcig9Tmu9p853WtZdTemdhgUja1t4PishqMkJZ3hC")</f>
        <v/>
      </c>
      <c r="M26">
        <f>HYPERLINK("https://dexscreener.com/solana/Hg675ypQpBUwP3wiWjq8pFQxr6rjnT2QRH4Vi519jdiP?maker=Gduzcig9Tmu9p853WtZdTemdhgUja1t4PishqMkJZ3hC","https://dexscreener.com/solana/Hg675ypQpBUwP3wiWjq8pFQxr6rjnT2QRH4Vi519jdiP?maker=Gduzcig9Tmu9p853WtZdTemdhgUja1t4PishqMkJZ3hC")</f>
        <v/>
      </c>
    </row>
    <row r="27">
      <c r="A27" t="inlineStr">
        <is>
          <t>9wtFqbMCFDLwgEboVs3WJhVG2VgwdFBo3osqtqgXpump</t>
        </is>
      </c>
      <c r="B27" t="inlineStr">
        <is>
          <t>TEAPOT</t>
        </is>
      </c>
      <c r="C27" t="n">
        <v>1</v>
      </c>
      <c r="D27" t="n">
        <v>-0.037</v>
      </c>
      <c r="E27" t="n">
        <v>-0.04</v>
      </c>
      <c r="F27" t="n">
        <v>1.03</v>
      </c>
      <c r="G27" t="n">
        <v>0.994</v>
      </c>
      <c r="H27" t="n">
        <v>2</v>
      </c>
      <c r="I27" t="n">
        <v>2</v>
      </c>
      <c r="J27" t="n">
        <v>-1</v>
      </c>
      <c r="K27" t="n">
        <v>-1</v>
      </c>
      <c r="L27">
        <f>HYPERLINK("https://www.defined.fi/sol/9wtFqbMCFDLwgEboVs3WJhVG2VgwdFBo3osqtqgXpump?maker=Gduzcig9Tmu9p853WtZdTemdhgUja1t4PishqMkJZ3hC","https://www.defined.fi/sol/9wtFqbMCFDLwgEboVs3WJhVG2VgwdFBo3osqtqgXpump?maker=Gduzcig9Tmu9p853WtZdTemdhgUja1t4PishqMkJZ3hC")</f>
        <v/>
      </c>
      <c r="M27">
        <f>HYPERLINK("https://dexscreener.com/solana/9wtFqbMCFDLwgEboVs3WJhVG2VgwdFBo3osqtqgXpump?maker=Gduzcig9Tmu9p853WtZdTemdhgUja1t4PishqMkJZ3hC","https://dexscreener.com/solana/9wtFqbMCFDLwgEboVs3WJhVG2VgwdFBo3osqtqgXpump?maker=Gduzcig9Tmu9p853WtZdTemdhgUja1t4PishqMkJZ3hC")</f>
        <v/>
      </c>
    </row>
    <row r="28">
      <c r="A28" t="inlineStr">
        <is>
          <t>5cnfnDNVssoccP2T1sG1ie5Wfk9jSnG3ruMQcPS4pump</t>
        </is>
      </c>
      <c r="B28" t="inlineStr">
        <is>
          <t>SGON</t>
        </is>
      </c>
      <c r="C28" t="n">
        <v>1</v>
      </c>
      <c r="D28" t="n">
        <v>-0.024</v>
      </c>
      <c r="E28" t="n">
        <v>-0.07000000000000001</v>
      </c>
      <c r="F28" t="n">
        <v>0.314</v>
      </c>
      <c r="G28" t="n">
        <v>0.291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HYPERLINK("https://www.defined.fi/sol/5cnfnDNVssoccP2T1sG1ie5Wfk9jSnG3ruMQcPS4pump?maker=Gduzcig9Tmu9p853WtZdTemdhgUja1t4PishqMkJZ3hC","https://www.defined.fi/sol/5cnfnDNVssoccP2T1sG1ie5Wfk9jSnG3ruMQcPS4pump?maker=Gduzcig9Tmu9p853WtZdTemdhgUja1t4PishqMkJZ3hC")</f>
        <v/>
      </c>
      <c r="M28">
        <f>HYPERLINK("https://dexscreener.com/solana/5cnfnDNVssoccP2T1sG1ie5Wfk9jSnG3ruMQcPS4pump?maker=Gduzcig9Tmu9p853WtZdTemdhgUja1t4PishqMkJZ3hC","https://dexscreener.com/solana/5cnfnDNVssoccP2T1sG1ie5Wfk9jSnG3ruMQcPS4pump?maker=Gduzcig9Tmu9p853WtZdTemdhgUja1t4PishqMkJZ3hC")</f>
        <v/>
      </c>
    </row>
    <row r="29">
      <c r="A29" t="inlineStr">
        <is>
          <t>HZ1JovNiVvGrGNiiYvEozEVgZ58xaU3RKwX8eACQBCt3</t>
        </is>
      </c>
      <c r="B29" t="inlineStr">
        <is>
          <t>PYTH</t>
        </is>
      </c>
      <c r="C29" t="n">
        <v>1</v>
      </c>
      <c r="D29" t="n">
        <v>-0.006</v>
      </c>
      <c r="E29" t="n">
        <v>-0.02</v>
      </c>
      <c r="F29" t="n">
        <v>0.461</v>
      </c>
      <c r="G29" t="n">
        <v>0.314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HYPERLINK("https://www.defined.fi/sol/HZ1JovNiVvGrGNiiYvEozEVgZ58xaU3RKwX8eACQBCt3?maker=Gduzcig9Tmu9p853WtZdTemdhgUja1t4PishqMkJZ3hC","https://www.defined.fi/sol/HZ1JovNiVvGrGNiiYvEozEVgZ58xaU3RKwX8eACQBCt3?maker=Gduzcig9Tmu9p853WtZdTemdhgUja1t4PishqMkJZ3hC")</f>
        <v/>
      </c>
      <c r="M29">
        <f>HYPERLINK("https://dexscreener.com/solana/HZ1JovNiVvGrGNiiYvEozEVgZ58xaU3RKwX8eACQBCt3?maker=Gduzcig9Tmu9p853WtZdTemdhgUja1t4PishqMkJZ3hC","https://dexscreener.com/solana/HZ1JovNiVvGrGNiiYvEozEVgZ58xaU3RKwX8eACQBCt3?maker=Gduzcig9Tmu9p853WtZdTemdhgUja1t4PishqMkJZ3hC")</f>
        <v/>
      </c>
    </row>
    <row r="30">
      <c r="A30" t="inlineStr">
        <is>
          <t>JGzMQTGfdmDg42CZCNxyBex1uSrxZjLQbE2EwAtpump</t>
        </is>
      </c>
      <c r="B30" t="inlineStr">
        <is>
          <t>ASCII</t>
        </is>
      </c>
      <c r="C30" t="n">
        <v>1</v>
      </c>
      <c r="D30" t="n">
        <v>-1.69</v>
      </c>
      <c r="E30" t="n">
        <v>-0.54</v>
      </c>
      <c r="F30" t="n">
        <v>3.15</v>
      </c>
      <c r="G30" t="n">
        <v>1.46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HYPERLINK("https://www.defined.fi/sol/JGzMQTGfdmDg42CZCNxyBex1uSrxZjLQbE2EwAtpump?maker=Gduzcig9Tmu9p853WtZdTemdhgUja1t4PishqMkJZ3hC","https://www.defined.fi/sol/JGzMQTGfdmDg42CZCNxyBex1uSrxZjLQbE2EwAtpump?maker=Gduzcig9Tmu9p853WtZdTemdhgUja1t4PishqMkJZ3hC")</f>
        <v/>
      </c>
      <c r="M30">
        <f>HYPERLINK("https://dexscreener.com/solana/JGzMQTGfdmDg42CZCNxyBex1uSrxZjLQbE2EwAtpump?maker=Gduzcig9Tmu9p853WtZdTemdhgUja1t4PishqMkJZ3hC","https://dexscreener.com/solana/JGzMQTGfdmDg42CZCNxyBex1uSrxZjLQbE2EwAtpump?maker=Gduzcig9Tmu9p853WtZdTemdhgUja1t4PishqMkJZ3hC")</f>
        <v/>
      </c>
    </row>
    <row r="31">
      <c r="A31" t="inlineStr">
        <is>
          <t>5hHuoos5sbjeAuySu3JRmtxN2Ng5BsjNCbNH7dwHpump</t>
        </is>
      </c>
      <c r="B31" t="inlineStr">
        <is>
          <t>kundalini</t>
        </is>
      </c>
      <c r="C31" t="n">
        <v>1</v>
      </c>
      <c r="D31" t="n">
        <v>-0.203</v>
      </c>
      <c r="E31" t="n">
        <v>-0.1</v>
      </c>
      <c r="F31" t="n">
        <v>2.13</v>
      </c>
      <c r="G31" t="n">
        <v>1.93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HYPERLINK("https://www.defined.fi/sol/5hHuoos5sbjeAuySu3JRmtxN2Ng5BsjNCbNH7dwHpump?maker=Gduzcig9Tmu9p853WtZdTemdhgUja1t4PishqMkJZ3hC","https://www.defined.fi/sol/5hHuoos5sbjeAuySu3JRmtxN2Ng5BsjNCbNH7dwHpump?maker=Gduzcig9Tmu9p853WtZdTemdhgUja1t4PishqMkJZ3hC")</f>
        <v/>
      </c>
      <c r="M31">
        <f>HYPERLINK("https://dexscreener.com/solana/5hHuoos5sbjeAuySu3JRmtxN2Ng5BsjNCbNH7dwHpump?maker=Gduzcig9Tmu9p853WtZdTemdhgUja1t4PishqMkJZ3hC","https://dexscreener.com/solana/5hHuoos5sbjeAuySu3JRmtxN2Ng5BsjNCbNH7dwHpump?maker=Gduzcig9Tmu9p853WtZdTemdhgUja1t4PishqMkJZ3hC")</f>
        <v/>
      </c>
    </row>
    <row r="32">
      <c r="A32" t="inlineStr">
        <is>
          <t>4UuMzKv2hQJdUuyY1NB27z6UfPbtMuNSNFf43ayypump</t>
        </is>
      </c>
      <c r="B32" t="inlineStr">
        <is>
          <t>BGOAT</t>
        </is>
      </c>
      <c r="C32" t="n">
        <v>1</v>
      </c>
      <c r="D32" t="n">
        <v>0.9429999999999999</v>
      </c>
      <c r="E32" t="n">
        <v>0.37</v>
      </c>
      <c r="F32" t="n">
        <v>2.53</v>
      </c>
      <c r="G32" t="n">
        <v>3.47</v>
      </c>
      <c r="H32" t="n">
        <v>2</v>
      </c>
      <c r="I32" t="n">
        <v>2</v>
      </c>
      <c r="J32" t="n">
        <v>-1</v>
      </c>
      <c r="K32" t="n">
        <v>-1</v>
      </c>
      <c r="L32">
        <f>HYPERLINK("https://www.defined.fi/sol/4UuMzKv2hQJdUuyY1NB27z6UfPbtMuNSNFf43ayypump?maker=Gduzcig9Tmu9p853WtZdTemdhgUja1t4PishqMkJZ3hC","https://www.defined.fi/sol/4UuMzKv2hQJdUuyY1NB27z6UfPbtMuNSNFf43ayypump?maker=Gduzcig9Tmu9p853WtZdTemdhgUja1t4PishqMkJZ3hC")</f>
        <v/>
      </c>
      <c r="M32">
        <f>HYPERLINK("https://dexscreener.com/solana/4UuMzKv2hQJdUuyY1NB27z6UfPbtMuNSNFf43ayypump?maker=Gduzcig9Tmu9p853WtZdTemdhgUja1t4PishqMkJZ3hC","https://dexscreener.com/solana/4UuMzKv2hQJdUuyY1NB27z6UfPbtMuNSNFf43ayypump?maker=Gduzcig9Tmu9p853WtZdTemdhgUja1t4PishqMkJZ3hC")</f>
        <v/>
      </c>
    </row>
    <row r="33">
      <c r="A33" t="inlineStr">
        <is>
          <t>4NgSY5hPhzDivgpxj9YRf3jFMH4wAJuPPAKhEtWApump</t>
        </is>
      </c>
      <c r="B33" t="inlineStr">
        <is>
          <t>Ringpiece</t>
        </is>
      </c>
      <c r="C33" t="n">
        <v>1</v>
      </c>
      <c r="D33" t="n">
        <v>-2.69</v>
      </c>
      <c r="E33" t="n">
        <v>-0.46</v>
      </c>
      <c r="F33" t="n">
        <v>5.85</v>
      </c>
      <c r="G33" t="n">
        <v>3.17</v>
      </c>
      <c r="H33" t="n">
        <v>6</v>
      </c>
      <c r="I33" t="n">
        <v>2</v>
      </c>
      <c r="J33" t="n">
        <v>-1</v>
      </c>
      <c r="K33" t="n">
        <v>-1</v>
      </c>
      <c r="L33">
        <f>HYPERLINK("https://www.defined.fi/sol/4NgSY5hPhzDivgpxj9YRf3jFMH4wAJuPPAKhEtWApump?maker=Gduzcig9Tmu9p853WtZdTemdhgUja1t4PishqMkJZ3hC","https://www.defined.fi/sol/4NgSY5hPhzDivgpxj9YRf3jFMH4wAJuPPAKhEtWApump?maker=Gduzcig9Tmu9p853WtZdTemdhgUja1t4PishqMkJZ3hC")</f>
        <v/>
      </c>
      <c r="M33">
        <f>HYPERLINK("https://dexscreener.com/solana/4NgSY5hPhzDivgpxj9YRf3jFMH4wAJuPPAKhEtWApump?maker=Gduzcig9Tmu9p853WtZdTemdhgUja1t4PishqMkJZ3hC","https://dexscreener.com/solana/4NgSY5hPhzDivgpxj9YRf3jFMH4wAJuPPAKhEtWApump?maker=Gduzcig9Tmu9p853WtZdTemdhgUja1t4PishqMkJZ3hC")</f>
        <v/>
      </c>
    </row>
    <row r="34">
      <c r="A34" t="inlineStr">
        <is>
          <t>HAVUrTHqHNs1JTdVdXHAd2LKWjoRC6pDGD3bVF9Fpump</t>
        </is>
      </c>
      <c r="B34" t="inlineStr">
        <is>
          <t>TUBGIRL</t>
        </is>
      </c>
      <c r="C34" t="n">
        <v>1</v>
      </c>
      <c r="D34" t="n">
        <v>-0.215</v>
      </c>
      <c r="E34" t="n">
        <v>-0.22</v>
      </c>
      <c r="F34" t="n">
        <v>0.963</v>
      </c>
      <c r="G34" t="n">
        <v>0.748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HYPERLINK("https://www.defined.fi/sol/HAVUrTHqHNs1JTdVdXHAd2LKWjoRC6pDGD3bVF9Fpump?maker=Gduzcig9Tmu9p853WtZdTemdhgUja1t4PishqMkJZ3hC","https://www.defined.fi/sol/HAVUrTHqHNs1JTdVdXHAd2LKWjoRC6pDGD3bVF9Fpump?maker=Gduzcig9Tmu9p853WtZdTemdhgUja1t4PishqMkJZ3hC")</f>
        <v/>
      </c>
      <c r="M34">
        <f>HYPERLINK("https://dexscreener.com/solana/HAVUrTHqHNs1JTdVdXHAd2LKWjoRC6pDGD3bVF9Fpump?maker=Gduzcig9Tmu9p853WtZdTemdhgUja1t4PishqMkJZ3hC","https://dexscreener.com/solana/HAVUrTHqHNs1JTdVdXHAd2LKWjoRC6pDGD3bVF9Fpump?maker=Gduzcig9Tmu9p853WtZdTemdhgUja1t4PishqMkJZ3hC")</f>
        <v/>
      </c>
    </row>
    <row r="35">
      <c r="A35" t="inlineStr">
        <is>
          <t>4KCe1qpmxLfS5LcoiYLdx5HD6GhQUrh19pDJQ51Ppump</t>
        </is>
      </c>
      <c r="B35" t="inlineStr">
        <is>
          <t>robodoge</t>
        </is>
      </c>
      <c r="C35" t="n">
        <v>1</v>
      </c>
      <c r="D35" t="n">
        <v>1.82</v>
      </c>
      <c r="E35" t="n">
        <v>0.53</v>
      </c>
      <c r="F35" t="n">
        <v>3.44</v>
      </c>
      <c r="G35" t="n">
        <v>5.26</v>
      </c>
      <c r="H35" t="n">
        <v>3</v>
      </c>
      <c r="I35" t="n">
        <v>2</v>
      </c>
      <c r="J35" t="n">
        <v>-1</v>
      </c>
      <c r="K35" t="n">
        <v>-1</v>
      </c>
      <c r="L35">
        <f>HYPERLINK("https://www.defined.fi/sol/4KCe1qpmxLfS5LcoiYLdx5HD6GhQUrh19pDJQ51Ppump?maker=Gduzcig9Tmu9p853WtZdTemdhgUja1t4PishqMkJZ3hC","https://www.defined.fi/sol/4KCe1qpmxLfS5LcoiYLdx5HD6GhQUrh19pDJQ51Ppump?maker=Gduzcig9Tmu9p853WtZdTemdhgUja1t4PishqMkJZ3hC")</f>
        <v/>
      </c>
      <c r="M35">
        <f>HYPERLINK("https://dexscreener.com/solana/4KCe1qpmxLfS5LcoiYLdx5HD6GhQUrh19pDJQ51Ppump?maker=Gduzcig9Tmu9p853WtZdTemdhgUja1t4PishqMkJZ3hC","https://dexscreener.com/solana/4KCe1qpmxLfS5LcoiYLdx5HD6GhQUrh19pDJQ51Ppump?maker=Gduzcig9Tmu9p853WtZdTemdhgUja1t4PishqMkJZ3hC")</f>
        <v/>
      </c>
    </row>
    <row r="36">
      <c r="A36" t="inlineStr">
        <is>
          <t>68RXzBEQq9JY1qpDwJsFXbzgLij1xtF8f1UD3k55qRHt</t>
        </is>
      </c>
      <c r="B36" t="inlineStr">
        <is>
          <t>AI</t>
        </is>
      </c>
      <c r="C36" t="n">
        <v>1</v>
      </c>
      <c r="D36" t="n">
        <v>0.146</v>
      </c>
      <c r="E36" t="n">
        <v>0.07000000000000001</v>
      </c>
      <c r="F36" t="n">
        <v>2.07</v>
      </c>
      <c r="G36" t="n">
        <v>2.21</v>
      </c>
      <c r="H36" t="n">
        <v>2</v>
      </c>
      <c r="I36" t="n">
        <v>3</v>
      </c>
      <c r="J36" t="n">
        <v>-1</v>
      </c>
      <c r="K36" t="n">
        <v>-1</v>
      </c>
      <c r="L36">
        <f>HYPERLINK("https://www.defined.fi/sol/68RXzBEQq9JY1qpDwJsFXbzgLij1xtF8f1UD3k55qRHt?maker=Gduzcig9Tmu9p853WtZdTemdhgUja1t4PishqMkJZ3hC","https://www.defined.fi/sol/68RXzBEQq9JY1qpDwJsFXbzgLij1xtF8f1UD3k55qRHt?maker=Gduzcig9Tmu9p853WtZdTemdhgUja1t4PishqMkJZ3hC")</f>
        <v/>
      </c>
      <c r="M36">
        <f>HYPERLINK("https://dexscreener.com/solana/68RXzBEQq9JY1qpDwJsFXbzgLij1xtF8f1UD3k55qRHt?maker=Gduzcig9Tmu9p853WtZdTemdhgUja1t4PishqMkJZ3hC","https://dexscreener.com/solana/68RXzBEQq9JY1qpDwJsFXbzgLij1xtF8f1UD3k55qRHt?maker=Gduzcig9Tmu9p853WtZdTemdhgUja1t4PishqMkJZ3hC")</f>
        <v/>
      </c>
    </row>
    <row r="37">
      <c r="A37" t="inlineStr">
        <is>
          <t>7q9koN6yzdiP3b5noPMN4V3LVVkh1msBAzHHiVCppump</t>
        </is>
      </c>
      <c r="B37" t="inlineStr">
        <is>
          <t>Ruri</t>
        </is>
      </c>
      <c r="C37" t="n">
        <v>1</v>
      </c>
      <c r="D37" t="n">
        <v>-0.74</v>
      </c>
      <c r="E37" t="n">
        <v>-0.48</v>
      </c>
      <c r="F37" t="n">
        <v>1.55</v>
      </c>
      <c r="G37" t="n">
        <v>0.8100000000000001</v>
      </c>
      <c r="H37" t="n">
        <v>2</v>
      </c>
      <c r="I37" t="n">
        <v>1</v>
      </c>
      <c r="J37" t="n">
        <v>-1</v>
      </c>
      <c r="K37" t="n">
        <v>-1</v>
      </c>
      <c r="L37">
        <f>HYPERLINK("https://www.defined.fi/sol/7q9koN6yzdiP3b5noPMN4V3LVVkh1msBAzHHiVCppump?maker=Gduzcig9Tmu9p853WtZdTemdhgUja1t4PishqMkJZ3hC","https://www.defined.fi/sol/7q9koN6yzdiP3b5noPMN4V3LVVkh1msBAzHHiVCppump?maker=Gduzcig9Tmu9p853WtZdTemdhgUja1t4PishqMkJZ3hC")</f>
        <v/>
      </c>
      <c r="M37">
        <f>HYPERLINK("https://dexscreener.com/solana/7q9koN6yzdiP3b5noPMN4V3LVVkh1msBAzHHiVCppump?maker=Gduzcig9Tmu9p853WtZdTemdhgUja1t4PishqMkJZ3hC","https://dexscreener.com/solana/7q9koN6yzdiP3b5noPMN4V3LVVkh1msBAzHHiVCppump?maker=Gduzcig9Tmu9p853WtZdTemdhgUja1t4PishqMkJZ3hC")</f>
        <v/>
      </c>
    </row>
    <row r="38">
      <c r="A38" t="inlineStr">
        <is>
          <t>J8KoJi7LFNdJiGt8qavfpu2R5jXfiZxeKukhHGXgpump</t>
        </is>
      </c>
      <c r="B38" t="inlineStr">
        <is>
          <t>kache</t>
        </is>
      </c>
      <c r="C38" t="n">
        <v>1</v>
      </c>
      <c r="D38" t="n">
        <v>-1.35</v>
      </c>
      <c r="E38" t="n">
        <v>-0.29</v>
      </c>
      <c r="F38" t="n">
        <v>4.7</v>
      </c>
      <c r="G38" t="n">
        <v>3.36</v>
      </c>
      <c r="H38" t="n">
        <v>4</v>
      </c>
      <c r="I38" t="n">
        <v>2</v>
      </c>
      <c r="J38" t="n">
        <v>-1</v>
      </c>
      <c r="K38" t="n">
        <v>-1</v>
      </c>
      <c r="L38">
        <f>HYPERLINK("https://www.defined.fi/sol/J8KoJi7LFNdJiGt8qavfpu2R5jXfiZxeKukhHGXgpump?maker=Gduzcig9Tmu9p853WtZdTemdhgUja1t4PishqMkJZ3hC","https://www.defined.fi/sol/J8KoJi7LFNdJiGt8qavfpu2R5jXfiZxeKukhHGXgpump?maker=Gduzcig9Tmu9p853WtZdTemdhgUja1t4PishqMkJZ3hC")</f>
        <v/>
      </c>
      <c r="M38">
        <f>HYPERLINK("https://dexscreener.com/solana/J8KoJi7LFNdJiGt8qavfpu2R5jXfiZxeKukhHGXgpump?maker=Gduzcig9Tmu9p853WtZdTemdhgUja1t4PishqMkJZ3hC","https://dexscreener.com/solana/J8KoJi7LFNdJiGt8qavfpu2R5jXfiZxeKukhHGXgpump?maker=Gduzcig9Tmu9p853WtZdTemdhgUja1t4PishqMkJZ3hC")</f>
        <v/>
      </c>
    </row>
    <row r="39">
      <c r="A39" t="inlineStr">
        <is>
          <t>A17gzfib2UaxteKXzMK37G4AtVqYKRqRLT54aDjYpump</t>
        </is>
      </c>
      <c r="B39" t="inlineStr">
        <is>
          <t>EREBUS</t>
        </is>
      </c>
      <c r="C39" t="n">
        <v>1</v>
      </c>
      <c r="D39" t="n">
        <v>0.041</v>
      </c>
      <c r="E39" t="n">
        <v>0.01</v>
      </c>
      <c r="F39" t="n">
        <v>4.24</v>
      </c>
      <c r="G39" t="n">
        <v>4.28</v>
      </c>
      <c r="H39" t="n">
        <v>3</v>
      </c>
      <c r="I39" t="n">
        <v>2</v>
      </c>
      <c r="J39" t="n">
        <v>-1</v>
      </c>
      <c r="K39" t="n">
        <v>-1</v>
      </c>
      <c r="L39">
        <f>HYPERLINK("https://www.defined.fi/sol/A17gzfib2UaxteKXzMK37G4AtVqYKRqRLT54aDjYpump?maker=Gduzcig9Tmu9p853WtZdTemdhgUja1t4PishqMkJZ3hC","https://www.defined.fi/sol/A17gzfib2UaxteKXzMK37G4AtVqYKRqRLT54aDjYpump?maker=Gduzcig9Tmu9p853WtZdTemdhgUja1t4PishqMkJZ3hC")</f>
        <v/>
      </c>
      <c r="M39">
        <f>HYPERLINK("https://dexscreener.com/solana/A17gzfib2UaxteKXzMK37G4AtVqYKRqRLT54aDjYpump?maker=Gduzcig9Tmu9p853WtZdTemdhgUja1t4PishqMkJZ3hC","https://dexscreener.com/solana/A17gzfib2UaxteKXzMK37G4AtVqYKRqRLT54aDjYpump?maker=Gduzcig9Tmu9p853WtZdTemdhgUja1t4PishqMkJZ3hC")</f>
        <v/>
      </c>
    </row>
    <row r="40">
      <c r="A40" t="inlineStr">
        <is>
          <t>EvNBoWwZFF6pPpjTnNSzrurxkDfw1PGUmih1eAStpump</t>
        </is>
      </c>
      <c r="B40" t="inlineStr">
        <is>
          <t>ALPHA</t>
        </is>
      </c>
      <c r="C40" t="n">
        <v>1</v>
      </c>
      <c r="D40" t="n">
        <v>-1.32</v>
      </c>
      <c r="E40" t="n">
        <v>-0.07000000000000001</v>
      </c>
      <c r="F40" t="n">
        <v>20.35</v>
      </c>
      <c r="G40" t="n">
        <v>19.04</v>
      </c>
      <c r="H40" t="n">
        <v>2</v>
      </c>
      <c r="I40" t="n">
        <v>2</v>
      </c>
      <c r="J40" t="n">
        <v>-1</v>
      </c>
      <c r="K40" t="n">
        <v>-1</v>
      </c>
      <c r="L40">
        <f>HYPERLINK("https://www.defined.fi/sol/EvNBoWwZFF6pPpjTnNSzrurxkDfw1PGUmih1eAStpump?maker=Gduzcig9Tmu9p853WtZdTemdhgUja1t4PishqMkJZ3hC","https://www.defined.fi/sol/EvNBoWwZFF6pPpjTnNSzrurxkDfw1PGUmih1eAStpump?maker=Gduzcig9Tmu9p853WtZdTemdhgUja1t4PishqMkJZ3hC")</f>
        <v/>
      </c>
      <c r="M40">
        <f>HYPERLINK("https://dexscreener.com/solana/EvNBoWwZFF6pPpjTnNSzrurxkDfw1PGUmih1eAStpump?maker=Gduzcig9Tmu9p853WtZdTemdhgUja1t4PishqMkJZ3hC","https://dexscreener.com/solana/EvNBoWwZFF6pPpjTnNSzrurxkDfw1PGUmih1eAStpump?maker=Gduzcig9Tmu9p853WtZdTemdhgUja1t4PishqMkJZ3hC")</f>
        <v/>
      </c>
    </row>
    <row r="41">
      <c r="A41" t="inlineStr">
        <is>
          <t>Dkrhi9uU7zBHnD3U8d8RCE7GjzzBPUgWQb7iH1FBpump</t>
        </is>
      </c>
      <c r="B41" t="inlineStr">
        <is>
          <t>ROON</t>
        </is>
      </c>
      <c r="C41" t="n">
        <v>1</v>
      </c>
      <c r="D41" t="n">
        <v>-0.314</v>
      </c>
      <c r="E41" t="n">
        <v>-0.4</v>
      </c>
      <c r="F41" t="n">
        <v>0.787</v>
      </c>
      <c r="G41" t="n">
        <v>0.473</v>
      </c>
      <c r="H41" t="n">
        <v>2</v>
      </c>
      <c r="I41" t="n">
        <v>1</v>
      </c>
      <c r="J41" t="n">
        <v>-1</v>
      </c>
      <c r="K41" t="n">
        <v>-1</v>
      </c>
      <c r="L41">
        <f>HYPERLINK("https://www.defined.fi/sol/Dkrhi9uU7zBHnD3U8d8RCE7GjzzBPUgWQb7iH1FBpump?maker=Gduzcig9Tmu9p853WtZdTemdhgUja1t4PishqMkJZ3hC","https://www.defined.fi/sol/Dkrhi9uU7zBHnD3U8d8RCE7GjzzBPUgWQb7iH1FBpump?maker=Gduzcig9Tmu9p853WtZdTemdhgUja1t4PishqMkJZ3hC")</f>
        <v/>
      </c>
      <c r="M41">
        <f>HYPERLINK("https://dexscreener.com/solana/Dkrhi9uU7zBHnD3U8d8RCE7GjzzBPUgWQb7iH1FBpump?maker=Gduzcig9Tmu9p853WtZdTemdhgUja1t4PishqMkJZ3hC","https://dexscreener.com/solana/Dkrhi9uU7zBHnD3U8d8RCE7GjzzBPUgWQb7iH1FBpump?maker=Gduzcig9Tmu9p853WtZdTemdhgUja1t4PishqMkJZ3hC")</f>
        <v/>
      </c>
    </row>
    <row r="42">
      <c r="A42" t="inlineStr">
        <is>
          <t>CLmkmdeeDqZRciDPrpVS8JtFj2g1hh8U4XQmQishpump</t>
        </is>
      </c>
      <c r="B42" t="inlineStr">
        <is>
          <t>GASPODE</t>
        </is>
      </c>
      <c r="C42" t="n">
        <v>1</v>
      </c>
      <c r="D42" t="n">
        <v>-0.148</v>
      </c>
      <c r="E42" t="n">
        <v>-0.24</v>
      </c>
      <c r="F42" t="n">
        <v>0.62</v>
      </c>
      <c r="G42" t="n">
        <v>0.472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HYPERLINK("https://www.defined.fi/sol/CLmkmdeeDqZRciDPrpVS8JtFj2g1hh8U4XQmQishpump?maker=Gduzcig9Tmu9p853WtZdTemdhgUja1t4PishqMkJZ3hC","https://www.defined.fi/sol/CLmkmdeeDqZRciDPrpVS8JtFj2g1hh8U4XQmQishpump?maker=Gduzcig9Tmu9p853WtZdTemdhgUja1t4PishqMkJZ3hC")</f>
        <v/>
      </c>
      <c r="M42">
        <f>HYPERLINK("https://dexscreener.com/solana/CLmkmdeeDqZRciDPrpVS8JtFj2g1hh8U4XQmQishpump?maker=Gduzcig9Tmu9p853WtZdTemdhgUja1t4PishqMkJZ3hC","https://dexscreener.com/solana/CLmkmdeeDqZRciDPrpVS8JtFj2g1hh8U4XQmQishpump?maker=Gduzcig9Tmu9p853WtZdTemdhgUja1t4PishqMkJZ3hC")</f>
        <v/>
      </c>
    </row>
    <row r="43">
      <c r="A43" t="inlineStr">
        <is>
          <t>9a3Ce5dP9jXxuMTi3xC5MiLWkWojNHhKd1UcyyAxpump</t>
        </is>
      </c>
      <c r="B43" t="inlineStr">
        <is>
          <t>daemon</t>
        </is>
      </c>
      <c r="C43" t="n">
        <v>1</v>
      </c>
      <c r="D43" t="n">
        <v>-0.972</v>
      </c>
      <c r="E43" t="n">
        <v>-0.25</v>
      </c>
      <c r="F43" t="n">
        <v>3.96</v>
      </c>
      <c r="G43" t="n">
        <v>2.99</v>
      </c>
      <c r="H43" t="n">
        <v>2</v>
      </c>
      <c r="I43" t="n">
        <v>3</v>
      </c>
      <c r="J43" t="n">
        <v>-1</v>
      </c>
      <c r="K43" t="n">
        <v>-1</v>
      </c>
      <c r="L43">
        <f>HYPERLINK("https://www.defined.fi/sol/9a3Ce5dP9jXxuMTi3xC5MiLWkWojNHhKd1UcyyAxpump?maker=Gduzcig9Tmu9p853WtZdTemdhgUja1t4PishqMkJZ3hC","https://www.defined.fi/sol/9a3Ce5dP9jXxuMTi3xC5MiLWkWojNHhKd1UcyyAxpump?maker=Gduzcig9Tmu9p853WtZdTemdhgUja1t4PishqMkJZ3hC")</f>
        <v/>
      </c>
      <c r="M43">
        <f>HYPERLINK("https://dexscreener.com/solana/9a3Ce5dP9jXxuMTi3xC5MiLWkWojNHhKd1UcyyAxpump?maker=Gduzcig9Tmu9p853WtZdTemdhgUja1t4PishqMkJZ3hC","https://dexscreener.com/solana/9a3Ce5dP9jXxuMTi3xC5MiLWkWojNHhKd1UcyyAxpump?maker=Gduzcig9Tmu9p853WtZdTemdhgUja1t4PishqMkJZ3hC")</f>
        <v/>
      </c>
    </row>
    <row r="44">
      <c r="A44" t="inlineStr">
        <is>
          <t>JBxJtmLhadopDRgJFSKfQ5wjYLMzRry79tsX574Rpump</t>
        </is>
      </c>
      <c r="B44" t="inlineStr">
        <is>
          <t>FART</t>
        </is>
      </c>
      <c r="C44" t="n">
        <v>1</v>
      </c>
      <c r="D44" t="n">
        <v>-0.019</v>
      </c>
      <c r="E44" t="n">
        <v>-0.01</v>
      </c>
      <c r="F44" t="n">
        <v>1.57</v>
      </c>
      <c r="G44" t="n">
        <v>1.55</v>
      </c>
      <c r="H44" t="n">
        <v>1</v>
      </c>
      <c r="I44" t="n">
        <v>2</v>
      </c>
      <c r="J44" t="n">
        <v>-1</v>
      </c>
      <c r="K44" t="n">
        <v>-1</v>
      </c>
      <c r="L44">
        <f>HYPERLINK("https://www.defined.fi/sol/JBxJtmLhadopDRgJFSKfQ5wjYLMzRry79tsX574Rpump?maker=Gduzcig9Tmu9p853WtZdTemdhgUja1t4PishqMkJZ3hC","https://www.defined.fi/sol/JBxJtmLhadopDRgJFSKfQ5wjYLMzRry79tsX574Rpump?maker=Gduzcig9Tmu9p853WtZdTemdhgUja1t4PishqMkJZ3hC")</f>
        <v/>
      </c>
      <c r="M44">
        <f>HYPERLINK("https://dexscreener.com/solana/JBxJtmLhadopDRgJFSKfQ5wjYLMzRry79tsX574Rpump?maker=Gduzcig9Tmu9p853WtZdTemdhgUja1t4PishqMkJZ3hC","https://dexscreener.com/solana/JBxJtmLhadopDRgJFSKfQ5wjYLMzRry79tsX574Rpump?maker=Gduzcig9Tmu9p853WtZdTemdhgUja1t4PishqMkJZ3hC")</f>
        <v/>
      </c>
    </row>
    <row r="45">
      <c r="A45" t="inlineStr">
        <is>
          <t>D85UjuRzazGeSS24E8yFy4DtKczmipwFNew4SKe1dEBy</t>
        </is>
      </c>
      <c r="B45" t="inlineStr">
        <is>
          <t>OGGIE</t>
        </is>
      </c>
      <c r="C45" t="n">
        <v>1</v>
      </c>
      <c r="D45" t="n">
        <v>0.452</v>
      </c>
      <c r="E45" t="n">
        <v>0.36</v>
      </c>
      <c r="F45" t="n">
        <v>1.25</v>
      </c>
      <c r="G45" t="n">
        <v>1.7</v>
      </c>
      <c r="H45" t="n">
        <v>1</v>
      </c>
      <c r="I45" t="n">
        <v>2</v>
      </c>
      <c r="J45" t="n">
        <v>-1</v>
      </c>
      <c r="K45" t="n">
        <v>-1</v>
      </c>
      <c r="L45">
        <f>HYPERLINK("https://www.defined.fi/sol/D85UjuRzazGeSS24E8yFy4DtKczmipwFNew4SKe1dEBy?maker=Gduzcig9Tmu9p853WtZdTemdhgUja1t4PishqMkJZ3hC","https://www.defined.fi/sol/D85UjuRzazGeSS24E8yFy4DtKczmipwFNew4SKe1dEBy?maker=Gduzcig9Tmu9p853WtZdTemdhgUja1t4PishqMkJZ3hC")</f>
        <v/>
      </c>
      <c r="M45">
        <f>HYPERLINK("https://dexscreener.com/solana/D85UjuRzazGeSS24E8yFy4DtKczmipwFNew4SKe1dEBy?maker=Gduzcig9Tmu9p853WtZdTemdhgUja1t4PishqMkJZ3hC","https://dexscreener.com/solana/D85UjuRzazGeSS24E8yFy4DtKczmipwFNew4SKe1dEBy?maker=Gduzcig9Tmu9p853WtZdTemdhgUja1t4PishqMkJZ3hC")</f>
        <v/>
      </c>
    </row>
    <row r="46">
      <c r="A46" t="inlineStr">
        <is>
          <t>CxicRVPvLEoK6kvnsfvx1iazBFzHyU99GAkbgaWdpump</t>
        </is>
      </c>
      <c r="B46" t="inlineStr">
        <is>
          <t>$PRO</t>
        </is>
      </c>
      <c r="C46" t="n">
        <v>1</v>
      </c>
      <c r="D46" t="n">
        <v>0.46</v>
      </c>
      <c r="E46" t="n">
        <v>0.44</v>
      </c>
      <c r="F46" t="n">
        <v>1.05</v>
      </c>
      <c r="G46" t="n">
        <v>1.51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HYPERLINK("https://www.defined.fi/sol/CxicRVPvLEoK6kvnsfvx1iazBFzHyU99GAkbgaWdpump?maker=Gduzcig9Tmu9p853WtZdTemdhgUja1t4PishqMkJZ3hC","https://www.defined.fi/sol/CxicRVPvLEoK6kvnsfvx1iazBFzHyU99GAkbgaWdpump?maker=Gduzcig9Tmu9p853WtZdTemdhgUja1t4PishqMkJZ3hC")</f>
        <v/>
      </c>
      <c r="M46">
        <f>HYPERLINK("https://dexscreener.com/solana/CxicRVPvLEoK6kvnsfvx1iazBFzHyU99GAkbgaWdpump?maker=Gduzcig9Tmu9p853WtZdTemdhgUja1t4PishqMkJZ3hC","https://dexscreener.com/solana/CxicRVPvLEoK6kvnsfvx1iazBFzHyU99GAkbgaWdpump?maker=Gduzcig9Tmu9p853WtZdTemdhgUja1t4PishqMkJZ3hC")</f>
        <v/>
      </c>
    </row>
    <row r="47">
      <c r="A47" t="inlineStr">
        <is>
          <t>JUPyiwrYJFskUPiHa7hkeR8VUtAeFoSYbKedZNsDvCN</t>
        </is>
      </c>
      <c r="B47" t="inlineStr">
        <is>
          <t>JUP</t>
        </is>
      </c>
      <c r="C47" t="n">
        <v>1</v>
      </c>
      <c r="D47" t="n">
        <v>0</v>
      </c>
      <c r="E47" t="n">
        <v>-0</v>
      </c>
      <c r="F47" t="n">
        <v>71.79000000000001</v>
      </c>
      <c r="G47" t="n">
        <v>43.06</v>
      </c>
      <c r="H47" t="n">
        <v>7</v>
      </c>
      <c r="I47" t="n">
        <v>3</v>
      </c>
      <c r="J47" t="n">
        <v>-1</v>
      </c>
      <c r="K47" t="n">
        <v>-1</v>
      </c>
      <c r="L47">
        <f>HYPERLINK("https://www.defined.fi/sol/JUPyiwrYJFskUPiHa7hkeR8VUtAeFoSYbKedZNsDvCN?maker=Gduzcig9Tmu9p853WtZdTemdhgUja1t4PishqMkJZ3hC","https://www.defined.fi/sol/JUPyiwrYJFskUPiHa7hkeR8VUtAeFoSYbKedZNsDvCN?maker=Gduzcig9Tmu9p853WtZdTemdhgUja1t4PishqMkJZ3hC")</f>
        <v/>
      </c>
      <c r="M47">
        <f>HYPERLINK("https://dexscreener.com/solana/JUPyiwrYJFskUPiHa7hkeR8VUtAeFoSYbKedZNsDvCN?maker=Gduzcig9Tmu9p853WtZdTemdhgUja1t4PishqMkJZ3hC","https://dexscreener.com/solana/JUPyiwrYJFskUPiHa7hkeR8VUtAeFoSYbKedZNsDvCN?maker=Gduzcig9Tmu9p853WtZdTemdhgUja1t4PishqMkJZ3hC")</f>
        <v/>
      </c>
    </row>
    <row r="48">
      <c r="A48" t="inlineStr">
        <is>
          <t>9hNhYXdJ18FJrqrMFbKkwrW2NQw5pL4qtFvx8BCspump</t>
        </is>
      </c>
      <c r="B48" t="inlineStr">
        <is>
          <t>BARDO</t>
        </is>
      </c>
      <c r="C48" t="n">
        <v>1</v>
      </c>
      <c r="D48" t="n">
        <v>-1.3</v>
      </c>
      <c r="E48" t="n">
        <v>-0.51</v>
      </c>
      <c r="F48" t="n">
        <v>2.55</v>
      </c>
      <c r="G48" t="n">
        <v>1.25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HYPERLINK("https://www.defined.fi/sol/9hNhYXdJ18FJrqrMFbKkwrW2NQw5pL4qtFvx8BCspump?maker=Gduzcig9Tmu9p853WtZdTemdhgUja1t4PishqMkJZ3hC","https://www.defined.fi/sol/9hNhYXdJ18FJrqrMFbKkwrW2NQw5pL4qtFvx8BCspump?maker=Gduzcig9Tmu9p853WtZdTemdhgUja1t4PishqMkJZ3hC")</f>
        <v/>
      </c>
      <c r="M48">
        <f>HYPERLINK("https://dexscreener.com/solana/9hNhYXdJ18FJrqrMFbKkwrW2NQw5pL4qtFvx8BCspump?maker=Gduzcig9Tmu9p853WtZdTemdhgUja1t4PishqMkJZ3hC","https://dexscreener.com/solana/9hNhYXdJ18FJrqrMFbKkwrW2NQw5pL4qtFvx8BCspump?maker=Gduzcig9Tmu9p853WtZdTemdhgUja1t4PishqMkJZ3hC")</f>
        <v/>
      </c>
    </row>
    <row r="49">
      <c r="A49" t="inlineStr">
        <is>
          <t>3QCf8rb4bjQzSKC58wagLK5i4SaM3N27jE147mw4pump</t>
        </is>
      </c>
      <c r="B49" t="inlineStr">
        <is>
          <t>Akira</t>
        </is>
      </c>
      <c r="C49" t="n">
        <v>1</v>
      </c>
      <c r="D49" t="n">
        <v>-0.089</v>
      </c>
      <c r="E49" t="n">
        <v>-0.06</v>
      </c>
      <c r="F49" t="n">
        <v>1.53</v>
      </c>
      <c r="G49" t="n">
        <v>1.44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HYPERLINK("https://www.defined.fi/sol/3QCf8rb4bjQzSKC58wagLK5i4SaM3N27jE147mw4pump?maker=Gduzcig9Tmu9p853WtZdTemdhgUja1t4PishqMkJZ3hC","https://www.defined.fi/sol/3QCf8rb4bjQzSKC58wagLK5i4SaM3N27jE147mw4pump?maker=Gduzcig9Tmu9p853WtZdTemdhgUja1t4PishqMkJZ3hC")</f>
        <v/>
      </c>
      <c r="M49">
        <f>HYPERLINK("https://dexscreener.com/solana/3QCf8rb4bjQzSKC58wagLK5i4SaM3N27jE147mw4pump?maker=Gduzcig9Tmu9p853WtZdTemdhgUja1t4PishqMkJZ3hC","https://dexscreener.com/solana/3QCf8rb4bjQzSKC58wagLK5i4SaM3N27jE147mw4pump?maker=Gduzcig9Tmu9p853WtZdTemdhgUja1t4PishqMkJZ3hC")</f>
        <v/>
      </c>
    </row>
    <row r="50">
      <c r="A50" t="inlineStr">
        <is>
          <t>HBGab1t8woGCym9PawXraCtNbr5zFX1KcxrapjxEivGD</t>
        </is>
      </c>
      <c r="B50" t="inlineStr">
        <is>
          <t>star</t>
        </is>
      </c>
      <c r="C50" t="n">
        <v>1</v>
      </c>
      <c r="D50" t="n">
        <v>-0.207</v>
      </c>
      <c r="E50" t="n">
        <v>-0.08</v>
      </c>
      <c r="F50" t="n">
        <v>2.52</v>
      </c>
      <c r="G50" t="n">
        <v>2.31</v>
      </c>
      <c r="H50" t="n">
        <v>1</v>
      </c>
      <c r="I50" t="n">
        <v>2</v>
      </c>
      <c r="J50" t="n">
        <v>-1</v>
      </c>
      <c r="K50" t="n">
        <v>-1</v>
      </c>
      <c r="L50">
        <f>HYPERLINK("https://www.defined.fi/sol/HBGab1t8woGCym9PawXraCtNbr5zFX1KcxrapjxEivGD?maker=Gduzcig9Tmu9p853WtZdTemdhgUja1t4PishqMkJZ3hC","https://www.defined.fi/sol/HBGab1t8woGCym9PawXraCtNbr5zFX1KcxrapjxEivGD?maker=Gduzcig9Tmu9p853WtZdTemdhgUja1t4PishqMkJZ3hC")</f>
        <v/>
      </c>
      <c r="M50">
        <f>HYPERLINK("https://dexscreener.com/solana/HBGab1t8woGCym9PawXraCtNbr5zFX1KcxrapjxEivGD?maker=Gduzcig9Tmu9p853WtZdTemdhgUja1t4PishqMkJZ3hC","https://dexscreener.com/solana/HBGab1t8woGCym9PawXraCtNbr5zFX1KcxrapjxEivGD?maker=Gduzcig9Tmu9p853WtZdTemdhgUja1t4PishqMkJZ3hC")</f>
        <v/>
      </c>
    </row>
    <row r="51">
      <c r="A51" t="inlineStr">
        <is>
          <t>AfR8kzgJwJKtZB4A6JzaVa1bmfbQfXE4JJie1aejpump</t>
        </is>
      </c>
      <c r="B51" t="inlineStr">
        <is>
          <t>daemonism</t>
        </is>
      </c>
      <c r="C51" t="n">
        <v>1</v>
      </c>
      <c r="D51" t="n">
        <v>0.031</v>
      </c>
      <c r="E51" t="n">
        <v>0.03</v>
      </c>
      <c r="F51" t="n">
        <v>0.99</v>
      </c>
      <c r="G51" t="n">
        <v>1.02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HYPERLINK("https://www.defined.fi/sol/AfR8kzgJwJKtZB4A6JzaVa1bmfbQfXE4JJie1aejpump?maker=Gduzcig9Tmu9p853WtZdTemdhgUja1t4PishqMkJZ3hC","https://www.defined.fi/sol/AfR8kzgJwJKtZB4A6JzaVa1bmfbQfXE4JJie1aejpump?maker=Gduzcig9Tmu9p853WtZdTemdhgUja1t4PishqMkJZ3hC")</f>
        <v/>
      </c>
      <c r="M51">
        <f>HYPERLINK("https://dexscreener.com/solana/AfR8kzgJwJKtZB4A6JzaVa1bmfbQfXE4JJie1aejpump?maker=Gduzcig9Tmu9p853WtZdTemdhgUja1t4PishqMkJZ3hC","https://dexscreener.com/solana/AfR8kzgJwJKtZB4A6JzaVa1bmfbQfXE4JJie1aejpump?maker=Gduzcig9Tmu9p853WtZdTemdhgUja1t4PishqMkJZ3hC")</f>
        <v/>
      </c>
    </row>
    <row r="52">
      <c r="A52" t="inlineStr">
        <is>
          <t>H3wrNNCUkjuKfqZEyXipU8Dw9DAoj6RCazkRgMdz6giM</t>
        </is>
      </c>
      <c r="B52" t="inlineStr">
        <is>
          <t>SOL6900</t>
        </is>
      </c>
      <c r="C52" t="n">
        <v>1</v>
      </c>
      <c r="D52" t="n">
        <v>-2.16</v>
      </c>
      <c r="E52" t="n">
        <v>-1</v>
      </c>
      <c r="F52" t="n">
        <v>4.72</v>
      </c>
      <c r="G52" t="n">
        <v>2.55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HYPERLINK("https://www.defined.fi/sol/H3wrNNCUkjuKfqZEyXipU8Dw9DAoj6RCazkRgMdz6giM?maker=Gduzcig9Tmu9p853WtZdTemdhgUja1t4PishqMkJZ3hC","https://www.defined.fi/sol/H3wrNNCUkjuKfqZEyXipU8Dw9DAoj6RCazkRgMdz6giM?maker=Gduzcig9Tmu9p853WtZdTemdhgUja1t4PishqMkJZ3hC")</f>
        <v/>
      </c>
      <c r="M52">
        <f>HYPERLINK("https://dexscreener.com/solana/H3wrNNCUkjuKfqZEyXipU8Dw9DAoj6RCazkRgMdz6giM?maker=Gduzcig9Tmu9p853WtZdTemdhgUja1t4PishqMkJZ3hC","https://dexscreener.com/solana/H3wrNNCUkjuKfqZEyXipU8Dw9DAoj6RCazkRgMdz6giM?maker=Gduzcig9Tmu9p853WtZdTemdhgUja1t4PishqMkJZ3hC")</f>
        <v/>
      </c>
    </row>
    <row r="53">
      <c r="A53" t="inlineStr">
        <is>
          <t>EKpQGSJtjMFqKZ9KQanSqYXRcF8fBopzLHYxdM65zcjm</t>
        </is>
      </c>
      <c r="B53" t="inlineStr">
        <is>
          <t>$WIF</t>
        </is>
      </c>
      <c r="C53" t="n">
        <v>1</v>
      </c>
      <c r="D53" t="n">
        <v>-0.016</v>
      </c>
      <c r="E53" t="n">
        <v>-0.01</v>
      </c>
      <c r="F53" t="n">
        <v>2.18</v>
      </c>
      <c r="G53" t="n">
        <v>1.94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HYPERLINK("https://www.defined.fi/sol/EKpQGSJtjMFqKZ9KQanSqYXRcF8fBopzLHYxdM65zcjm?maker=Gduzcig9Tmu9p853WtZdTemdhgUja1t4PishqMkJZ3hC","https://www.defined.fi/sol/EKpQGSJtjMFqKZ9KQanSqYXRcF8fBopzLHYxdM65zcjm?maker=Gduzcig9Tmu9p853WtZdTemdhgUja1t4PishqMkJZ3hC")</f>
        <v/>
      </c>
      <c r="M53">
        <f>HYPERLINK("https://dexscreener.com/solana/EKpQGSJtjMFqKZ9KQanSqYXRcF8fBopzLHYxdM65zcjm?maker=Gduzcig9Tmu9p853WtZdTemdhgUja1t4PishqMkJZ3hC","https://dexscreener.com/solana/EKpQGSJtjMFqKZ9KQanSqYXRcF8fBopzLHYxdM65zcjm?maker=Gduzcig9Tmu9p853WtZdTemdhgUja1t4PishqMkJZ3hC")</f>
        <v/>
      </c>
    </row>
    <row r="54">
      <c r="A54" t="inlineStr">
        <is>
          <t>HtavxkEN8XVRJqJULTUXSCkTNJM8vyKwPAuJCs38pump</t>
        </is>
      </c>
      <c r="B54" t="inlineStr">
        <is>
          <t>haven</t>
        </is>
      </c>
      <c r="C54" t="n">
        <v>1</v>
      </c>
      <c r="D54" t="n">
        <v>-0.191</v>
      </c>
      <c r="E54" t="n">
        <v>-0.1</v>
      </c>
      <c r="F54" t="n">
        <v>1.92</v>
      </c>
      <c r="G54" t="n">
        <v>1.73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HYPERLINK("https://www.defined.fi/sol/HtavxkEN8XVRJqJULTUXSCkTNJM8vyKwPAuJCs38pump?maker=Gduzcig9Tmu9p853WtZdTemdhgUja1t4PishqMkJZ3hC","https://www.defined.fi/sol/HtavxkEN8XVRJqJULTUXSCkTNJM8vyKwPAuJCs38pump?maker=Gduzcig9Tmu9p853WtZdTemdhgUja1t4PishqMkJZ3hC")</f>
        <v/>
      </c>
      <c r="M54">
        <f>HYPERLINK("https://dexscreener.com/solana/HtavxkEN8XVRJqJULTUXSCkTNJM8vyKwPAuJCs38pump?maker=Gduzcig9Tmu9p853WtZdTemdhgUja1t4PishqMkJZ3hC","https://dexscreener.com/solana/HtavxkEN8XVRJqJULTUXSCkTNJM8vyKwPAuJCs38pump?maker=Gduzcig9Tmu9p853WtZdTemdhgUja1t4PishqMkJZ3hC")</f>
        <v/>
      </c>
    </row>
    <row r="55">
      <c r="A55" t="inlineStr">
        <is>
          <t>WENWENvqqNya429ubCdR81ZmD69brwQaaBYY6p3LCpk</t>
        </is>
      </c>
      <c r="B55" t="inlineStr">
        <is>
          <t>WEN</t>
        </is>
      </c>
      <c r="C55" t="n">
        <v>1</v>
      </c>
      <c r="D55" t="n">
        <v>3.2</v>
      </c>
      <c r="E55" t="n">
        <v>0.03</v>
      </c>
      <c r="F55" t="n">
        <v>95.78</v>
      </c>
      <c r="G55" t="n">
        <v>151.12</v>
      </c>
      <c r="H55" t="n">
        <v>12</v>
      </c>
      <c r="I55" t="n">
        <v>16</v>
      </c>
      <c r="J55" t="n">
        <v>-1</v>
      </c>
      <c r="K55" t="n">
        <v>-1</v>
      </c>
      <c r="L55">
        <f>HYPERLINK("https://www.defined.fi/sol/WENWENvqqNya429ubCdR81ZmD69brwQaaBYY6p3LCpk?maker=Gduzcig9Tmu9p853WtZdTemdhgUja1t4PishqMkJZ3hC","https://www.defined.fi/sol/WENWENvqqNya429ubCdR81ZmD69brwQaaBYY6p3LCpk?maker=Gduzcig9Tmu9p853WtZdTemdhgUja1t4PishqMkJZ3hC")</f>
        <v/>
      </c>
      <c r="M55">
        <f>HYPERLINK("https://dexscreener.com/solana/WENWENvqqNya429ubCdR81ZmD69brwQaaBYY6p3LCpk?maker=Gduzcig9Tmu9p853WtZdTemdhgUja1t4PishqMkJZ3hC","https://dexscreener.com/solana/WENWENvqqNya429ubCdR81ZmD69brwQaaBYY6p3LCpk?maker=Gduzcig9Tmu9p853WtZdTemdhgUja1t4PishqMkJZ3hC")</f>
        <v/>
      </c>
    </row>
    <row r="56">
      <c r="A56" t="inlineStr">
        <is>
          <t>9kG8CWxdNeZzg8PLHTaFYmH6ihD1JMegRE1y6G8Dpump</t>
        </is>
      </c>
      <c r="B56" t="inlineStr">
        <is>
          <t>Goatse</t>
        </is>
      </c>
      <c r="C56" t="n">
        <v>1</v>
      </c>
      <c r="D56" t="n">
        <v>-0.361</v>
      </c>
      <c r="E56" t="n">
        <v>-0.27</v>
      </c>
      <c r="F56" t="n">
        <v>1.35</v>
      </c>
      <c r="G56" t="n">
        <v>0.984</v>
      </c>
      <c r="H56" t="n">
        <v>1</v>
      </c>
      <c r="I56" t="n">
        <v>2</v>
      </c>
      <c r="J56" t="n">
        <v>-1</v>
      </c>
      <c r="K56" t="n">
        <v>-1</v>
      </c>
      <c r="L56">
        <f>HYPERLINK("https://www.defined.fi/sol/9kG8CWxdNeZzg8PLHTaFYmH6ihD1JMegRE1y6G8Dpump?maker=Gduzcig9Tmu9p853WtZdTemdhgUja1t4PishqMkJZ3hC","https://www.defined.fi/sol/9kG8CWxdNeZzg8PLHTaFYmH6ihD1JMegRE1y6G8Dpump?maker=Gduzcig9Tmu9p853WtZdTemdhgUja1t4PishqMkJZ3hC")</f>
        <v/>
      </c>
      <c r="M56">
        <f>HYPERLINK("https://dexscreener.com/solana/9kG8CWxdNeZzg8PLHTaFYmH6ihD1JMegRE1y6G8Dpump?maker=Gduzcig9Tmu9p853WtZdTemdhgUja1t4PishqMkJZ3hC","https://dexscreener.com/solana/9kG8CWxdNeZzg8PLHTaFYmH6ihD1JMegRE1y6G8Dpump?maker=Gduzcig9Tmu9p853WtZdTemdhgUja1t4PishqMkJZ3hC")</f>
        <v/>
      </c>
    </row>
    <row r="57">
      <c r="A57" t="inlineStr">
        <is>
          <t>CxyUtwRVZZZm8SF77FrHm55qYCD5Ufzge1juYJYdpump</t>
        </is>
      </c>
      <c r="B57" t="inlineStr">
        <is>
          <t>BID</t>
        </is>
      </c>
      <c r="C57" t="n">
        <v>1</v>
      </c>
      <c r="D57" t="n">
        <v>-0.148</v>
      </c>
      <c r="E57" t="n">
        <v>-0.16</v>
      </c>
      <c r="F57" t="n">
        <v>0.944</v>
      </c>
      <c r="G57" t="n">
        <v>0.796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HYPERLINK("https://www.defined.fi/sol/CxyUtwRVZZZm8SF77FrHm55qYCD5Ufzge1juYJYdpump?maker=Gduzcig9Tmu9p853WtZdTemdhgUja1t4PishqMkJZ3hC","https://www.defined.fi/sol/CxyUtwRVZZZm8SF77FrHm55qYCD5Ufzge1juYJYdpump?maker=Gduzcig9Tmu9p853WtZdTemdhgUja1t4PishqMkJZ3hC")</f>
        <v/>
      </c>
      <c r="M57">
        <f>HYPERLINK("https://dexscreener.com/solana/CxyUtwRVZZZm8SF77FrHm55qYCD5Ufzge1juYJYdpump?maker=Gduzcig9Tmu9p853WtZdTemdhgUja1t4PishqMkJZ3hC","https://dexscreener.com/solana/CxyUtwRVZZZm8SF77FrHm55qYCD5Ufzge1juYJYdpump?maker=Gduzcig9Tmu9p853WtZdTemdhgUja1t4PishqMkJZ3hC")</f>
        <v/>
      </c>
    </row>
    <row r="58">
      <c r="A58" t="inlineStr">
        <is>
          <t>C2CP86r9E5sKMThrCXGDqj7fZ4FvrMUUUGNgUq1bpump</t>
        </is>
      </c>
      <c r="B58" t="inlineStr">
        <is>
          <t>FAMILIA</t>
        </is>
      </c>
      <c r="C58" t="n">
        <v>1</v>
      </c>
      <c r="D58" t="n">
        <v>-0.135</v>
      </c>
      <c r="E58" t="n">
        <v>-0.11</v>
      </c>
      <c r="F58" t="n">
        <v>1.26</v>
      </c>
      <c r="G58" t="n">
        <v>1.12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HYPERLINK("https://www.defined.fi/sol/C2CP86r9E5sKMThrCXGDqj7fZ4FvrMUUUGNgUq1bpump?maker=Gduzcig9Tmu9p853WtZdTemdhgUja1t4PishqMkJZ3hC","https://www.defined.fi/sol/C2CP86r9E5sKMThrCXGDqj7fZ4FvrMUUUGNgUq1bpump?maker=Gduzcig9Tmu9p853WtZdTemdhgUja1t4PishqMkJZ3hC")</f>
        <v/>
      </c>
      <c r="M58">
        <f>HYPERLINK("https://dexscreener.com/solana/C2CP86r9E5sKMThrCXGDqj7fZ4FvrMUUUGNgUq1bpump?maker=Gduzcig9Tmu9p853WtZdTemdhgUja1t4PishqMkJZ3hC","https://dexscreener.com/solana/C2CP86r9E5sKMThrCXGDqj7fZ4FvrMUUUGNgUq1bpump?maker=Gduzcig9Tmu9p853WtZdTemdhgUja1t4PishqMkJZ3hC")</f>
        <v/>
      </c>
    </row>
    <row r="59">
      <c r="A59" t="inlineStr">
        <is>
          <t>BHneEj79vQxb2vF15883KH8UDSkoudxk7DS7QYE2pump</t>
        </is>
      </c>
      <c r="B59" t="inlineStr">
        <is>
          <t>Amelia</t>
        </is>
      </c>
      <c r="C59" t="n">
        <v>1</v>
      </c>
      <c r="D59" t="n">
        <v>-0.043</v>
      </c>
      <c r="E59" t="n">
        <v>-0.03</v>
      </c>
      <c r="F59" t="n">
        <v>1.35</v>
      </c>
      <c r="G59" t="n">
        <v>1.31</v>
      </c>
      <c r="H59" t="n">
        <v>2</v>
      </c>
      <c r="I59" t="n">
        <v>3</v>
      </c>
      <c r="J59" t="n">
        <v>-1</v>
      </c>
      <c r="K59" t="n">
        <v>-1</v>
      </c>
      <c r="L59">
        <f>HYPERLINK("https://www.defined.fi/sol/BHneEj79vQxb2vF15883KH8UDSkoudxk7DS7QYE2pump?maker=Gduzcig9Tmu9p853WtZdTemdhgUja1t4PishqMkJZ3hC","https://www.defined.fi/sol/BHneEj79vQxb2vF15883KH8UDSkoudxk7DS7QYE2pump?maker=Gduzcig9Tmu9p853WtZdTemdhgUja1t4PishqMkJZ3hC")</f>
        <v/>
      </c>
      <c r="M59">
        <f>HYPERLINK("https://dexscreener.com/solana/BHneEj79vQxb2vF15883KH8UDSkoudxk7DS7QYE2pump?maker=Gduzcig9Tmu9p853WtZdTemdhgUja1t4PishqMkJZ3hC","https://dexscreener.com/solana/BHneEj79vQxb2vF15883KH8UDSkoudxk7DS7QYE2pump?maker=Gduzcig9Tmu9p853WtZdTemdhgUja1t4PishqMkJZ3hC")</f>
        <v/>
      </c>
    </row>
    <row r="60">
      <c r="A60" t="inlineStr">
        <is>
          <t>4j2gUEmfbSAacvSSd6yXo8yEzXCAUVeoXrqLVV3apump</t>
        </is>
      </c>
      <c r="B60" t="inlineStr">
        <is>
          <t>WINTER</t>
        </is>
      </c>
      <c r="C60" t="n">
        <v>2</v>
      </c>
      <c r="D60" t="n">
        <v>18.39</v>
      </c>
      <c r="E60" t="n">
        <v>0.38</v>
      </c>
      <c r="F60" t="n">
        <v>33.27</v>
      </c>
      <c r="G60" t="n">
        <v>76.66</v>
      </c>
      <c r="H60" t="n">
        <v>7</v>
      </c>
      <c r="I60" t="n">
        <v>13</v>
      </c>
      <c r="J60" t="n">
        <v>-1</v>
      </c>
      <c r="K60" t="n">
        <v>-1</v>
      </c>
      <c r="L60">
        <f>HYPERLINK("https://www.defined.fi/sol/4j2gUEmfbSAacvSSd6yXo8yEzXCAUVeoXrqLVV3apump?maker=Gduzcig9Tmu9p853WtZdTemdhgUja1t4PishqMkJZ3hC","https://www.defined.fi/sol/4j2gUEmfbSAacvSSd6yXo8yEzXCAUVeoXrqLVV3apump?maker=Gduzcig9Tmu9p853WtZdTemdhgUja1t4PishqMkJZ3hC")</f>
        <v/>
      </c>
      <c r="M60">
        <f>HYPERLINK("https://dexscreener.com/solana/4j2gUEmfbSAacvSSd6yXo8yEzXCAUVeoXrqLVV3apump?maker=Gduzcig9Tmu9p853WtZdTemdhgUja1t4PishqMkJZ3hC","https://dexscreener.com/solana/4j2gUEmfbSAacvSSd6yXo8yEzXCAUVeoXrqLVV3apump?maker=Gduzcig9Tmu9p853WtZdTemdhgUja1t4PishqMkJZ3hC")</f>
        <v/>
      </c>
    </row>
    <row r="61">
      <c r="A61" t="inlineStr">
        <is>
          <t>82jE2mJaHvkUruxzkkyiVFSs2qWeHengLv6Qmycmpump</t>
        </is>
      </c>
      <c r="B61" t="inlineStr">
        <is>
          <t>I-405</t>
        </is>
      </c>
      <c r="C61" t="n">
        <v>2</v>
      </c>
      <c r="D61" t="n">
        <v>-2.28</v>
      </c>
      <c r="E61" t="n">
        <v>-0.49</v>
      </c>
      <c r="F61" t="n">
        <v>4.64</v>
      </c>
      <c r="G61" t="n">
        <v>2.35</v>
      </c>
      <c r="H61" t="n">
        <v>5</v>
      </c>
      <c r="I61" t="n">
        <v>2</v>
      </c>
      <c r="J61" t="n">
        <v>-1</v>
      </c>
      <c r="K61" t="n">
        <v>-1</v>
      </c>
      <c r="L61">
        <f>HYPERLINK("https://www.defined.fi/sol/82jE2mJaHvkUruxzkkyiVFSs2qWeHengLv6Qmycmpump?maker=Gduzcig9Tmu9p853WtZdTemdhgUja1t4PishqMkJZ3hC","https://www.defined.fi/sol/82jE2mJaHvkUruxzkkyiVFSs2qWeHengLv6Qmycmpump?maker=Gduzcig9Tmu9p853WtZdTemdhgUja1t4PishqMkJZ3hC")</f>
        <v/>
      </c>
      <c r="M61">
        <f>HYPERLINK("https://dexscreener.com/solana/82jE2mJaHvkUruxzkkyiVFSs2qWeHengLv6Qmycmpump?maker=Gduzcig9Tmu9p853WtZdTemdhgUja1t4PishqMkJZ3hC","https://dexscreener.com/solana/82jE2mJaHvkUruxzkkyiVFSs2qWeHengLv6Qmycmpump?maker=Gduzcig9Tmu9p853WtZdTemdhgUja1t4PishqMkJZ3hC")</f>
        <v/>
      </c>
    </row>
    <row r="62">
      <c r="A62" t="inlineStr">
        <is>
          <t>HwyidtZCdYAW1EsihMwxFLtMJkVWn3EdJcBGXnM1pump</t>
        </is>
      </c>
      <c r="B62" t="inlineStr">
        <is>
          <t>Decay</t>
        </is>
      </c>
      <c r="C62" t="n">
        <v>2</v>
      </c>
      <c r="D62" t="n">
        <v>-1.51</v>
      </c>
      <c r="E62" t="n">
        <v>-0.76</v>
      </c>
      <c r="F62" t="n">
        <v>1.99</v>
      </c>
      <c r="G62" t="n">
        <v>0.485</v>
      </c>
      <c r="H62" t="n">
        <v>3</v>
      </c>
      <c r="I62" t="n">
        <v>1</v>
      </c>
      <c r="J62" t="n">
        <v>-1</v>
      </c>
      <c r="K62" t="n">
        <v>-1</v>
      </c>
      <c r="L62">
        <f>HYPERLINK("https://www.defined.fi/sol/HwyidtZCdYAW1EsihMwxFLtMJkVWn3EdJcBGXnM1pump?maker=Gduzcig9Tmu9p853WtZdTemdhgUja1t4PishqMkJZ3hC","https://www.defined.fi/sol/HwyidtZCdYAW1EsihMwxFLtMJkVWn3EdJcBGXnM1pump?maker=Gduzcig9Tmu9p853WtZdTemdhgUja1t4PishqMkJZ3hC")</f>
        <v/>
      </c>
      <c r="M62">
        <f>HYPERLINK("https://dexscreener.com/solana/HwyidtZCdYAW1EsihMwxFLtMJkVWn3EdJcBGXnM1pump?maker=Gduzcig9Tmu9p853WtZdTemdhgUja1t4PishqMkJZ3hC","https://dexscreener.com/solana/HwyidtZCdYAW1EsihMwxFLtMJkVWn3EdJcBGXnM1pump?maker=Gduzcig9Tmu9p853WtZdTemdhgUja1t4PishqMkJZ3hC")</f>
        <v/>
      </c>
    </row>
    <row r="63">
      <c r="A63" t="inlineStr">
        <is>
          <t>D2JGRcNqq1mLzyL4ruCb27pzYw8FF3nTK4hMz6GmMW56</t>
        </is>
      </c>
      <c r="B63" t="inlineStr">
        <is>
          <t>unknown_D2JG</t>
        </is>
      </c>
      <c r="C63" t="n">
        <v>2</v>
      </c>
      <c r="D63" t="n">
        <v>-0.068</v>
      </c>
      <c r="E63" t="n">
        <v>-0.01</v>
      </c>
      <c r="F63" t="n">
        <v>6.92</v>
      </c>
      <c r="G63" t="n">
        <v>6.85</v>
      </c>
      <c r="H63" t="n">
        <v>2</v>
      </c>
      <c r="I63" t="n">
        <v>6</v>
      </c>
      <c r="J63" t="n">
        <v>-1</v>
      </c>
      <c r="K63" t="n">
        <v>-1</v>
      </c>
      <c r="L63">
        <f>HYPERLINK("https://www.defined.fi/sol/D2JGRcNqq1mLzyL4ruCb27pzYw8FF3nTK4hMz6GmMW56?maker=Gduzcig9Tmu9p853WtZdTemdhgUja1t4PishqMkJZ3hC","https://www.defined.fi/sol/D2JGRcNqq1mLzyL4ruCb27pzYw8FF3nTK4hMz6GmMW56?maker=Gduzcig9Tmu9p853WtZdTemdhgUja1t4PishqMkJZ3hC")</f>
        <v/>
      </c>
      <c r="M63">
        <f>HYPERLINK("https://dexscreener.com/solana/D2JGRcNqq1mLzyL4ruCb27pzYw8FF3nTK4hMz6GmMW56?maker=Gduzcig9Tmu9p853WtZdTemdhgUja1t4PishqMkJZ3hC","https://dexscreener.com/solana/D2JGRcNqq1mLzyL4ruCb27pzYw8FF3nTK4hMz6GmMW56?maker=Gduzcig9Tmu9p853WtZdTemdhgUja1t4PishqMkJZ3hC")</f>
        <v/>
      </c>
    </row>
    <row r="64">
      <c r="A64" t="inlineStr">
        <is>
          <t>3aSnAfNmqL4WM8esAjRw61q7X998VqhFb5k97EY2pump</t>
        </is>
      </c>
      <c r="B64" t="inlineStr">
        <is>
          <t>Mentor</t>
        </is>
      </c>
      <c r="C64" t="n">
        <v>2</v>
      </c>
      <c r="D64" t="n">
        <v>-1.16</v>
      </c>
      <c r="E64" t="n">
        <v>-0.29</v>
      </c>
      <c r="F64" t="n">
        <v>4.04</v>
      </c>
      <c r="G64" t="n">
        <v>2.88</v>
      </c>
      <c r="H64" t="n">
        <v>4</v>
      </c>
      <c r="I64" t="n">
        <v>6</v>
      </c>
      <c r="J64" t="n">
        <v>-1</v>
      </c>
      <c r="K64" t="n">
        <v>-1</v>
      </c>
      <c r="L64">
        <f>HYPERLINK("https://www.defined.fi/sol/3aSnAfNmqL4WM8esAjRw61q7X998VqhFb5k97EY2pump?maker=Gduzcig9Tmu9p853WtZdTemdhgUja1t4PishqMkJZ3hC","https://www.defined.fi/sol/3aSnAfNmqL4WM8esAjRw61q7X998VqhFb5k97EY2pump?maker=Gduzcig9Tmu9p853WtZdTemdhgUja1t4PishqMkJZ3hC")</f>
        <v/>
      </c>
      <c r="M64">
        <f>HYPERLINK("https://dexscreener.com/solana/3aSnAfNmqL4WM8esAjRw61q7X998VqhFb5k97EY2pump?maker=Gduzcig9Tmu9p853WtZdTemdhgUja1t4PishqMkJZ3hC","https://dexscreener.com/solana/3aSnAfNmqL4WM8esAjRw61q7X998VqhFb5k97EY2pump?maker=Gduzcig9Tmu9p853WtZdTemdhgUja1t4PishqMkJZ3hC")</f>
        <v/>
      </c>
    </row>
    <row r="65">
      <c r="A65" t="inlineStr">
        <is>
          <t>2ymAjUoJdiNZgKy6vKfJ2WQ6AExck3cZbAX26g6Qpump</t>
        </is>
      </c>
      <c r="B65" t="inlineStr">
        <is>
          <t>voice99999</t>
        </is>
      </c>
      <c r="C65" t="n">
        <v>2</v>
      </c>
      <c r="D65" t="n">
        <v>-0.262</v>
      </c>
      <c r="E65" t="n">
        <v>-0.04</v>
      </c>
      <c r="F65" t="n">
        <v>7.45</v>
      </c>
      <c r="G65" t="n">
        <v>7.19</v>
      </c>
      <c r="H65" t="n">
        <v>3</v>
      </c>
      <c r="I65" t="n">
        <v>3</v>
      </c>
      <c r="J65" t="n">
        <v>-1</v>
      </c>
      <c r="K65" t="n">
        <v>-1</v>
      </c>
      <c r="L65">
        <f>HYPERLINK("https://www.defined.fi/sol/2ymAjUoJdiNZgKy6vKfJ2WQ6AExck3cZbAX26g6Qpump?maker=Gduzcig9Tmu9p853WtZdTemdhgUja1t4PishqMkJZ3hC","https://www.defined.fi/sol/2ymAjUoJdiNZgKy6vKfJ2WQ6AExck3cZbAX26g6Qpump?maker=Gduzcig9Tmu9p853WtZdTemdhgUja1t4PishqMkJZ3hC")</f>
        <v/>
      </c>
      <c r="M65">
        <f>HYPERLINK("https://dexscreener.com/solana/2ymAjUoJdiNZgKy6vKfJ2WQ6AExck3cZbAX26g6Qpump?maker=Gduzcig9Tmu9p853WtZdTemdhgUja1t4PishqMkJZ3hC","https://dexscreener.com/solana/2ymAjUoJdiNZgKy6vKfJ2WQ6AExck3cZbAX26g6Qpump?maker=Gduzcig9Tmu9p853WtZdTemdhgUja1t4PishqMkJZ3hC")</f>
        <v/>
      </c>
    </row>
    <row r="66">
      <c r="A66" t="inlineStr">
        <is>
          <t>D64iG9igR1v1eUFfW6WeQSRZRGTPffy3ZV9BW4JUpump</t>
        </is>
      </c>
      <c r="B66" t="inlineStr">
        <is>
          <t>THE</t>
        </is>
      </c>
      <c r="C66" t="n">
        <v>2</v>
      </c>
      <c r="D66" t="n">
        <v>0.418</v>
      </c>
      <c r="E66" t="n">
        <v>0.13</v>
      </c>
      <c r="F66" t="n">
        <v>3.15</v>
      </c>
      <c r="G66" t="n">
        <v>3.56</v>
      </c>
      <c r="H66" t="n">
        <v>1</v>
      </c>
      <c r="I66" t="n">
        <v>2</v>
      </c>
      <c r="J66" t="n">
        <v>-1</v>
      </c>
      <c r="K66" t="n">
        <v>-1</v>
      </c>
      <c r="L66">
        <f>HYPERLINK("https://www.defined.fi/sol/D64iG9igR1v1eUFfW6WeQSRZRGTPffy3ZV9BW4JUpump?maker=Gduzcig9Tmu9p853WtZdTemdhgUja1t4PishqMkJZ3hC","https://www.defined.fi/sol/D64iG9igR1v1eUFfW6WeQSRZRGTPffy3ZV9BW4JUpump?maker=Gduzcig9Tmu9p853WtZdTemdhgUja1t4PishqMkJZ3hC")</f>
        <v/>
      </c>
      <c r="M66">
        <f>HYPERLINK("https://dexscreener.com/solana/D64iG9igR1v1eUFfW6WeQSRZRGTPffy3ZV9BW4JUpump?maker=Gduzcig9Tmu9p853WtZdTemdhgUja1t4PishqMkJZ3hC","https://dexscreener.com/solana/D64iG9igR1v1eUFfW6WeQSRZRGTPffy3ZV9BW4JUpump?maker=Gduzcig9Tmu9p853WtZdTemdhgUja1t4PishqMkJZ3hC")</f>
        <v/>
      </c>
    </row>
    <row r="67">
      <c r="A67" t="inlineStr">
        <is>
          <t>DBRiDgJAMsM95moTzJs7M9LnkGErpbv9v6CUR1DXnUu5</t>
        </is>
      </c>
      <c r="B67" t="inlineStr">
        <is>
          <t>DBR</t>
        </is>
      </c>
      <c r="C67" t="n">
        <v>2</v>
      </c>
      <c r="D67" t="n">
        <v>0</v>
      </c>
      <c r="E67" t="n">
        <v>-1</v>
      </c>
      <c r="F67" t="n">
        <v>0</v>
      </c>
      <c r="G67" t="n">
        <v>0.264</v>
      </c>
      <c r="H67" t="n">
        <v>0</v>
      </c>
      <c r="I67" t="n">
        <v>1</v>
      </c>
      <c r="J67" t="n">
        <v>-1</v>
      </c>
      <c r="K67" t="n">
        <v>-1</v>
      </c>
      <c r="L67">
        <f>HYPERLINK("https://www.defined.fi/sol/DBRiDgJAMsM95moTzJs7M9LnkGErpbv9v6CUR1DXnUu5?maker=Gduzcig9Tmu9p853WtZdTemdhgUja1t4PishqMkJZ3hC","https://www.defined.fi/sol/DBRiDgJAMsM95moTzJs7M9LnkGErpbv9v6CUR1DXnUu5?maker=Gduzcig9Tmu9p853WtZdTemdhgUja1t4PishqMkJZ3hC")</f>
        <v/>
      </c>
      <c r="M67">
        <f>HYPERLINK("https://dexscreener.com/solana/DBRiDgJAMsM95moTzJs7M9LnkGErpbv9v6CUR1DXnUu5?maker=Gduzcig9Tmu9p853WtZdTemdhgUja1t4PishqMkJZ3hC","https://dexscreener.com/solana/DBRiDgJAMsM95moTzJs7M9LnkGErpbv9v6CUR1DXnUu5?maker=Gduzcig9Tmu9p853WtZdTemdhgUja1t4PishqMkJZ3hC")</f>
        <v/>
      </c>
    </row>
    <row r="68">
      <c r="A68" t="inlineStr">
        <is>
          <t>35ks79C6w42TQ8CxX1ubS3QvajnH9FA8gSrFZMH6pump</t>
        </is>
      </c>
      <c r="B68" t="inlineStr">
        <is>
          <t>MEME</t>
        </is>
      </c>
      <c r="C68" t="n">
        <v>3</v>
      </c>
      <c r="D68" t="n">
        <v>-2.34</v>
      </c>
      <c r="E68" t="n">
        <v>-0.82</v>
      </c>
      <c r="F68" t="n">
        <v>2.83</v>
      </c>
      <c r="G68" t="n">
        <v>0.495</v>
      </c>
      <c r="H68" t="n">
        <v>3</v>
      </c>
      <c r="I68" t="n">
        <v>1</v>
      </c>
      <c r="J68" t="n">
        <v>-1</v>
      </c>
      <c r="K68" t="n">
        <v>-1</v>
      </c>
      <c r="L68">
        <f>HYPERLINK("https://www.defined.fi/sol/35ks79C6w42TQ8CxX1ubS3QvajnH9FA8gSrFZMH6pump?maker=Gduzcig9Tmu9p853WtZdTemdhgUja1t4PishqMkJZ3hC","https://www.defined.fi/sol/35ks79C6w42TQ8CxX1ubS3QvajnH9FA8gSrFZMH6pump?maker=Gduzcig9Tmu9p853WtZdTemdhgUja1t4PishqMkJZ3hC")</f>
        <v/>
      </c>
      <c r="M68">
        <f>HYPERLINK("https://dexscreener.com/solana/35ks79C6w42TQ8CxX1ubS3QvajnH9FA8gSrFZMH6pump?maker=Gduzcig9Tmu9p853WtZdTemdhgUja1t4PishqMkJZ3hC","https://dexscreener.com/solana/35ks79C6w42TQ8CxX1ubS3QvajnH9FA8gSrFZMH6pump?maker=Gduzcig9Tmu9p853WtZdTemdhgUja1t4PishqMkJZ3hC")</f>
        <v/>
      </c>
    </row>
    <row r="69">
      <c r="A69" t="inlineStr">
        <is>
          <t>9tF4vuYRQY3d5GPnE9pjUevukgo6vHiepe3E1w8Jpump</t>
        </is>
      </c>
      <c r="B69" t="inlineStr">
        <is>
          <t>AURORA</t>
        </is>
      </c>
      <c r="C69" t="n">
        <v>3</v>
      </c>
      <c r="D69" t="n">
        <v>0.6830000000000001</v>
      </c>
      <c r="E69" t="n">
        <v>0.28</v>
      </c>
      <c r="F69" t="n">
        <v>2.46</v>
      </c>
      <c r="G69" t="n">
        <v>3.14</v>
      </c>
      <c r="H69" t="n">
        <v>5</v>
      </c>
      <c r="I69" t="n">
        <v>2</v>
      </c>
      <c r="J69" t="n">
        <v>-1</v>
      </c>
      <c r="K69" t="n">
        <v>-1</v>
      </c>
      <c r="L69">
        <f>HYPERLINK("https://www.defined.fi/sol/9tF4vuYRQY3d5GPnE9pjUevukgo6vHiepe3E1w8Jpump?maker=Gduzcig9Tmu9p853WtZdTemdhgUja1t4PishqMkJZ3hC","https://www.defined.fi/sol/9tF4vuYRQY3d5GPnE9pjUevukgo6vHiepe3E1w8Jpump?maker=Gduzcig9Tmu9p853WtZdTemdhgUja1t4PishqMkJZ3hC")</f>
        <v/>
      </c>
      <c r="M69">
        <f>HYPERLINK("https://dexscreener.com/solana/9tF4vuYRQY3d5GPnE9pjUevukgo6vHiepe3E1w8Jpump?maker=Gduzcig9Tmu9p853WtZdTemdhgUja1t4PishqMkJZ3hC","https://dexscreener.com/solana/9tF4vuYRQY3d5GPnE9pjUevukgo6vHiepe3E1w8Jpump?maker=Gduzcig9Tmu9p853WtZdTemdhgUja1t4PishqMkJZ3hC")</f>
        <v/>
      </c>
    </row>
    <row r="70">
      <c r="A70" t="inlineStr">
        <is>
          <t>bFR3AJh6VRwzKcfDkXkPue6SvqnjkiyqhxJWBeUpump</t>
        </is>
      </c>
      <c r="B70" t="inlineStr">
        <is>
          <t>XENIA</t>
        </is>
      </c>
      <c r="C70" t="n">
        <v>3</v>
      </c>
      <c r="D70" t="n">
        <v>-0.207</v>
      </c>
      <c r="E70" t="n">
        <v>-0.42</v>
      </c>
      <c r="F70" t="n">
        <v>0.495</v>
      </c>
      <c r="G70" t="n">
        <v>0.288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HYPERLINK("https://www.defined.fi/sol/bFR3AJh6VRwzKcfDkXkPue6SvqnjkiyqhxJWBeUpump?maker=Gduzcig9Tmu9p853WtZdTemdhgUja1t4PishqMkJZ3hC","https://www.defined.fi/sol/bFR3AJh6VRwzKcfDkXkPue6SvqnjkiyqhxJWBeUpump?maker=Gduzcig9Tmu9p853WtZdTemdhgUja1t4PishqMkJZ3hC")</f>
        <v/>
      </c>
      <c r="M70">
        <f>HYPERLINK("https://dexscreener.com/solana/bFR3AJh6VRwzKcfDkXkPue6SvqnjkiyqhxJWBeUpump?maker=Gduzcig9Tmu9p853WtZdTemdhgUja1t4PishqMkJZ3hC","https://dexscreener.com/solana/bFR3AJh6VRwzKcfDkXkPue6SvqnjkiyqhxJWBeUpump?maker=Gduzcig9Tmu9p853WtZdTemdhgUja1t4PishqMkJZ3hC")</f>
        <v/>
      </c>
    </row>
    <row r="71">
      <c r="A71" t="inlineStr">
        <is>
          <t>8RG7LQypKcCFuFn2D5vk9gMp4HvGRNY5X4wBZZ3Kpump</t>
        </is>
      </c>
      <c r="B71" t="inlineStr">
        <is>
          <t>LUNA</t>
        </is>
      </c>
      <c r="C71" t="n">
        <v>3</v>
      </c>
      <c r="D71" t="n">
        <v>-0.615</v>
      </c>
      <c r="E71" t="n">
        <v>-0.14</v>
      </c>
      <c r="F71" t="n">
        <v>4.26</v>
      </c>
      <c r="G71" t="n">
        <v>3.64</v>
      </c>
      <c r="H71" t="n">
        <v>5</v>
      </c>
      <c r="I71" t="n">
        <v>4</v>
      </c>
      <c r="J71" t="n">
        <v>-1</v>
      </c>
      <c r="K71" t="n">
        <v>-1</v>
      </c>
      <c r="L71">
        <f>HYPERLINK("https://www.defined.fi/sol/8RG7LQypKcCFuFn2D5vk9gMp4HvGRNY5X4wBZZ3Kpump?maker=Gduzcig9Tmu9p853WtZdTemdhgUja1t4PishqMkJZ3hC","https://www.defined.fi/sol/8RG7LQypKcCFuFn2D5vk9gMp4HvGRNY5X4wBZZ3Kpump?maker=Gduzcig9Tmu9p853WtZdTemdhgUja1t4PishqMkJZ3hC")</f>
        <v/>
      </c>
      <c r="M71">
        <f>HYPERLINK("https://dexscreener.com/solana/8RG7LQypKcCFuFn2D5vk9gMp4HvGRNY5X4wBZZ3Kpump?maker=Gduzcig9Tmu9p853WtZdTemdhgUja1t4PishqMkJZ3hC","https://dexscreener.com/solana/8RG7LQypKcCFuFn2D5vk9gMp4HvGRNY5X4wBZZ3Kpump?maker=Gduzcig9Tmu9p853WtZdTemdhgUja1t4PishqMkJZ3hC")</f>
        <v/>
      </c>
    </row>
    <row r="72">
      <c r="A72" t="inlineStr">
        <is>
          <t>2Rztdr9wJDW8LtJYDofLGhW9yQPdCnQCFa1hRLTxpump</t>
        </is>
      </c>
      <c r="B72" t="inlineStr">
        <is>
          <t>GRYFF</t>
        </is>
      </c>
      <c r="C72" t="n">
        <v>3</v>
      </c>
      <c r="D72" t="n">
        <v>0.439</v>
      </c>
      <c r="E72" t="n">
        <v>0.19</v>
      </c>
      <c r="F72" t="n">
        <v>2.3</v>
      </c>
      <c r="G72" t="n">
        <v>1.11</v>
      </c>
      <c r="H72" t="n">
        <v>2</v>
      </c>
      <c r="I72" t="n">
        <v>1</v>
      </c>
      <c r="J72" t="n">
        <v>-1</v>
      </c>
      <c r="K72" t="n">
        <v>-1</v>
      </c>
      <c r="L72">
        <f>HYPERLINK("https://www.defined.fi/sol/2Rztdr9wJDW8LtJYDofLGhW9yQPdCnQCFa1hRLTxpump?maker=Gduzcig9Tmu9p853WtZdTemdhgUja1t4PishqMkJZ3hC","https://www.defined.fi/sol/2Rztdr9wJDW8LtJYDofLGhW9yQPdCnQCFa1hRLTxpump?maker=Gduzcig9Tmu9p853WtZdTemdhgUja1t4PishqMkJZ3hC")</f>
        <v/>
      </c>
      <c r="M72">
        <f>HYPERLINK("https://dexscreener.com/solana/2Rztdr9wJDW8LtJYDofLGhW9yQPdCnQCFa1hRLTxpump?maker=Gduzcig9Tmu9p853WtZdTemdhgUja1t4PishqMkJZ3hC","https://dexscreener.com/solana/2Rztdr9wJDW8LtJYDofLGhW9yQPdCnQCFa1hRLTxpump?maker=Gduzcig9Tmu9p853WtZdTemdhgUja1t4PishqMkJZ3hC")</f>
        <v/>
      </c>
    </row>
    <row r="73">
      <c r="A73" t="inlineStr">
        <is>
          <t>9kUfmza4WaswnrPgyqQzRKfKvXfh4MkBjGvj9qZcpump</t>
        </is>
      </c>
      <c r="B73" t="inlineStr">
        <is>
          <t>SLY</t>
        </is>
      </c>
      <c r="C73" t="n">
        <v>3</v>
      </c>
      <c r="D73" t="n">
        <v>0.21</v>
      </c>
      <c r="E73" t="n">
        <v>0.09</v>
      </c>
      <c r="F73" t="n">
        <v>2.43</v>
      </c>
      <c r="G73" t="n">
        <v>1.53</v>
      </c>
      <c r="H73" t="n">
        <v>2</v>
      </c>
      <c r="I73" t="n">
        <v>1</v>
      </c>
      <c r="J73" t="n">
        <v>-1</v>
      </c>
      <c r="K73" t="n">
        <v>-1</v>
      </c>
      <c r="L73">
        <f>HYPERLINK("https://www.defined.fi/sol/9kUfmza4WaswnrPgyqQzRKfKvXfh4MkBjGvj9qZcpump?maker=Gduzcig9Tmu9p853WtZdTemdhgUja1t4PishqMkJZ3hC","https://www.defined.fi/sol/9kUfmza4WaswnrPgyqQzRKfKvXfh4MkBjGvj9qZcpump?maker=Gduzcig9Tmu9p853WtZdTemdhgUja1t4PishqMkJZ3hC")</f>
        <v/>
      </c>
      <c r="M73">
        <f>HYPERLINK("https://dexscreener.com/solana/9kUfmza4WaswnrPgyqQzRKfKvXfh4MkBjGvj9qZcpump?maker=Gduzcig9Tmu9p853WtZdTemdhgUja1t4PishqMkJZ3hC","https://dexscreener.com/solana/9kUfmza4WaswnrPgyqQzRKfKvXfh4MkBjGvj9qZcpump?maker=Gduzcig9Tmu9p853WtZdTemdhgUja1t4PishqMkJZ3hC")</f>
        <v/>
      </c>
    </row>
    <row r="74">
      <c r="A74" t="inlineStr">
        <is>
          <t>EV5dUxV8ecER3wbpWdgFw9vX9PE1SVJ9EZo8LkWUpump</t>
        </is>
      </c>
      <c r="B74" t="inlineStr">
        <is>
          <t>RAVEN</t>
        </is>
      </c>
      <c r="C74" t="n">
        <v>3</v>
      </c>
      <c r="D74" t="n">
        <v>0.351</v>
      </c>
      <c r="E74" t="n">
        <v>0.18</v>
      </c>
      <c r="F74" t="n">
        <v>1.95</v>
      </c>
      <c r="G74" t="n">
        <v>1.11</v>
      </c>
      <c r="H74" t="n">
        <v>2</v>
      </c>
      <c r="I74" t="n">
        <v>1</v>
      </c>
      <c r="J74" t="n">
        <v>-1</v>
      </c>
      <c r="K74" t="n">
        <v>-1</v>
      </c>
      <c r="L74">
        <f>HYPERLINK("https://www.defined.fi/sol/EV5dUxV8ecER3wbpWdgFw9vX9PE1SVJ9EZo8LkWUpump?maker=Gduzcig9Tmu9p853WtZdTemdhgUja1t4PishqMkJZ3hC","https://www.defined.fi/sol/EV5dUxV8ecER3wbpWdgFw9vX9PE1SVJ9EZo8LkWUpump?maker=Gduzcig9Tmu9p853WtZdTemdhgUja1t4PishqMkJZ3hC")</f>
        <v/>
      </c>
      <c r="M74">
        <f>HYPERLINK("https://dexscreener.com/solana/EV5dUxV8ecER3wbpWdgFw9vX9PE1SVJ9EZo8LkWUpump?maker=Gduzcig9Tmu9p853WtZdTemdhgUja1t4PishqMkJZ3hC","https://dexscreener.com/solana/EV5dUxV8ecER3wbpWdgFw9vX9PE1SVJ9EZo8LkWUpump?maker=Gduzcig9Tmu9p853WtZdTemdhgUja1t4PishqMkJZ3hC")</f>
        <v/>
      </c>
    </row>
    <row r="75">
      <c r="A75" t="inlineStr">
        <is>
          <t>2b75rFqA3jpSRGkusK9DVUC5HCdZ6ymMTheswMn6pump</t>
        </is>
      </c>
      <c r="B75" t="inlineStr">
        <is>
          <t>HUFFLE</t>
        </is>
      </c>
      <c r="C75" t="n">
        <v>3</v>
      </c>
      <c r="D75" t="n">
        <v>0.187</v>
      </c>
      <c r="E75" t="n">
        <v>0.11</v>
      </c>
      <c r="F75" t="n">
        <v>1.76</v>
      </c>
      <c r="G75" t="n">
        <v>0.992</v>
      </c>
      <c r="H75" t="n">
        <v>2</v>
      </c>
      <c r="I75" t="n">
        <v>1</v>
      </c>
      <c r="J75" t="n">
        <v>-1</v>
      </c>
      <c r="K75" t="n">
        <v>-1</v>
      </c>
      <c r="L75">
        <f>HYPERLINK("https://www.defined.fi/sol/2b75rFqA3jpSRGkusK9DVUC5HCdZ6ymMTheswMn6pump?maker=Gduzcig9Tmu9p853WtZdTemdhgUja1t4PishqMkJZ3hC","https://www.defined.fi/sol/2b75rFqA3jpSRGkusK9DVUC5HCdZ6ymMTheswMn6pump?maker=Gduzcig9Tmu9p853WtZdTemdhgUja1t4PishqMkJZ3hC")</f>
        <v/>
      </c>
      <c r="M75">
        <f>HYPERLINK("https://dexscreener.com/solana/2b75rFqA3jpSRGkusK9DVUC5HCdZ6ymMTheswMn6pump?maker=Gduzcig9Tmu9p853WtZdTemdhgUja1t4PishqMkJZ3hC","https://dexscreener.com/solana/2b75rFqA3jpSRGkusK9DVUC5HCdZ6ymMTheswMn6pump?maker=Gduzcig9Tmu9p853WtZdTemdhgUja1t4PishqMkJZ3hC")</f>
        <v/>
      </c>
    </row>
    <row r="76">
      <c r="A76" t="inlineStr">
        <is>
          <t>AVE58rHbSFRcViz6MYR3QG42qgSrQYhcdvLADiarpump</t>
        </is>
      </c>
      <c r="B76" t="inlineStr">
        <is>
          <t>Athena</t>
        </is>
      </c>
      <c r="C76" t="n">
        <v>3</v>
      </c>
      <c r="D76" t="n">
        <v>-0.266</v>
      </c>
      <c r="E76" t="n">
        <v>-0.57</v>
      </c>
      <c r="F76" t="n">
        <v>0.466</v>
      </c>
      <c r="G76" t="n">
        <v>0.2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HYPERLINK("https://www.defined.fi/sol/AVE58rHbSFRcViz6MYR3QG42qgSrQYhcdvLADiarpump?maker=Gduzcig9Tmu9p853WtZdTemdhgUja1t4PishqMkJZ3hC","https://www.defined.fi/sol/AVE58rHbSFRcViz6MYR3QG42qgSrQYhcdvLADiarpump?maker=Gduzcig9Tmu9p853WtZdTemdhgUja1t4PishqMkJZ3hC")</f>
        <v/>
      </c>
      <c r="M76">
        <f>HYPERLINK("https://dexscreener.com/solana/AVE58rHbSFRcViz6MYR3QG42qgSrQYhcdvLADiarpump?maker=Gduzcig9Tmu9p853WtZdTemdhgUja1t4PishqMkJZ3hC","https://dexscreener.com/solana/AVE58rHbSFRcViz6MYR3QG42qgSrQYhcdvLADiarpump?maker=Gduzcig9Tmu9p853WtZdTemdhgUja1t4PishqMkJZ3hC")</f>
        <v/>
      </c>
    </row>
    <row r="77">
      <c r="A77" t="inlineStr">
        <is>
          <t>6tWuipcDv4CiHtXid7JctDbtLLA1VdkTwSDupK6UxzJL</t>
        </is>
      </c>
      <c r="B77" t="inlineStr">
        <is>
          <t>KOREA</t>
        </is>
      </c>
      <c r="C77" t="n">
        <v>3</v>
      </c>
      <c r="D77" t="n">
        <v>0</v>
      </c>
      <c r="E77" t="n">
        <v>0</v>
      </c>
      <c r="F77" t="n">
        <v>0</v>
      </c>
      <c r="G77" t="n">
        <v>1.71</v>
      </c>
      <c r="H77" t="n">
        <v>0</v>
      </c>
      <c r="I77" t="n">
        <v>1</v>
      </c>
      <c r="J77" t="n">
        <v>-1</v>
      </c>
      <c r="K77" t="n">
        <v>-1</v>
      </c>
      <c r="L77">
        <f>HYPERLINK("https://www.defined.fi/sol/6tWuipcDv4CiHtXid7JctDbtLLA1VdkTwSDupK6UxzJL?maker=Gduzcig9Tmu9p853WtZdTemdhgUja1t4PishqMkJZ3hC","https://www.defined.fi/sol/6tWuipcDv4CiHtXid7JctDbtLLA1VdkTwSDupK6UxzJL?maker=Gduzcig9Tmu9p853WtZdTemdhgUja1t4PishqMkJZ3hC")</f>
        <v/>
      </c>
      <c r="M77">
        <f>HYPERLINK("https://dexscreener.com/solana/6tWuipcDv4CiHtXid7JctDbtLLA1VdkTwSDupK6UxzJL?maker=Gduzcig9Tmu9p853WtZdTemdhgUja1t4PishqMkJZ3hC","https://dexscreener.com/solana/6tWuipcDv4CiHtXid7JctDbtLLA1VdkTwSDupK6UxzJL?maker=Gduzcig9Tmu9p853WtZdTemdhgUja1t4PishqMkJZ3hC")</f>
        <v/>
      </c>
    </row>
    <row r="78">
      <c r="A78" t="inlineStr">
        <is>
          <t>ejGiSZiynPvwenxCVKNKTyvho1DHy4HieTD82zsm7gH</t>
        </is>
      </c>
      <c r="B78" t="inlineStr">
        <is>
          <t>SPECTRE</t>
        </is>
      </c>
      <c r="C78" t="n">
        <v>3</v>
      </c>
      <c r="D78" t="n">
        <v>-0.004</v>
      </c>
      <c r="E78" t="n">
        <v>-1</v>
      </c>
      <c r="F78" t="n">
        <v>0.466</v>
      </c>
      <c r="G78" t="n">
        <v>0.461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HYPERLINK("https://www.defined.fi/sol/ejGiSZiynPvwenxCVKNKTyvho1DHy4HieTD82zsm7gH?maker=Gduzcig9Tmu9p853WtZdTemdhgUja1t4PishqMkJZ3hC","https://www.defined.fi/sol/ejGiSZiynPvwenxCVKNKTyvho1DHy4HieTD82zsm7gH?maker=Gduzcig9Tmu9p853WtZdTemdhgUja1t4PishqMkJZ3hC")</f>
        <v/>
      </c>
      <c r="M78">
        <f>HYPERLINK("https://dexscreener.com/solana/ejGiSZiynPvwenxCVKNKTyvho1DHy4HieTD82zsm7gH?maker=Gduzcig9Tmu9p853WtZdTemdhgUja1t4PishqMkJZ3hC","https://dexscreener.com/solana/ejGiSZiynPvwenxCVKNKTyvho1DHy4HieTD82zsm7gH?maker=Gduzcig9Tmu9p853WtZdTemdhgUja1t4PishqMkJZ3hC")</f>
        <v/>
      </c>
    </row>
    <row r="79">
      <c r="A79" t="inlineStr">
        <is>
          <t>NeonTjSjsuo3rexg9o6vHuMXw62f9V7zvmu8M8Zut44</t>
        </is>
      </c>
      <c r="B79" t="inlineStr">
        <is>
          <t>NeonEVMToken</t>
        </is>
      </c>
      <c r="C79" t="n">
        <v>3</v>
      </c>
      <c r="D79" t="n">
        <v>1.99</v>
      </c>
      <c r="E79" t="n">
        <v>-1</v>
      </c>
      <c r="F79" t="n">
        <v>43.92</v>
      </c>
      <c r="G79" t="n">
        <v>45.9</v>
      </c>
      <c r="H79" t="n">
        <v>4</v>
      </c>
      <c r="I79" t="n">
        <v>2</v>
      </c>
      <c r="J79" t="n">
        <v>-1</v>
      </c>
      <c r="K79" t="n">
        <v>-1</v>
      </c>
      <c r="L79">
        <f>HYPERLINK("https://www.defined.fi/sol/NeonTjSjsuo3rexg9o6vHuMXw62f9V7zvmu8M8Zut44?maker=Gduzcig9Tmu9p853WtZdTemdhgUja1t4PishqMkJZ3hC","https://www.defined.fi/sol/NeonTjSjsuo3rexg9o6vHuMXw62f9V7zvmu8M8Zut44?maker=Gduzcig9Tmu9p853WtZdTemdhgUja1t4PishqMkJZ3hC")</f>
        <v/>
      </c>
      <c r="M79">
        <f>HYPERLINK("https://dexscreener.com/solana/NeonTjSjsuo3rexg9o6vHuMXw62f9V7zvmu8M8Zut44?maker=Gduzcig9Tmu9p853WtZdTemdhgUja1t4PishqMkJZ3hC","https://dexscreener.com/solana/NeonTjSjsuo3rexg9o6vHuMXw62f9V7zvmu8M8Zut44?maker=Gduzcig9Tmu9p853WtZdTemdhgUja1t4PishqMkJZ3hC")</f>
        <v/>
      </c>
    </row>
    <row r="80">
      <c r="A80" t="inlineStr">
        <is>
          <t>TNSRxcUxoT9xBG3de7PiJyTDYu7kskLqcpddxnEJAS6</t>
        </is>
      </c>
      <c r="B80" t="inlineStr">
        <is>
          <t>TNSR</t>
        </is>
      </c>
      <c r="C80" t="n">
        <v>3</v>
      </c>
      <c r="D80" t="n">
        <v>-0.06900000000000001</v>
      </c>
      <c r="E80" t="n">
        <v>-0.01</v>
      </c>
      <c r="F80" t="n">
        <v>2.52</v>
      </c>
      <c r="G80" t="n">
        <v>4.71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HYPERLINK("https://www.defined.fi/sol/TNSRxcUxoT9xBG3de7PiJyTDYu7kskLqcpddxnEJAS6?maker=Gduzcig9Tmu9p853WtZdTemdhgUja1t4PishqMkJZ3hC","https://www.defined.fi/sol/TNSRxcUxoT9xBG3de7PiJyTDYu7kskLqcpddxnEJAS6?maker=Gduzcig9Tmu9p853WtZdTemdhgUja1t4PishqMkJZ3hC")</f>
        <v/>
      </c>
      <c r="M80">
        <f>HYPERLINK("https://dexscreener.com/solana/TNSRxcUxoT9xBG3de7PiJyTDYu7kskLqcpddxnEJAS6?maker=Gduzcig9Tmu9p853WtZdTemdhgUja1t4PishqMkJZ3hC","https://dexscreener.com/solana/TNSRxcUxoT9xBG3de7PiJyTDYu7kskLqcpddxnEJAS6?maker=Gduzcig9Tmu9p853WtZdTemdhgUja1t4PishqMkJZ3hC")</f>
        <v/>
      </c>
    </row>
    <row r="81">
      <c r="A81" t="inlineStr">
        <is>
          <t>FVRDv6ZLmEd4Lh7vspWnisfsK6B9adKNSgUruBMdabVX</t>
        </is>
      </c>
      <c r="B81" t="inlineStr">
        <is>
          <t>trump737</t>
        </is>
      </c>
      <c r="C81" t="n">
        <v>4</v>
      </c>
      <c r="D81" t="n">
        <v>0</v>
      </c>
      <c r="E81" t="n">
        <v>0</v>
      </c>
      <c r="F81" t="n">
        <v>0.641</v>
      </c>
      <c r="G81" t="n">
        <v>0.641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HYPERLINK("https://www.defined.fi/sol/FVRDv6ZLmEd4Lh7vspWnisfsK6B9adKNSgUruBMdabVX?maker=Gduzcig9Tmu9p853WtZdTemdhgUja1t4PishqMkJZ3hC","https://www.defined.fi/sol/FVRDv6ZLmEd4Lh7vspWnisfsK6B9adKNSgUruBMdabVX?maker=Gduzcig9Tmu9p853WtZdTemdhgUja1t4PishqMkJZ3hC")</f>
        <v/>
      </c>
      <c r="M81">
        <f>HYPERLINK("https://dexscreener.com/solana/FVRDv6ZLmEd4Lh7vspWnisfsK6B9adKNSgUruBMdabVX?maker=Gduzcig9Tmu9p853WtZdTemdhgUja1t4PishqMkJZ3hC","https://dexscreener.com/solana/FVRDv6ZLmEd4Lh7vspWnisfsK6B9adKNSgUruBMdabVX?maker=Gduzcig9Tmu9p853WtZdTemdhgUja1t4PishqMkJZ3hC")</f>
        <v/>
      </c>
    </row>
    <row r="82">
      <c r="A82" t="inlineStr">
        <is>
          <t>AURYydfxJib1ZkTir1Jn1J9ECYUtjb6rKQVmtYaixWPP</t>
        </is>
      </c>
      <c r="B82" t="inlineStr">
        <is>
          <t>AURY</t>
        </is>
      </c>
      <c r="C82" t="n">
        <v>4</v>
      </c>
      <c r="D82" t="n">
        <v>0</v>
      </c>
      <c r="E82" t="n">
        <v>0</v>
      </c>
      <c r="F82" t="n">
        <v>34.61</v>
      </c>
      <c r="G82" t="n">
        <v>0</v>
      </c>
      <c r="H82" t="n">
        <v>2</v>
      </c>
      <c r="I82" t="n">
        <v>0</v>
      </c>
      <c r="J82" t="n">
        <v>-1</v>
      </c>
      <c r="K82" t="n">
        <v>-1</v>
      </c>
      <c r="L82">
        <f>HYPERLINK("https://www.defined.fi/sol/AURYydfxJib1ZkTir1Jn1J9ECYUtjb6rKQVmtYaixWPP?maker=Gduzcig9Tmu9p853WtZdTemdhgUja1t4PishqMkJZ3hC","https://www.defined.fi/sol/AURYydfxJib1ZkTir1Jn1J9ECYUtjb6rKQVmtYaixWPP?maker=Gduzcig9Tmu9p853WtZdTemdhgUja1t4PishqMkJZ3hC")</f>
        <v/>
      </c>
      <c r="M82">
        <f>HYPERLINK("https://dexscreener.com/solana/AURYydfxJib1ZkTir1Jn1J9ECYUtjb6rKQVmtYaixWPP?maker=Gduzcig9Tmu9p853WtZdTemdhgUja1t4PishqMkJZ3hC","https://dexscreener.com/solana/AURYydfxJib1ZkTir1Jn1J9ECYUtjb6rKQVmtYaixWPP?maker=Gduzcig9Tmu9p853WtZdTemdhgUja1t4PishqMkJZ3hC")</f>
        <v/>
      </c>
    </row>
    <row r="83">
      <c r="A83" t="inlineStr">
        <is>
          <t>CovYuzZVAwHFksMsMF1kk176kJ9szgCJsvQpzyPkpump</t>
        </is>
      </c>
      <c r="B83" t="inlineStr">
        <is>
          <t>KOKORO</t>
        </is>
      </c>
      <c r="C83" t="n">
        <v>5</v>
      </c>
      <c r="D83" t="n">
        <v>-0.6</v>
      </c>
      <c r="E83" t="n">
        <v>-0.5</v>
      </c>
      <c r="F83" t="n">
        <v>1.21</v>
      </c>
      <c r="G83" t="n">
        <v>0.608</v>
      </c>
      <c r="H83" t="n">
        <v>1</v>
      </c>
      <c r="I83" t="n">
        <v>2</v>
      </c>
      <c r="J83" t="n">
        <v>-1</v>
      </c>
      <c r="K83" t="n">
        <v>-1</v>
      </c>
      <c r="L83">
        <f>HYPERLINK("https://www.defined.fi/sol/CovYuzZVAwHFksMsMF1kk176kJ9szgCJsvQpzyPkpump?maker=Gduzcig9Tmu9p853WtZdTemdhgUja1t4PishqMkJZ3hC","https://www.defined.fi/sol/CovYuzZVAwHFksMsMF1kk176kJ9szgCJsvQpzyPkpump?maker=Gduzcig9Tmu9p853WtZdTemdhgUja1t4PishqMkJZ3hC")</f>
        <v/>
      </c>
      <c r="M83">
        <f>HYPERLINK("https://dexscreener.com/solana/CovYuzZVAwHFksMsMF1kk176kJ9szgCJsvQpzyPkpump?maker=Gduzcig9Tmu9p853WtZdTemdhgUja1t4PishqMkJZ3hC","https://dexscreener.com/solana/CovYuzZVAwHFksMsMF1kk176kJ9szgCJsvQpzyPkpump?maker=Gduzcig9Tmu9p853WtZdTemdhgUja1t4PishqMkJZ3hC")</f>
        <v/>
      </c>
    </row>
    <row r="84">
      <c r="A84" t="inlineStr">
        <is>
          <t>12sCFPJSfe8PXE1aiW28g6ZskJ7w7kKsiAvVzLUXpump</t>
        </is>
      </c>
      <c r="B84" t="inlineStr">
        <is>
          <t>fade</t>
        </is>
      </c>
      <c r="C84" t="n">
        <v>6</v>
      </c>
      <c r="D84" t="n">
        <v>-0.972</v>
      </c>
      <c r="E84" t="n">
        <v>-0.31</v>
      </c>
      <c r="F84" t="n">
        <v>3.15</v>
      </c>
      <c r="G84" t="n">
        <v>2.17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HYPERLINK("https://www.defined.fi/sol/12sCFPJSfe8PXE1aiW28g6ZskJ7w7kKsiAvVzLUXpump?maker=Gduzcig9Tmu9p853WtZdTemdhgUja1t4PishqMkJZ3hC","https://www.defined.fi/sol/12sCFPJSfe8PXE1aiW28g6ZskJ7w7kKsiAvVzLUXpump?maker=Gduzcig9Tmu9p853WtZdTemdhgUja1t4PishqMkJZ3hC")</f>
        <v/>
      </c>
      <c r="M84">
        <f>HYPERLINK("https://dexscreener.com/solana/12sCFPJSfe8PXE1aiW28g6ZskJ7w7kKsiAvVzLUXpump?maker=Gduzcig9Tmu9p853WtZdTemdhgUja1t4PishqMkJZ3hC","https://dexscreener.com/solana/12sCFPJSfe8PXE1aiW28g6ZskJ7w7kKsiAvVzLUXpump?maker=Gduzcig9Tmu9p853WtZdTemdhgUja1t4PishqMkJZ3hC")</f>
        <v/>
      </c>
    </row>
    <row r="85">
      <c r="A85" t="inlineStr">
        <is>
          <t>8TYUnpKJmMeXfw2feRZJnUzHnzMkXbFK5jfpP6zGpump</t>
        </is>
      </c>
      <c r="B85" t="inlineStr">
        <is>
          <t>Emily</t>
        </is>
      </c>
      <c r="C85" t="n">
        <v>6</v>
      </c>
      <c r="D85" t="n">
        <v>4.42</v>
      </c>
      <c r="E85" t="n">
        <v>1.41</v>
      </c>
      <c r="F85" t="n">
        <v>3.15</v>
      </c>
      <c r="G85" t="n">
        <v>7.57</v>
      </c>
      <c r="H85" t="n">
        <v>1</v>
      </c>
      <c r="I85" t="n">
        <v>2</v>
      </c>
      <c r="J85" t="n">
        <v>-1</v>
      </c>
      <c r="K85" t="n">
        <v>-1</v>
      </c>
      <c r="L85">
        <f>HYPERLINK("https://www.defined.fi/sol/8TYUnpKJmMeXfw2feRZJnUzHnzMkXbFK5jfpP6zGpump?maker=Gduzcig9Tmu9p853WtZdTemdhgUja1t4PishqMkJZ3hC","https://www.defined.fi/sol/8TYUnpKJmMeXfw2feRZJnUzHnzMkXbFK5jfpP6zGpump?maker=Gduzcig9Tmu9p853WtZdTemdhgUja1t4PishqMkJZ3hC")</f>
        <v/>
      </c>
      <c r="M85">
        <f>HYPERLINK("https://dexscreener.com/solana/8TYUnpKJmMeXfw2feRZJnUzHnzMkXbFK5jfpP6zGpump?maker=Gduzcig9Tmu9p853WtZdTemdhgUja1t4PishqMkJZ3hC","https://dexscreener.com/solana/8TYUnpKJmMeXfw2feRZJnUzHnzMkXbFK5jfpP6zGpump?maker=Gduzcig9Tmu9p853WtZdTemdhgUja1t4PishqMkJZ3hC")</f>
        <v/>
      </c>
    </row>
    <row r="86">
      <c r="A86" t="inlineStr">
        <is>
          <t>hntyVP6YFm1Hg25TN9WGLqM12b8TQmcknKrdu1oxWux</t>
        </is>
      </c>
      <c r="B86" t="inlineStr">
        <is>
          <t>HNT</t>
        </is>
      </c>
      <c r="C86" t="n">
        <v>6</v>
      </c>
      <c r="D86" t="n">
        <v>-0.002</v>
      </c>
      <c r="E86" t="n">
        <v>-0</v>
      </c>
      <c r="F86" t="n">
        <v>1.65</v>
      </c>
      <c r="G86" t="n">
        <v>1.64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HYPERLINK("https://www.defined.fi/sol/hntyVP6YFm1Hg25TN9WGLqM12b8TQmcknKrdu1oxWux?maker=Gduzcig9Tmu9p853WtZdTemdhgUja1t4PishqMkJZ3hC","https://www.defined.fi/sol/hntyVP6YFm1Hg25TN9WGLqM12b8TQmcknKrdu1oxWux?maker=Gduzcig9Tmu9p853WtZdTemdhgUja1t4PishqMkJZ3hC")</f>
        <v/>
      </c>
      <c r="M86">
        <f>HYPERLINK("https://dexscreener.com/solana/hntyVP6YFm1Hg25TN9WGLqM12b8TQmcknKrdu1oxWux?maker=Gduzcig9Tmu9p853WtZdTemdhgUja1t4PishqMkJZ3hC","https://dexscreener.com/solana/hntyVP6YFm1Hg25TN9WGLqM12b8TQmcknKrdu1oxWux?maker=Gduzcig9Tmu9p853WtZdTemdhgUja1t4PishqMkJZ3hC")</f>
        <v/>
      </c>
    </row>
    <row r="87">
      <c r="A87" t="inlineStr">
        <is>
          <t>2YuSzANgyU9rkFJn5aiAPJqN1kHgtZVQb4nWs1JLjLCw</t>
        </is>
      </c>
      <c r="B87" t="inlineStr">
        <is>
          <t>Wealth</t>
        </is>
      </c>
      <c r="C87" t="n">
        <v>6</v>
      </c>
      <c r="D87" t="n">
        <v>0.051</v>
      </c>
      <c r="E87" t="n">
        <v>-1</v>
      </c>
      <c r="F87" t="n">
        <v>0.48</v>
      </c>
      <c r="G87" t="n">
        <v>0.477</v>
      </c>
      <c r="H87" t="n">
        <v>0</v>
      </c>
      <c r="I87" t="n">
        <v>1</v>
      </c>
      <c r="J87" t="n">
        <v>-1</v>
      </c>
      <c r="K87" t="n">
        <v>-1</v>
      </c>
      <c r="L87">
        <f>HYPERLINK("https://www.defined.fi/sol/2YuSzANgyU9rkFJn5aiAPJqN1kHgtZVQb4nWs1JLjLCw?maker=Gduzcig9Tmu9p853WtZdTemdhgUja1t4PishqMkJZ3hC","https://www.defined.fi/sol/2YuSzANgyU9rkFJn5aiAPJqN1kHgtZVQb4nWs1JLjLCw?maker=Gduzcig9Tmu9p853WtZdTemdhgUja1t4PishqMkJZ3hC")</f>
        <v/>
      </c>
      <c r="M87">
        <f>HYPERLINK("https://dexscreener.com/solana/2YuSzANgyU9rkFJn5aiAPJqN1kHgtZVQb4nWs1JLjLCw?maker=Gduzcig9Tmu9p853WtZdTemdhgUja1t4PishqMkJZ3hC","https://dexscreener.com/solana/2YuSzANgyU9rkFJn5aiAPJqN1kHgtZVQb4nWs1JLjLCw?maker=Gduzcig9Tmu9p853WtZdTemdhgUja1t4PishqMkJZ3hC")</f>
        <v/>
      </c>
    </row>
    <row r="88">
      <c r="A88" t="inlineStr">
        <is>
          <t>9gwTegFJJErDpWJKjPfLr2g2zrE3nL1v5zpwbtsk3c6P</t>
        </is>
      </c>
      <c r="B88" t="inlineStr">
        <is>
          <t>USEDCAR</t>
        </is>
      </c>
      <c r="C88" t="n">
        <v>6</v>
      </c>
      <c r="D88" t="n">
        <v>-0.001</v>
      </c>
      <c r="E88" t="n">
        <v>-0.65</v>
      </c>
      <c r="F88" t="n">
        <v>0.363</v>
      </c>
      <c r="G88" t="n">
        <v>0</v>
      </c>
      <c r="H88" t="n">
        <v>0</v>
      </c>
      <c r="I88" t="n">
        <v>1</v>
      </c>
      <c r="J88" t="n">
        <v>-1</v>
      </c>
      <c r="K88" t="n">
        <v>-1</v>
      </c>
      <c r="L88">
        <f>HYPERLINK("https://www.defined.fi/sol/9gwTegFJJErDpWJKjPfLr2g2zrE3nL1v5zpwbtsk3c6P?maker=Gduzcig9Tmu9p853WtZdTemdhgUja1t4PishqMkJZ3hC","https://www.defined.fi/sol/9gwTegFJJErDpWJKjPfLr2g2zrE3nL1v5zpwbtsk3c6P?maker=Gduzcig9Tmu9p853WtZdTemdhgUja1t4PishqMkJZ3hC")</f>
        <v/>
      </c>
      <c r="M88">
        <f>HYPERLINK("https://dexscreener.com/solana/9gwTegFJJErDpWJKjPfLr2g2zrE3nL1v5zpwbtsk3c6P?maker=Gduzcig9Tmu9p853WtZdTemdhgUja1t4PishqMkJZ3hC","https://dexscreener.com/solana/9gwTegFJJErDpWJKjPfLr2g2zrE3nL1v5zpwbtsk3c6P?maker=Gduzcig9Tmu9p853WtZdTemdhgUja1t4PishqMkJZ3hC")</f>
        <v/>
      </c>
    </row>
    <row r="89">
      <c r="A89" t="inlineStr">
        <is>
          <t>DezXAZ8z7PnrnRJjz3wXBoRgixCa6xjnB7YaB1pPB263</t>
        </is>
      </c>
      <c r="B89" t="inlineStr">
        <is>
          <t>Bonk</t>
        </is>
      </c>
      <c r="C89" t="n">
        <v>6</v>
      </c>
      <c r="D89" t="n">
        <v>0</v>
      </c>
      <c r="E89" t="n">
        <v>0</v>
      </c>
      <c r="F89" t="n">
        <v>0.063</v>
      </c>
      <c r="G89" t="n">
        <v>0</v>
      </c>
      <c r="H89" t="n">
        <v>1</v>
      </c>
      <c r="I89" t="n">
        <v>0</v>
      </c>
      <c r="J89" t="n">
        <v>-1</v>
      </c>
      <c r="K89" t="n">
        <v>-1</v>
      </c>
      <c r="L89">
        <f>HYPERLINK("https://www.defined.fi/sol/DezXAZ8z7PnrnRJjz3wXBoRgixCa6xjnB7YaB1pPB263?maker=Gduzcig9Tmu9p853WtZdTemdhgUja1t4PishqMkJZ3hC","https://www.defined.fi/sol/DezXAZ8z7PnrnRJjz3wXBoRgixCa6xjnB7YaB1pPB263?maker=Gduzcig9Tmu9p853WtZdTemdhgUja1t4PishqMkJZ3hC")</f>
        <v/>
      </c>
      <c r="M89">
        <f>HYPERLINK("https://dexscreener.com/solana/DezXAZ8z7PnrnRJjz3wXBoRgixCa6xjnB7YaB1pPB263?maker=Gduzcig9Tmu9p853WtZdTemdhgUja1t4PishqMkJZ3hC","https://dexscreener.com/solana/DezXAZ8z7PnrnRJjz3wXBoRgixCa6xjnB7YaB1pPB263?maker=Gduzcig9Tmu9p853WtZdTemdhgUja1t4PishqMkJZ3hC")</f>
        <v/>
      </c>
    </row>
    <row r="90">
      <c r="A90" t="inlineStr">
        <is>
          <t>5k84VjAKoGPXa7ias1BNgKUrX7e61eMPWhZDqsiD4Bpe</t>
        </is>
      </c>
      <c r="B90" t="inlineStr">
        <is>
          <t>L3</t>
        </is>
      </c>
      <c r="C90" t="n">
        <v>6</v>
      </c>
      <c r="D90" t="n">
        <v>0</v>
      </c>
      <c r="E90" t="n">
        <v>-1</v>
      </c>
      <c r="F90" t="n">
        <v>2.11</v>
      </c>
      <c r="G90" t="n">
        <v>0</v>
      </c>
      <c r="H90" t="n">
        <v>2</v>
      </c>
      <c r="I90" t="n">
        <v>0</v>
      </c>
      <c r="J90" t="n">
        <v>-1</v>
      </c>
      <c r="K90" t="n">
        <v>-1</v>
      </c>
      <c r="L90">
        <f>HYPERLINK("https://www.defined.fi/sol/5k84VjAKoGPXa7ias1BNgKUrX7e61eMPWhZDqsiD4Bpe?maker=Gduzcig9Tmu9p853WtZdTemdhgUja1t4PishqMkJZ3hC","https://www.defined.fi/sol/5k84VjAKoGPXa7ias1BNgKUrX7e61eMPWhZDqsiD4Bpe?maker=Gduzcig9Tmu9p853WtZdTemdhgUja1t4PishqMkJZ3hC")</f>
        <v/>
      </c>
      <c r="M90">
        <f>HYPERLINK("https://dexscreener.com/solana/5k84VjAKoGPXa7ias1BNgKUrX7e61eMPWhZDqsiD4Bpe?maker=Gduzcig9Tmu9p853WtZdTemdhgUja1t4PishqMkJZ3hC","https://dexscreener.com/solana/5k84VjAKoGPXa7ias1BNgKUrX7e61eMPWhZDqsiD4Bpe?maker=Gduzcig9Tmu9p853WtZdTemdhgUja1t4PishqMkJZ3hC")</f>
        <v/>
      </c>
    </row>
    <row r="91">
      <c r="A91" t="inlineStr">
        <is>
          <t>99ouK5YUK3JPGCPX9joNtHsMU7NPpU7w91JN4kdQ97po</t>
        </is>
      </c>
      <c r="B91" t="inlineStr">
        <is>
          <t>AI</t>
        </is>
      </c>
      <c r="C91" t="n">
        <v>7</v>
      </c>
      <c r="D91" t="n">
        <v>-1.04</v>
      </c>
      <c r="E91" t="n">
        <v>-0.13</v>
      </c>
      <c r="F91" t="n">
        <v>7.79</v>
      </c>
      <c r="G91" t="n">
        <v>6.75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HYPERLINK("https://www.defined.fi/sol/99ouK5YUK3JPGCPX9joNtHsMU7NPpU7w91JN4kdQ97po?maker=Gduzcig9Tmu9p853WtZdTemdhgUja1t4PishqMkJZ3hC","https://www.defined.fi/sol/99ouK5YUK3JPGCPX9joNtHsMU7NPpU7w91JN4kdQ97po?maker=Gduzcig9Tmu9p853WtZdTemdhgUja1t4PishqMkJZ3hC")</f>
        <v/>
      </c>
      <c r="M91">
        <f>HYPERLINK("https://dexscreener.com/solana/99ouK5YUK3JPGCPX9joNtHsMU7NPpU7w91JN4kdQ97po?maker=Gduzcig9Tmu9p853WtZdTemdhgUja1t4PishqMkJZ3hC","https://dexscreener.com/solana/99ouK5YUK3JPGCPX9joNtHsMU7NPpU7w91JN4kdQ97po?maker=Gduzcig9Tmu9p853WtZdTemdhgUja1t4PishqMkJZ3hC")</f>
        <v/>
      </c>
    </row>
    <row r="92">
      <c r="A92" t="inlineStr">
        <is>
          <t>PUPLWzMfACfkSDe2btZg2axsxum2fvfM5tjKjHQJFnu</t>
        </is>
      </c>
      <c r="B92" t="inlineStr">
        <is>
          <t>SPINCAT</t>
        </is>
      </c>
      <c r="C92" t="n">
        <v>8</v>
      </c>
      <c r="D92" t="n">
        <v>17.78</v>
      </c>
      <c r="E92" t="n">
        <v>1.63</v>
      </c>
      <c r="F92" t="n">
        <v>10.92</v>
      </c>
      <c r="G92" t="n">
        <v>6.81</v>
      </c>
      <c r="H92" t="n">
        <v>6</v>
      </c>
      <c r="I92" t="n">
        <v>1</v>
      </c>
      <c r="J92" t="n">
        <v>-1</v>
      </c>
      <c r="K92" t="n">
        <v>-1</v>
      </c>
      <c r="L92">
        <f>HYPERLINK("https://www.defined.fi/sol/PUPLWzMfACfkSDe2btZg2axsxum2fvfM5tjKjHQJFnu?maker=Gduzcig9Tmu9p853WtZdTemdhgUja1t4PishqMkJZ3hC","https://www.defined.fi/sol/PUPLWzMfACfkSDe2btZg2axsxum2fvfM5tjKjHQJFnu?maker=Gduzcig9Tmu9p853WtZdTemdhgUja1t4PishqMkJZ3hC")</f>
        <v/>
      </c>
      <c r="M92">
        <f>HYPERLINK("https://dexscreener.com/solana/PUPLWzMfACfkSDe2btZg2axsxum2fvfM5tjKjHQJFnu?maker=Gduzcig9Tmu9p853WtZdTemdhgUja1t4PishqMkJZ3hC","https://dexscreener.com/solana/PUPLWzMfACfkSDe2btZg2axsxum2fvfM5tjKjHQJFnu?maker=Gduzcig9Tmu9p853WtZdTemdhgUja1t4PishqMkJZ3hC")</f>
        <v/>
      </c>
    </row>
    <row r="93">
      <c r="A93" t="inlineStr">
        <is>
          <t>AnNrMaVe3SMhSUvsygeYPLDbeAomN6MwDXBcSEhSpump</t>
        </is>
      </c>
      <c r="B93" t="inlineStr">
        <is>
          <t>SPIN</t>
        </is>
      </c>
      <c r="C93" t="n">
        <v>8</v>
      </c>
      <c r="D93" t="n">
        <v>0.079</v>
      </c>
      <c r="E93" t="n">
        <v>0.12</v>
      </c>
      <c r="F93" t="n">
        <v>0.629</v>
      </c>
      <c r="G93" t="n">
        <v>0</v>
      </c>
      <c r="H93" t="n">
        <v>1</v>
      </c>
      <c r="I93" t="n">
        <v>0</v>
      </c>
      <c r="J93" t="n">
        <v>-1</v>
      </c>
      <c r="K93" t="n">
        <v>-1</v>
      </c>
      <c r="L93">
        <f>HYPERLINK("https://www.defined.fi/sol/AnNrMaVe3SMhSUvsygeYPLDbeAomN6MwDXBcSEhSpump?maker=Gduzcig9Tmu9p853WtZdTemdhgUja1t4PishqMkJZ3hC","https://www.defined.fi/sol/AnNrMaVe3SMhSUvsygeYPLDbeAomN6MwDXBcSEhSpump?maker=Gduzcig9Tmu9p853WtZdTemdhgUja1t4PishqMkJZ3hC")</f>
        <v/>
      </c>
      <c r="M93">
        <f>HYPERLINK("https://dexscreener.com/solana/AnNrMaVe3SMhSUvsygeYPLDbeAomN6MwDXBcSEhSpump?maker=Gduzcig9Tmu9p853WtZdTemdhgUja1t4PishqMkJZ3hC","https://dexscreener.com/solana/AnNrMaVe3SMhSUvsygeYPLDbeAomN6MwDXBcSEhSpump?maker=Gduzcig9Tmu9p853WtZdTemdhgUja1t4PishqMkJZ3hC")</f>
        <v/>
      </c>
    </row>
    <row r="94">
      <c r="A94" t="inlineStr">
        <is>
          <t>7atgF8KQo4wJrD5ATGX7t1V2zVvykPJbFfNeVf1icFv1</t>
        </is>
      </c>
      <c r="B94" t="inlineStr">
        <is>
          <t>$CWIF</t>
        </is>
      </c>
      <c r="C94" t="n">
        <v>9</v>
      </c>
      <c r="D94" t="n">
        <v>0</v>
      </c>
      <c r="E94" t="n">
        <v>-1</v>
      </c>
      <c r="F94" t="n">
        <v>0</v>
      </c>
      <c r="G94" t="n">
        <v>0.001</v>
      </c>
      <c r="H94" t="n">
        <v>0</v>
      </c>
      <c r="I94" t="n">
        <v>1</v>
      </c>
      <c r="J94" t="n">
        <v>-1</v>
      </c>
      <c r="K94" t="n">
        <v>-1</v>
      </c>
      <c r="L94">
        <f>HYPERLINK("https://www.defined.fi/sol/7atgF8KQo4wJrD5ATGX7t1V2zVvykPJbFfNeVf1icFv1?maker=Gduzcig9Tmu9p853WtZdTemdhgUja1t4PishqMkJZ3hC","https://www.defined.fi/sol/7atgF8KQo4wJrD5ATGX7t1V2zVvykPJbFfNeVf1icFv1?maker=Gduzcig9Tmu9p853WtZdTemdhgUja1t4PishqMkJZ3hC")</f>
        <v/>
      </c>
      <c r="M94">
        <f>HYPERLINK("https://dexscreener.com/solana/7atgF8KQo4wJrD5ATGX7t1V2zVvykPJbFfNeVf1icFv1?maker=Gduzcig9Tmu9p853WtZdTemdhgUja1t4PishqMkJZ3hC","https://dexscreener.com/solana/7atgF8KQo4wJrD5ATGX7t1V2zVvykPJbFfNeVf1icFv1?maker=Gduzcig9Tmu9p853WtZdTemdhgUja1t4PishqMkJZ3hC")</f>
        <v/>
      </c>
    </row>
    <row r="95">
      <c r="A95" t="inlineStr">
        <is>
          <t>3UfknvCm4No13GHBPwNvXqJt9kroZcPv3psWswqpzixt</t>
        </is>
      </c>
      <c r="B95" t="inlineStr">
        <is>
          <t>TUPE</t>
        </is>
      </c>
      <c r="C95" t="n">
        <v>9</v>
      </c>
      <c r="D95" t="n">
        <v>0</v>
      </c>
      <c r="E95" t="n">
        <v>0</v>
      </c>
      <c r="F95" t="n">
        <v>0</v>
      </c>
      <c r="G95" t="n">
        <v>0.005</v>
      </c>
      <c r="H95" t="n">
        <v>0</v>
      </c>
      <c r="I95" t="n">
        <v>1</v>
      </c>
      <c r="J95" t="n">
        <v>-1</v>
      </c>
      <c r="K95" t="n">
        <v>-1</v>
      </c>
      <c r="L95">
        <f>HYPERLINK("https://www.defined.fi/sol/3UfknvCm4No13GHBPwNvXqJt9kroZcPv3psWswqpzixt?maker=Gduzcig9Tmu9p853WtZdTemdhgUja1t4PishqMkJZ3hC","https://www.defined.fi/sol/3UfknvCm4No13GHBPwNvXqJt9kroZcPv3psWswqpzixt?maker=Gduzcig9Tmu9p853WtZdTemdhgUja1t4PishqMkJZ3hC")</f>
        <v/>
      </c>
      <c r="M95">
        <f>HYPERLINK("https://dexscreener.com/solana/3UfknvCm4No13GHBPwNvXqJt9kroZcPv3psWswqpzixt?maker=Gduzcig9Tmu9p853WtZdTemdhgUja1t4PishqMkJZ3hC","https://dexscreener.com/solana/3UfknvCm4No13GHBPwNvXqJt9kroZcPv3psWswqpzixt?maker=Gduzcig9Tmu9p853WtZdTemdhgUja1t4PishqMkJZ3hC")</f>
        <v/>
      </c>
    </row>
    <row r="96">
      <c r="A96" t="inlineStr">
        <is>
          <t>8KojSiytXbJvzdzdbt2pERT51zSB9QzLxtMguVCfpump</t>
        </is>
      </c>
      <c r="B96" t="inlineStr">
        <is>
          <t>REDEMPTION</t>
        </is>
      </c>
      <c r="C96" t="n">
        <v>11</v>
      </c>
      <c r="D96" t="n">
        <v>-2.42</v>
      </c>
      <c r="E96" t="n">
        <v>-0.9399999999999999</v>
      </c>
      <c r="F96" t="n">
        <v>2.56</v>
      </c>
      <c r="G96" t="n">
        <v>0.141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HYPERLINK("https://www.defined.fi/sol/8KojSiytXbJvzdzdbt2pERT51zSB9QzLxtMguVCfpump?maker=Gduzcig9Tmu9p853WtZdTemdhgUja1t4PishqMkJZ3hC","https://www.defined.fi/sol/8KojSiytXbJvzdzdbt2pERT51zSB9QzLxtMguVCfpump?maker=Gduzcig9Tmu9p853WtZdTemdhgUja1t4PishqMkJZ3hC")</f>
        <v/>
      </c>
      <c r="M96">
        <f>HYPERLINK("https://dexscreener.com/solana/8KojSiytXbJvzdzdbt2pERT51zSB9QzLxtMguVCfpump?maker=Gduzcig9Tmu9p853WtZdTemdhgUja1t4PishqMkJZ3hC","https://dexscreener.com/solana/8KojSiytXbJvzdzdbt2pERT51zSB9QzLxtMguVCfpump?maker=Gduzcig9Tmu9p853WtZdTemdhgUja1t4PishqMkJZ3hC")</f>
        <v/>
      </c>
    </row>
    <row r="97">
      <c r="A97" t="inlineStr">
        <is>
          <t>D3n53e81wpMbbaMcNAX69vFKzFJ8B8QVF2aoHr6zpump</t>
        </is>
      </c>
      <c r="B97" t="inlineStr">
        <is>
          <t>OCTOCAT</t>
        </is>
      </c>
      <c r="C97" t="n">
        <v>11</v>
      </c>
      <c r="D97" t="n">
        <v>1.05</v>
      </c>
      <c r="E97" t="n">
        <v>0.24</v>
      </c>
      <c r="F97" t="n">
        <v>4.42</v>
      </c>
      <c r="G97" t="n">
        <v>5.46</v>
      </c>
      <c r="H97" t="n">
        <v>6</v>
      </c>
      <c r="I97" t="n">
        <v>3</v>
      </c>
      <c r="J97" t="n">
        <v>-1</v>
      </c>
      <c r="K97" t="n">
        <v>-1</v>
      </c>
      <c r="L97">
        <f>HYPERLINK("https://www.defined.fi/sol/D3n53e81wpMbbaMcNAX69vFKzFJ8B8QVF2aoHr6zpump?maker=Gduzcig9Tmu9p853WtZdTemdhgUja1t4PishqMkJZ3hC","https://www.defined.fi/sol/D3n53e81wpMbbaMcNAX69vFKzFJ8B8QVF2aoHr6zpump?maker=Gduzcig9Tmu9p853WtZdTemdhgUja1t4PishqMkJZ3hC")</f>
        <v/>
      </c>
      <c r="M97">
        <f>HYPERLINK("https://dexscreener.com/solana/D3n53e81wpMbbaMcNAX69vFKzFJ8B8QVF2aoHr6zpump?maker=Gduzcig9Tmu9p853WtZdTemdhgUja1t4PishqMkJZ3hC","https://dexscreener.com/solana/D3n53e81wpMbbaMcNAX69vFKzFJ8B8QVF2aoHr6zpump?maker=Gduzcig9Tmu9p853WtZdTemdhgUja1t4PishqMkJZ3hC")</f>
        <v/>
      </c>
    </row>
    <row r="98">
      <c r="A98" t="inlineStr">
        <is>
          <t>Ceo4ZjpwxV4KrLaLocpyxKeYAUBeaoZVqZbvFhwmpump</t>
        </is>
      </c>
      <c r="B98" t="inlineStr">
        <is>
          <t>MAXWELL</t>
        </is>
      </c>
      <c r="C98" t="n">
        <v>13</v>
      </c>
      <c r="D98" t="n">
        <v>-0.123</v>
      </c>
      <c r="E98" t="n">
        <v>-0.08</v>
      </c>
      <c r="F98" t="n">
        <v>1.57</v>
      </c>
      <c r="G98" t="n">
        <v>1.45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HYPERLINK("https://www.defined.fi/sol/Ceo4ZjpwxV4KrLaLocpyxKeYAUBeaoZVqZbvFhwmpump?maker=Gduzcig9Tmu9p853WtZdTemdhgUja1t4PishqMkJZ3hC","https://www.defined.fi/sol/Ceo4ZjpwxV4KrLaLocpyxKeYAUBeaoZVqZbvFhwmpump?maker=Gduzcig9Tmu9p853WtZdTemdhgUja1t4PishqMkJZ3hC")</f>
        <v/>
      </c>
      <c r="M98">
        <f>HYPERLINK("https://dexscreener.com/solana/Ceo4ZjpwxV4KrLaLocpyxKeYAUBeaoZVqZbvFhwmpump?maker=Gduzcig9Tmu9p853WtZdTemdhgUja1t4PishqMkJZ3hC","https://dexscreener.com/solana/Ceo4ZjpwxV4KrLaLocpyxKeYAUBeaoZVqZbvFhwmpump?maker=Gduzcig9Tmu9p853WtZdTemdhgUja1t4PishqMkJZ3hC")</f>
        <v/>
      </c>
    </row>
    <row r="99">
      <c r="A99" t="inlineStr">
        <is>
          <t>6deXf4yWv7aYXTpFkrbvdXYpgCtzKc26Ui1qg92MmKT</t>
        </is>
      </c>
      <c r="B99" t="inlineStr">
        <is>
          <t>BabyYeti</t>
        </is>
      </c>
      <c r="C99" t="n">
        <v>15</v>
      </c>
      <c r="D99" t="n">
        <v>-0.279</v>
      </c>
      <c r="E99" t="n">
        <v>-1</v>
      </c>
      <c r="F99" t="n">
        <v>0.49</v>
      </c>
      <c r="G99" t="n">
        <v>0.211</v>
      </c>
      <c r="H99" t="n">
        <v>2</v>
      </c>
      <c r="I99" t="n">
        <v>1</v>
      </c>
      <c r="J99" t="n">
        <v>-1</v>
      </c>
      <c r="K99" t="n">
        <v>-1</v>
      </c>
      <c r="L99">
        <f>HYPERLINK("https://www.defined.fi/sol/6deXf4yWv7aYXTpFkrbvdXYpgCtzKc26Ui1qg92MmKT?maker=Gduzcig9Tmu9p853WtZdTemdhgUja1t4PishqMkJZ3hC","https://www.defined.fi/sol/6deXf4yWv7aYXTpFkrbvdXYpgCtzKc26Ui1qg92MmKT?maker=Gduzcig9Tmu9p853WtZdTemdhgUja1t4PishqMkJZ3hC")</f>
        <v/>
      </c>
      <c r="M99">
        <f>HYPERLINK("https://dexscreener.com/solana/6deXf4yWv7aYXTpFkrbvdXYpgCtzKc26Ui1qg92MmKT?maker=Gduzcig9Tmu9p853WtZdTemdhgUja1t4PishqMkJZ3hC","https://dexscreener.com/solana/6deXf4yWv7aYXTpFkrbvdXYpgCtzKc26Ui1qg92MmKT?maker=Gduzcig9Tmu9p853WtZdTemdhgUja1t4PishqMkJZ3hC")</f>
        <v/>
      </c>
    </row>
    <row r="100">
      <c r="A100" t="inlineStr">
        <is>
          <t>CS7LmjtuugEUWtFgfyto79nrksKigv7Fdcp9qPuigdLs</t>
        </is>
      </c>
      <c r="B100" t="inlineStr">
        <is>
          <t>Manyu</t>
        </is>
      </c>
      <c r="C100" t="n">
        <v>17</v>
      </c>
      <c r="D100" t="n">
        <v>-9.380000000000001</v>
      </c>
      <c r="E100" t="n">
        <v>-0.15</v>
      </c>
      <c r="F100" t="n">
        <v>60.53</v>
      </c>
      <c r="G100" t="n">
        <v>51.16</v>
      </c>
      <c r="H100" t="n">
        <v>9</v>
      </c>
      <c r="I100" t="n">
        <v>3</v>
      </c>
      <c r="J100" t="n">
        <v>-1</v>
      </c>
      <c r="K100" t="n">
        <v>-1</v>
      </c>
      <c r="L100">
        <f>HYPERLINK("https://www.defined.fi/sol/CS7LmjtuugEUWtFgfyto79nrksKigv7Fdcp9qPuigdLs?maker=Gduzcig9Tmu9p853WtZdTemdhgUja1t4PishqMkJZ3hC","https://www.defined.fi/sol/CS7LmjtuugEUWtFgfyto79nrksKigv7Fdcp9qPuigdLs?maker=Gduzcig9Tmu9p853WtZdTemdhgUja1t4PishqMkJZ3hC")</f>
        <v/>
      </c>
      <c r="M100">
        <f>HYPERLINK("https://dexscreener.com/solana/CS7LmjtuugEUWtFgfyto79nrksKigv7Fdcp9qPuigdLs?maker=Gduzcig9Tmu9p853WtZdTemdhgUja1t4PishqMkJZ3hC","https://dexscreener.com/solana/CS7LmjtuugEUWtFgfyto79nrksKigv7Fdcp9qPuigdLs?maker=Gduzcig9Tmu9p853WtZdTemdhgUja1t4PishqMkJZ3hC")</f>
        <v/>
      </c>
    </row>
    <row r="101">
      <c r="A101" t="inlineStr">
        <is>
          <t>91AdQRshPpGJg2kSDKDC3BTwz4ykZ9pxHRQe4SdXpump</t>
        </is>
      </c>
      <c r="B101" t="inlineStr">
        <is>
          <t>Wasao</t>
        </is>
      </c>
      <c r="C101" t="n">
        <v>17</v>
      </c>
      <c r="D101" t="n">
        <v>-0.109</v>
      </c>
      <c r="E101" t="n">
        <v>-0.08</v>
      </c>
      <c r="F101" t="n">
        <v>1.42</v>
      </c>
      <c r="G101" t="n">
        <v>1.31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HYPERLINK("https://www.defined.fi/sol/91AdQRshPpGJg2kSDKDC3BTwz4ykZ9pxHRQe4SdXpump?maker=Gduzcig9Tmu9p853WtZdTemdhgUja1t4PishqMkJZ3hC","https://www.defined.fi/sol/91AdQRshPpGJg2kSDKDC3BTwz4ykZ9pxHRQe4SdXpump?maker=Gduzcig9Tmu9p853WtZdTemdhgUja1t4PishqMkJZ3hC")</f>
        <v/>
      </c>
      <c r="M101">
        <f>HYPERLINK("https://dexscreener.com/solana/91AdQRshPpGJg2kSDKDC3BTwz4ykZ9pxHRQe4SdXpump?maker=Gduzcig9Tmu9p853WtZdTemdhgUja1t4PishqMkJZ3hC","https://dexscreener.com/solana/91AdQRshPpGJg2kSDKDC3BTwz4ykZ9pxHRQe4SdXpump?maker=Gduzcig9Tmu9p853WtZdTemdhgUja1t4PishqMkJZ3hC")</f>
        <v/>
      </c>
    </row>
    <row r="102">
      <c r="A102" t="inlineStr">
        <is>
          <t>DtR4D9FtVoTX2569gaL837ZgrB6wNjj6tkmnX9Rdk9B2</t>
        </is>
      </c>
      <c r="B102" t="inlineStr">
        <is>
          <t>aura</t>
        </is>
      </c>
      <c r="C102" t="n">
        <v>17</v>
      </c>
      <c r="D102" t="n">
        <v>1.88</v>
      </c>
      <c r="E102" t="n">
        <v>0.03</v>
      </c>
      <c r="F102" t="n">
        <v>71.09999999999999</v>
      </c>
      <c r="G102" t="n">
        <v>72.98</v>
      </c>
      <c r="H102" t="n">
        <v>1</v>
      </c>
      <c r="I102" t="n">
        <v>4</v>
      </c>
      <c r="J102" t="n">
        <v>-1</v>
      </c>
      <c r="K102" t="n">
        <v>-1</v>
      </c>
      <c r="L102">
        <f>HYPERLINK("https://www.defined.fi/sol/DtR4D9FtVoTX2569gaL837ZgrB6wNjj6tkmnX9Rdk9B2?maker=Gduzcig9Tmu9p853WtZdTemdhgUja1t4PishqMkJZ3hC","https://www.defined.fi/sol/DtR4D9FtVoTX2569gaL837ZgrB6wNjj6tkmnX9Rdk9B2?maker=Gduzcig9Tmu9p853WtZdTemdhgUja1t4PishqMkJZ3hC")</f>
        <v/>
      </c>
      <c r="M102">
        <f>HYPERLINK("https://dexscreener.com/solana/DtR4D9FtVoTX2569gaL837ZgrB6wNjj6tkmnX9Rdk9B2?maker=Gduzcig9Tmu9p853WtZdTemdhgUja1t4PishqMkJZ3hC","https://dexscreener.com/solana/DtR4D9FtVoTX2569gaL837ZgrB6wNjj6tkmnX9Rdk9B2?maker=Gduzcig9Tmu9p853WtZdTemdhgUja1t4PishqMkJZ3hC")</f>
        <v/>
      </c>
    </row>
    <row r="103">
      <c r="A103" t="inlineStr">
        <is>
          <t>mkvXiNBpa8uiSApe5BrhWVJaT87pJFTZxRy7zFapump</t>
        </is>
      </c>
      <c r="B103" t="inlineStr">
        <is>
          <t>Nailong</t>
        </is>
      </c>
      <c r="C103" t="n">
        <v>17</v>
      </c>
      <c r="D103" t="n">
        <v>-2.35</v>
      </c>
      <c r="E103" t="n">
        <v>-0.29</v>
      </c>
      <c r="F103" t="n">
        <v>8.07</v>
      </c>
      <c r="G103" t="n">
        <v>5.71</v>
      </c>
      <c r="H103" t="n">
        <v>5</v>
      </c>
      <c r="I103" t="n">
        <v>1</v>
      </c>
      <c r="J103" t="n">
        <v>-1</v>
      </c>
      <c r="K103" t="n">
        <v>-1</v>
      </c>
      <c r="L103">
        <f>HYPERLINK("https://www.defined.fi/sol/mkvXiNBpa8uiSApe5BrhWVJaT87pJFTZxRy7zFapump?maker=Gduzcig9Tmu9p853WtZdTemdhgUja1t4PishqMkJZ3hC","https://www.defined.fi/sol/mkvXiNBpa8uiSApe5BrhWVJaT87pJFTZxRy7zFapump?maker=Gduzcig9Tmu9p853WtZdTemdhgUja1t4PishqMkJZ3hC")</f>
        <v/>
      </c>
      <c r="M103">
        <f>HYPERLINK("https://dexscreener.com/solana/mkvXiNBpa8uiSApe5BrhWVJaT87pJFTZxRy7zFapump?maker=Gduzcig9Tmu9p853WtZdTemdhgUja1t4PishqMkJZ3hC","https://dexscreener.com/solana/mkvXiNBpa8uiSApe5BrhWVJaT87pJFTZxRy7zFapump?maker=Gduzcig9Tmu9p853WtZdTemdhgUja1t4PishqMkJZ3hC")</f>
        <v/>
      </c>
    </row>
    <row r="104">
      <c r="A104" t="inlineStr">
        <is>
          <t>KMNo3nJsBXfcpJTVhZcXLW7RmTwTt4GVFE7suUBo9sS</t>
        </is>
      </c>
      <c r="B104" t="inlineStr">
        <is>
          <t>KMNO</t>
        </is>
      </c>
      <c r="C104" t="n">
        <v>18</v>
      </c>
      <c r="D104" t="n">
        <v>0.29</v>
      </c>
      <c r="E104" t="n">
        <v>0.82</v>
      </c>
      <c r="F104" t="n">
        <v>0.629</v>
      </c>
      <c r="G104" t="n">
        <v>0.646</v>
      </c>
      <c r="H104" t="n">
        <v>0</v>
      </c>
      <c r="I104" t="n">
        <v>1</v>
      </c>
      <c r="J104" t="n">
        <v>-1</v>
      </c>
      <c r="K104" t="n">
        <v>-1</v>
      </c>
      <c r="L104">
        <f>HYPERLINK("https://www.defined.fi/sol/KMNo3nJsBXfcpJTVhZcXLW7RmTwTt4GVFE7suUBo9sS?maker=Gduzcig9Tmu9p853WtZdTemdhgUja1t4PishqMkJZ3hC","https://www.defined.fi/sol/KMNo3nJsBXfcpJTVhZcXLW7RmTwTt4GVFE7suUBo9sS?maker=Gduzcig9Tmu9p853WtZdTemdhgUja1t4PishqMkJZ3hC")</f>
        <v/>
      </c>
      <c r="M104">
        <f>HYPERLINK("https://dexscreener.com/solana/KMNo3nJsBXfcpJTVhZcXLW7RmTwTt4GVFE7suUBo9sS?maker=Gduzcig9Tmu9p853WtZdTemdhgUja1t4PishqMkJZ3hC","https://dexscreener.com/solana/KMNo3nJsBXfcpJTVhZcXLW7RmTwTt4GVFE7suUBo9sS?maker=Gduzcig9Tmu9p853WtZdTemdhgUja1t4PishqMkJZ3hC")</f>
        <v/>
      </c>
    </row>
    <row r="105">
      <c r="A105" t="inlineStr">
        <is>
          <t>EdQzU6F71wx1LhvVhu92JNLNpxyue9zDqt9CR9J5pump</t>
        </is>
      </c>
      <c r="B105" t="inlineStr">
        <is>
          <t>MOOTOON</t>
        </is>
      </c>
      <c r="C105" t="n">
        <v>18</v>
      </c>
      <c r="D105" t="n">
        <v>-0.001</v>
      </c>
      <c r="E105" t="n">
        <v>-0</v>
      </c>
      <c r="F105" t="n">
        <v>2.41</v>
      </c>
      <c r="G105" t="n">
        <v>2.41</v>
      </c>
      <c r="H105" t="n">
        <v>3</v>
      </c>
      <c r="I105" t="n">
        <v>2</v>
      </c>
      <c r="J105" t="n">
        <v>-1</v>
      </c>
      <c r="K105" t="n">
        <v>-1</v>
      </c>
      <c r="L105">
        <f>HYPERLINK("https://www.defined.fi/sol/EdQzU6F71wx1LhvVhu92JNLNpxyue9zDqt9CR9J5pump?maker=Gduzcig9Tmu9p853WtZdTemdhgUja1t4PishqMkJZ3hC","https://www.defined.fi/sol/EdQzU6F71wx1LhvVhu92JNLNpxyue9zDqt9CR9J5pump?maker=Gduzcig9Tmu9p853WtZdTemdhgUja1t4PishqMkJZ3hC")</f>
        <v/>
      </c>
      <c r="M105">
        <f>HYPERLINK("https://dexscreener.com/solana/EdQzU6F71wx1LhvVhu92JNLNpxyue9zDqt9CR9J5pump?maker=Gduzcig9Tmu9p853WtZdTemdhgUja1t4PishqMkJZ3hC","https://dexscreener.com/solana/EdQzU6F71wx1LhvVhu92JNLNpxyue9zDqt9CR9J5pump?maker=Gduzcig9Tmu9p853WtZdTemdhgUja1t4PishqMkJZ3hC")</f>
        <v/>
      </c>
    </row>
    <row r="106">
      <c r="A106" t="inlineStr">
        <is>
          <t>CzFjtyyTucuL4ijGvNvwnd7svmJzQyxdkCxPYbKbpump</t>
        </is>
      </c>
      <c r="B106" t="inlineStr">
        <is>
          <t>MOOTUN</t>
        </is>
      </c>
      <c r="C106" t="n">
        <v>18</v>
      </c>
      <c r="D106" t="n">
        <v>0.207</v>
      </c>
      <c r="E106" t="n">
        <v>0.15</v>
      </c>
      <c r="F106" t="n">
        <v>1.39</v>
      </c>
      <c r="G106" t="n">
        <v>1.6</v>
      </c>
      <c r="H106" t="n">
        <v>2</v>
      </c>
      <c r="I106" t="n">
        <v>1</v>
      </c>
      <c r="J106" t="n">
        <v>-1</v>
      </c>
      <c r="K106" t="n">
        <v>-1</v>
      </c>
      <c r="L106">
        <f>HYPERLINK("https://www.defined.fi/sol/CzFjtyyTucuL4ijGvNvwnd7svmJzQyxdkCxPYbKbpump?maker=Gduzcig9Tmu9p853WtZdTemdhgUja1t4PishqMkJZ3hC","https://www.defined.fi/sol/CzFjtyyTucuL4ijGvNvwnd7svmJzQyxdkCxPYbKbpump?maker=Gduzcig9Tmu9p853WtZdTemdhgUja1t4PishqMkJZ3hC")</f>
        <v/>
      </c>
      <c r="M106">
        <f>HYPERLINK("https://dexscreener.com/solana/CzFjtyyTucuL4ijGvNvwnd7svmJzQyxdkCxPYbKbpump?maker=Gduzcig9Tmu9p853WtZdTemdhgUja1t4PishqMkJZ3hC","https://dexscreener.com/solana/CzFjtyyTucuL4ijGvNvwnd7svmJzQyxdkCxPYbKbpump?maker=Gduzcig9Tmu9p853WtZdTemdhgUja1t4PishqMkJZ3hC")</f>
        <v/>
      </c>
    </row>
    <row r="107">
      <c r="A107" t="inlineStr">
        <is>
          <t>H52CAqEJXY9dmPJChvi86cUR3vLEobUhu7B9wBMppump</t>
        </is>
      </c>
      <c r="B107" t="inlineStr">
        <is>
          <t>Jonah</t>
        </is>
      </c>
      <c r="C107" t="n">
        <v>18</v>
      </c>
      <c r="D107" t="n">
        <v>3.37</v>
      </c>
      <c r="E107" t="n">
        <v>0.13</v>
      </c>
      <c r="F107" t="n">
        <v>26.67</v>
      </c>
      <c r="G107" t="n">
        <v>30.04</v>
      </c>
      <c r="H107" t="n">
        <v>9</v>
      </c>
      <c r="I107" t="n">
        <v>5</v>
      </c>
      <c r="J107" t="n">
        <v>-1</v>
      </c>
      <c r="K107" t="n">
        <v>-1</v>
      </c>
      <c r="L107">
        <f>HYPERLINK("https://www.defined.fi/sol/H52CAqEJXY9dmPJChvi86cUR3vLEobUhu7B9wBMppump?maker=Gduzcig9Tmu9p853WtZdTemdhgUja1t4PishqMkJZ3hC","https://www.defined.fi/sol/H52CAqEJXY9dmPJChvi86cUR3vLEobUhu7B9wBMppump?maker=Gduzcig9Tmu9p853WtZdTemdhgUja1t4PishqMkJZ3hC")</f>
        <v/>
      </c>
      <c r="M107">
        <f>HYPERLINK("https://dexscreener.com/solana/H52CAqEJXY9dmPJChvi86cUR3vLEobUhu7B9wBMppump?maker=Gduzcig9Tmu9p853WtZdTemdhgUja1t4PishqMkJZ3hC","https://dexscreener.com/solana/H52CAqEJXY9dmPJChvi86cUR3vLEobUhu7B9wBMppump?maker=Gduzcig9Tmu9p853WtZdTemdhgUja1t4PishqMkJZ3hC")</f>
        <v/>
      </c>
    </row>
    <row r="108">
      <c r="A108" t="inlineStr">
        <is>
          <t>AAYoquVHbXqTUFgeeD2qFmHhEjAhADCsTjMdL8zvpump</t>
        </is>
      </c>
      <c r="B108" t="inlineStr">
        <is>
          <t>Tony</t>
        </is>
      </c>
      <c r="C108" t="n">
        <v>18</v>
      </c>
      <c r="D108" t="n">
        <v>11.03</v>
      </c>
      <c r="E108" t="n">
        <v>0.91</v>
      </c>
      <c r="F108" t="n">
        <v>12.15</v>
      </c>
      <c r="G108" t="n">
        <v>23.17</v>
      </c>
      <c r="H108" t="n">
        <v>10</v>
      </c>
      <c r="I108" t="n">
        <v>6</v>
      </c>
      <c r="J108" t="n">
        <v>-1</v>
      </c>
      <c r="K108" t="n">
        <v>-1</v>
      </c>
      <c r="L108">
        <f>HYPERLINK("https://www.defined.fi/sol/AAYoquVHbXqTUFgeeD2qFmHhEjAhADCsTjMdL8zvpump?maker=Gduzcig9Tmu9p853WtZdTemdhgUja1t4PishqMkJZ3hC","https://www.defined.fi/sol/AAYoquVHbXqTUFgeeD2qFmHhEjAhADCsTjMdL8zvpump?maker=Gduzcig9Tmu9p853WtZdTemdhgUja1t4PishqMkJZ3hC")</f>
        <v/>
      </c>
      <c r="M108">
        <f>HYPERLINK("https://dexscreener.com/solana/AAYoquVHbXqTUFgeeD2qFmHhEjAhADCsTjMdL8zvpump?maker=Gduzcig9Tmu9p853WtZdTemdhgUja1t4PishqMkJZ3hC","https://dexscreener.com/solana/AAYoquVHbXqTUFgeeD2qFmHhEjAhADCsTjMdL8zvpump?maker=Gduzcig9Tmu9p853WtZdTemdhgUja1t4PishqMkJZ3hC")</f>
        <v/>
      </c>
    </row>
    <row r="109">
      <c r="A109" t="inlineStr">
        <is>
          <t>C85YXqcWY4gYgT7MGZD2GNDozRMq3g4SpSiNfMimpump</t>
        </is>
      </c>
      <c r="B109" t="inlineStr">
        <is>
          <t>KHAKI</t>
        </is>
      </c>
      <c r="C109" t="n">
        <v>18</v>
      </c>
      <c r="D109" t="n">
        <v>3</v>
      </c>
      <c r="E109" t="n">
        <v>0.47</v>
      </c>
      <c r="F109" t="n">
        <v>6.37</v>
      </c>
      <c r="G109" t="n">
        <v>9.359999999999999</v>
      </c>
      <c r="H109" t="n">
        <v>5</v>
      </c>
      <c r="I109" t="n">
        <v>5</v>
      </c>
      <c r="J109" t="n">
        <v>-1</v>
      </c>
      <c r="K109" t="n">
        <v>-1</v>
      </c>
      <c r="L109">
        <f>HYPERLINK("https://www.defined.fi/sol/C85YXqcWY4gYgT7MGZD2GNDozRMq3g4SpSiNfMimpump?maker=Gduzcig9Tmu9p853WtZdTemdhgUja1t4PishqMkJZ3hC","https://www.defined.fi/sol/C85YXqcWY4gYgT7MGZD2GNDozRMq3g4SpSiNfMimpump?maker=Gduzcig9Tmu9p853WtZdTemdhgUja1t4PishqMkJZ3hC")</f>
        <v/>
      </c>
      <c r="M109">
        <f>HYPERLINK("https://dexscreener.com/solana/C85YXqcWY4gYgT7MGZD2GNDozRMq3g4SpSiNfMimpump?maker=Gduzcig9Tmu9p853WtZdTemdhgUja1t4PishqMkJZ3hC","https://dexscreener.com/solana/C85YXqcWY4gYgT7MGZD2GNDozRMq3g4SpSiNfMimpump?maker=Gduzcig9Tmu9p853WtZdTemdhgUja1t4PishqMkJZ3hC")</f>
        <v/>
      </c>
    </row>
    <row r="110">
      <c r="A110" t="inlineStr">
        <is>
          <t>123fJ8eJ3KeMaAsSXAaCE1B17xjAYHuGa3Wt7cwkpump</t>
        </is>
      </c>
      <c r="B110" t="inlineStr">
        <is>
          <t>MOOTOON</t>
        </is>
      </c>
      <c r="C110" t="n">
        <v>18</v>
      </c>
      <c r="D110" t="n">
        <v>-0.017</v>
      </c>
      <c r="E110" t="n">
        <v>-0.02</v>
      </c>
      <c r="F110" t="n">
        <v>0.9340000000000001</v>
      </c>
      <c r="G110" t="n">
        <v>0.917</v>
      </c>
      <c r="H110" t="n">
        <v>1</v>
      </c>
      <c r="I110" t="n">
        <v>2</v>
      </c>
      <c r="J110" t="n">
        <v>-1</v>
      </c>
      <c r="K110" t="n">
        <v>-1</v>
      </c>
      <c r="L110">
        <f>HYPERLINK("https://www.defined.fi/sol/123fJ8eJ3KeMaAsSXAaCE1B17xjAYHuGa3Wt7cwkpump?maker=Gduzcig9Tmu9p853WtZdTemdhgUja1t4PishqMkJZ3hC","https://www.defined.fi/sol/123fJ8eJ3KeMaAsSXAaCE1B17xjAYHuGa3Wt7cwkpump?maker=Gduzcig9Tmu9p853WtZdTemdhgUja1t4PishqMkJZ3hC")</f>
        <v/>
      </c>
      <c r="M110">
        <f>HYPERLINK("https://dexscreener.com/solana/123fJ8eJ3KeMaAsSXAaCE1B17xjAYHuGa3Wt7cwkpump?maker=Gduzcig9Tmu9p853WtZdTemdhgUja1t4PishqMkJZ3hC","https://dexscreener.com/solana/123fJ8eJ3KeMaAsSXAaCE1B17xjAYHuGa3Wt7cwkpump?maker=Gduzcig9Tmu9p853WtZdTemdhgUja1t4PishqMkJZ3hC")</f>
        <v/>
      </c>
    </row>
    <row r="111">
      <c r="A111" t="inlineStr">
        <is>
          <t>6kQXDo5L9K4NDDz8bGqpDFV8HewoqmaVCVNtQFHpLXY5</t>
        </is>
      </c>
      <c r="B111" t="inlineStr">
        <is>
          <t>NOWAR</t>
        </is>
      </c>
      <c r="C111" t="n">
        <v>18</v>
      </c>
      <c r="D111" t="n">
        <v>-0.034</v>
      </c>
      <c r="E111" t="n">
        <v>-1</v>
      </c>
      <c r="F111" t="n">
        <v>0.346</v>
      </c>
      <c r="G111" t="n">
        <v>0.311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HYPERLINK("https://www.defined.fi/sol/6kQXDo5L9K4NDDz8bGqpDFV8HewoqmaVCVNtQFHpLXY5?maker=Gduzcig9Tmu9p853WtZdTemdhgUja1t4PishqMkJZ3hC","https://www.defined.fi/sol/6kQXDo5L9K4NDDz8bGqpDFV8HewoqmaVCVNtQFHpLXY5?maker=Gduzcig9Tmu9p853WtZdTemdhgUja1t4PishqMkJZ3hC")</f>
        <v/>
      </c>
      <c r="M111">
        <f>HYPERLINK("https://dexscreener.com/solana/6kQXDo5L9K4NDDz8bGqpDFV8HewoqmaVCVNtQFHpLXY5?maker=Gduzcig9Tmu9p853WtZdTemdhgUja1t4PishqMkJZ3hC","https://dexscreener.com/solana/6kQXDo5L9K4NDDz8bGqpDFV8HewoqmaVCVNtQFHpLXY5?maker=Gduzcig9Tmu9p853WtZdTemdhgUja1t4PishqMkJZ3hC")</f>
        <v/>
      </c>
    </row>
    <row r="112">
      <c r="A112" t="inlineStr">
        <is>
          <t>85VBFQZC9TZkfaptBWjvUw7YbZjy52A6mjtPGjstQAmQ</t>
        </is>
      </c>
      <c r="B112" t="inlineStr">
        <is>
          <t>W</t>
        </is>
      </c>
      <c r="C112" t="n">
        <v>18</v>
      </c>
      <c r="D112" t="n">
        <v>0</v>
      </c>
      <c r="E112" t="n">
        <v>0</v>
      </c>
      <c r="F112" t="n">
        <v>0</v>
      </c>
      <c r="G112" t="n">
        <v>0.245</v>
      </c>
      <c r="H112" t="n">
        <v>0</v>
      </c>
      <c r="I112" t="n">
        <v>1</v>
      </c>
      <c r="J112" t="n">
        <v>-1</v>
      </c>
      <c r="K112" t="n">
        <v>-1</v>
      </c>
      <c r="L112">
        <f>HYPERLINK("https://www.defined.fi/sol/85VBFQZC9TZkfaptBWjvUw7YbZjy52A6mjtPGjstQAmQ?maker=Gduzcig9Tmu9p853WtZdTemdhgUja1t4PishqMkJZ3hC","https://www.defined.fi/sol/85VBFQZC9TZkfaptBWjvUw7YbZjy52A6mjtPGjstQAmQ?maker=Gduzcig9Tmu9p853WtZdTemdhgUja1t4PishqMkJZ3hC")</f>
        <v/>
      </c>
      <c r="M112">
        <f>HYPERLINK("https://dexscreener.com/solana/85VBFQZC9TZkfaptBWjvUw7YbZjy52A6mjtPGjstQAmQ?maker=Gduzcig9Tmu9p853WtZdTemdhgUja1t4PishqMkJZ3hC","https://dexscreener.com/solana/85VBFQZC9TZkfaptBWjvUw7YbZjy52A6mjtPGjstQAmQ?maker=Gduzcig9Tmu9p853WtZdTemdhgUja1t4PishqMkJZ3hC")</f>
        <v/>
      </c>
    </row>
    <row r="113">
      <c r="A113" t="inlineStr">
        <is>
          <t>E6L9YxLdB2MkKMZXYc9aziSV4EUPp4G1bbYqA2TTpump</t>
        </is>
      </c>
      <c r="B113" t="inlineStr">
        <is>
          <t>Bibi</t>
        </is>
      </c>
      <c r="C113" t="n">
        <v>18</v>
      </c>
      <c r="D113" t="n">
        <v>-4.88</v>
      </c>
      <c r="E113" t="n">
        <v>-0.59</v>
      </c>
      <c r="F113" t="n">
        <v>8.800000000000001</v>
      </c>
      <c r="G113" t="n">
        <v>3.44</v>
      </c>
      <c r="H113" t="n">
        <v>9</v>
      </c>
      <c r="I113" t="n">
        <v>4</v>
      </c>
      <c r="J113" t="n">
        <v>-1</v>
      </c>
      <c r="K113" t="n">
        <v>-1</v>
      </c>
      <c r="L113">
        <f>HYPERLINK("https://www.defined.fi/sol/E6L9YxLdB2MkKMZXYc9aziSV4EUPp4G1bbYqA2TTpump?maker=Gduzcig9Tmu9p853WtZdTemdhgUja1t4PishqMkJZ3hC","https://www.defined.fi/sol/E6L9YxLdB2MkKMZXYc9aziSV4EUPp4G1bbYqA2TTpump?maker=Gduzcig9Tmu9p853WtZdTemdhgUja1t4PishqMkJZ3hC")</f>
        <v/>
      </c>
      <c r="M113">
        <f>HYPERLINK("https://dexscreener.com/solana/E6L9YxLdB2MkKMZXYc9aziSV4EUPp4G1bbYqA2TTpump?maker=Gduzcig9Tmu9p853WtZdTemdhgUja1t4PishqMkJZ3hC","https://dexscreener.com/solana/E6L9YxLdB2MkKMZXYc9aziSV4EUPp4G1bbYqA2TTpump?maker=Gduzcig9Tmu9p853WtZdTemdhgUja1t4PishqMkJZ3hC")</f>
        <v/>
      </c>
    </row>
    <row r="114">
      <c r="A114" t="inlineStr">
        <is>
          <t>34a8ALsPmbWxp7D3bQ6erERrCLz1ahr6u6o66Udmpump</t>
        </is>
      </c>
      <c r="B114" t="inlineStr">
        <is>
          <t>PESTO</t>
        </is>
      </c>
      <c r="C114" t="n">
        <v>18</v>
      </c>
      <c r="D114" t="n">
        <v>-18.47</v>
      </c>
      <c r="E114" t="n">
        <v>-0.19</v>
      </c>
      <c r="F114" t="n">
        <v>98.69</v>
      </c>
      <c r="G114" t="n">
        <v>77.64</v>
      </c>
      <c r="H114" t="n">
        <v>32</v>
      </c>
      <c r="I114" t="n">
        <v>10</v>
      </c>
      <c r="J114" t="n">
        <v>-1</v>
      </c>
      <c r="K114" t="n">
        <v>-1</v>
      </c>
      <c r="L114">
        <f>HYPERLINK("https://www.defined.fi/sol/34a8ALsPmbWxp7D3bQ6erERrCLz1ahr6u6o66Udmpump?maker=Gduzcig9Tmu9p853WtZdTemdhgUja1t4PishqMkJZ3hC","https://www.defined.fi/sol/34a8ALsPmbWxp7D3bQ6erERrCLz1ahr6u6o66Udmpump?maker=Gduzcig9Tmu9p853WtZdTemdhgUja1t4PishqMkJZ3hC")</f>
        <v/>
      </c>
      <c r="M114">
        <f>HYPERLINK("https://dexscreener.com/solana/34a8ALsPmbWxp7D3bQ6erERrCLz1ahr6u6o66Udmpump?maker=Gduzcig9Tmu9p853WtZdTemdhgUja1t4PishqMkJZ3hC","https://dexscreener.com/solana/34a8ALsPmbWxp7D3bQ6erERrCLz1ahr6u6o66Udmpump?maker=Gduzcig9Tmu9p853WtZdTemdhgUja1t4PishqMkJZ3hC")</f>
        <v/>
      </c>
    </row>
    <row r="115">
      <c r="A115" t="inlineStr">
        <is>
          <t>DFUhdc8YXzeENeGaSJrus5yYfKsq978oCcxfqgJnQ5ap</t>
        </is>
      </c>
      <c r="B115" t="inlineStr">
        <is>
          <t>NASDAQ</t>
        </is>
      </c>
      <c r="C115" t="n">
        <v>18</v>
      </c>
      <c r="D115" t="n">
        <v>0.077</v>
      </c>
      <c r="E115" t="n">
        <v>0.04</v>
      </c>
      <c r="F115" t="n">
        <v>1.94</v>
      </c>
      <c r="G115" t="n">
        <v>2.01</v>
      </c>
      <c r="H115" t="n">
        <v>3</v>
      </c>
      <c r="I115" t="n">
        <v>3</v>
      </c>
      <c r="J115" t="n">
        <v>-1</v>
      </c>
      <c r="K115" t="n">
        <v>-1</v>
      </c>
      <c r="L115">
        <f>HYPERLINK("https://www.defined.fi/sol/DFUhdc8YXzeENeGaSJrus5yYfKsq978oCcxfqgJnQ5ap?maker=Gduzcig9Tmu9p853WtZdTemdhgUja1t4PishqMkJZ3hC","https://www.defined.fi/sol/DFUhdc8YXzeENeGaSJrus5yYfKsq978oCcxfqgJnQ5ap?maker=Gduzcig9Tmu9p853WtZdTemdhgUja1t4PishqMkJZ3hC")</f>
        <v/>
      </c>
      <c r="M115">
        <f>HYPERLINK("https://dexscreener.com/solana/DFUhdc8YXzeENeGaSJrus5yYfKsq978oCcxfqgJnQ5ap?maker=Gduzcig9Tmu9p853WtZdTemdhgUja1t4PishqMkJZ3hC","https://dexscreener.com/solana/DFUhdc8YXzeENeGaSJrus5yYfKsq978oCcxfqgJnQ5ap?maker=Gduzcig9Tmu9p853WtZdTemdhgUja1t4PishqMkJZ3hC")</f>
        <v/>
      </c>
    </row>
    <row r="116">
      <c r="A116" t="inlineStr">
        <is>
          <t>BJfn4QB5S7GNL1njm65vdHYJvdN1RhSqYncDUnWopump</t>
        </is>
      </c>
      <c r="B116" t="inlineStr">
        <is>
          <t>Blake</t>
        </is>
      </c>
      <c r="C116" t="n">
        <v>18</v>
      </c>
      <c r="D116" t="n">
        <v>-0.386</v>
      </c>
      <c r="E116" t="n">
        <v>-0.08</v>
      </c>
      <c r="F116" t="n">
        <v>4.72</v>
      </c>
      <c r="G116" t="n">
        <v>4.34</v>
      </c>
      <c r="H116" t="n">
        <v>6</v>
      </c>
      <c r="I116" t="n">
        <v>6</v>
      </c>
      <c r="J116" t="n">
        <v>-1</v>
      </c>
      <c r="K116" t="n">
        <v>-1</v>
      </c>
      <c r="L116">
        <f>HYPERLINK("https://www.defined.fi/sol/BJfn4QB5S7GNL1njm65vdHYJvdN1RhSqYncDUnWopump?maker=Gduzcig9Tmu9p853WtZdTemdhgUja1t4PishqMkJZ3hC","https://www.defined.fi/sol/BJfn4QB5S7GNL1njm65vdHYJvdN1RhSqYncDUnWopump?maker=Gduzcig9Tmu9p853WtZdTemdhgUja1t4PishqMkJZ3hC")</f>
        <v/>
      </c>
      <c r="M116">
        <f>HYPERLINK("https://dexscreener.com/solana/BJfn4QB5S7GNL1njm65vdHYJvdN1RhSqYncDUnWopump?maker=Gduzcig9Tmu9p853WtZdTemdhgUja1t4PishqMkJZ3hC","https://dexscreener.com/solana/BJfn4QB5S7GNL1njm65vdHYJvdN1RhSqYncDUnWopump?maker=Gduzcig9Tmu9p853WtZdTemdhgUja1t4PishqMkJZ3hC")</f>
        <v/>
      </c>
    </row>
    <row r="117">
      <c r="A117" t="inlineStr">
        <is>
          <t>BWZTsjVfLRcMVXpWxDFHHX7yQJw8aZ9Yq7PhbUWxpump</t>
        </is>
      </c>
      <c r="B117" t="inlineStr">
        <is>
          <t>MILA</t>
        </is>
      </c>
      <c r="C117" t="n">
        <v>18</v>
      </c>
      <c r="D117" t="n">
        <v>-10.57</v>
      </c>
      <c r="E117" t="n">
        <v>-0.54</v>
      </c>
      <c r="F117" t="n">
        <v>19.63</v>
      </c>
      <c r="G117" t="n">
        <v>9.06</v>
      </c>
      <c r="H117" t="n">
        <v>12</v>
      </c>
      <c r="I117" t="n">
        <v>5</v>
      </c>
      <c r="J117" t="n">
        <v>-1</v>
      </c>
      <c r="K117" t="n">
        <v>-1</v>
      </c>
      <c r="L117">
        <f>HYPERLINK("https://www.defined.fi/sol/BWZTsjVfLRcMVXpWxDFHHX7yQJw8aZ9Yq7PhbUWxpump?maker=Gduzcig9Tmu9p853WtZdTemdhgUja1t4PishqMkJZ3hC","https://www.defined.fi/sol/BWZTsjVfLRcMVXpWxDFHHX7yQJw8aZ9Yq7PhbUWxpump?maker=Gduzcig9Tmu9p853WtZdTemdhgUja1t4PishqMkJZ3hC")</f>
        <v/>
      </c>
      <c r="M117">
        <f>HYPERLINK("https://dexscreener.com/solana/BWZTsjVfLRcMVXpWxDFHHX7yQJw8aZ9Yq7PhbUWxpump?maker=Gduzcig9Tmu9p853WtZdTemdhgUja1t4PishqMkJZ3hC","https://dexscreener.com/solana/BWZTsjVfLRcMVXpWxDFHHX7yQJw8aZ9Yq7PhbUWxpump?maker=Gduzcig9Tmu9p853WtZdTemdhgUja1t4PishqMkJZ3hC")</f>
        <v/>
      </c>
    </row>
    <row r="118">
      <c r="A118" t="inlineStr">
        <is>
          <t>ArboBaYsr7jmisEFwGDK4AJHHZHwbMx7i5RhGNyC8vpQ</t>
        </is>
      </c>
      <c r="B118" t="inlineStr">
        <is>
          <t>NASDAQ</t>
        </is>
      </c>
      <c r="C118" t="n">
        <v>19</v>
      </c>
      <c r="D118" t="n">
        <v>-0.001</v>
      </c>
      <c r="E118" t="n">
        <v>-0</v>
      </c>
      <c r="F118" t="n">
        <v>0.323</v>
      </c>
      <c r="G118" t="n">
        <v>0.321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HYPERLINK("https://www.defined.fi/sol/ArboBaYsr7jmisEFwGDK4AJHHZHwbMx7i5RhGNyC8vpQ?maker=Gduzcig9Tmu9p853WtZdTemdhgUja1t4PishqMkJZ3hC","https://www.defined.fi/sol/ArboBaYsr7jmisEFwGDK4AJHHZHwbMx7i5RhGNyC8vpQ?maker=Gduzcig9Tmu9p853WtZdTemdhgUja1t4PishqMkJZ3hC")</f>
        <v/>
      </c>
      <c r="M118">
        <f>HYPERLINK("https://dexscreener.com/solana/ArboBaYsr7jmisEFwGDK4AJHHZHwbMx7i5RhGNyC8vpQ?maker=Gduzcig9Tmu9p853WtZdTemdhgUja1t4PishqMkJZ3hC","https://dexscreener.com/solana/ArboBaYsr7jmisEFwGDK4AJHHZHwbMx7i5RhGNyC8vpQ?maker=Gduzcig9Tmu9p853WtZdTemdhgUja1t4PishqMkJZ3hC")</f>
        <v/>
      </c>
    </row>
    <row r="119">
      <c r="A119" t="inlineStr">
        <is>
          <t>2Pk3s3rSx5M16qnb7iFoetAWacw7ARsgkBrHzM9ogw7s</t>
        </is>
      </c>
      <c r="B119" t="inlineStr">
        <is>
          <t>Z</t>
        </is>
      </c>
      <c r="C119" t="n">
        <v>19</v>
      </c>
      <c r="D119" t="n">
        <v>0.188</v>
      </c>
      <c r="E119" t="n">
        <v>0.38</v>
      </c>
      <c r="F119" t="n">
        <v>0.499</v>
      </c>
      <c r="G119" t="n">
        <v>0.6870000000000001</v>
      </c>
      <c r="H119" t="n">
        <v>1</v>
      </c>
      <c r="I119" t="n">
        <v>2</v>
      </c>
      <c r="J119" t="n">
        <v>-1</v>
      </c>
      <c r="K119" t="n">
        <v>-1</v>
      </c>
      <c r="L119">
        <f>HYPERLINK("https://www.defined.fi/sol/2Pk3s3rSx5M16qnb7iFoetAWacw7ARsgkBrHzM9ogw7s?maker=Gduzcig9Tmu9p853WtZdTemdhgUja1t4PishqMkJZ3hC","https://www.defined.fi/sol/2Pk3s3rSx5M16qnb7iFoetAWacw7ARsgkBrHzM9ogw7s?maker=Gduzcig9Tmu9p853WtZdTemdhgUja1t4PishqMkJZ3hC")</f>
        <v/>
      </c>
      <c r="M119">
        <f>HYPERLINK("https://dexscreener.com/solana/2Pk3s3rSx5M16qnb7iFoetAWacw7ARsgkBrHzM9ogw7s?maker=Gduzcig9Tmu9p853WtZdTemdhgUja1t4PishqMkJZ3hC","https://dexscreener.com/solana/2Pk3s3rSx5M16qnb7iFoetAWacw7ARsgkBrHzM9ogw7s?maker=Gduzcig9Tmu9p853WtZdTemdhgUja1t4PishqMkJZ3hC")</f>
        <v/>
      </c>
    </row>
    <row r="120">
      <c r="A120" t="inlineStr">
        <is>
          <t>8h6amo4kQwigyfJMYqHsqMr6bTxDc3BmYvdZZYV8pump</t>
        </is>
      </c>
      <c r="B120" t="inlineStr">
        <is>
          <t>SP500</t>
        </is>
      </c>
      <c r="C120" t="n">
        <v>19</v>
      </c>
      <c r="D120" t="n">
        <v>0</v>
      </c>
      <c r="E120" t="n">
        <v>-0</v>
      </c>
      <c r="F120" t="n">
        <v>0.167</v>
      </c>
      <c r="G120" t="n">
        <v>0.167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HYPERLINK("https://www.defined.fi/sol/8h6amo4kQwigyfJMYqHsqMr6bTxDc3BmYvdZZYV8pump?maker=Gduzcig9Tmu9p853WtZdTemdhgUja1t4PishqMkJZ3hC","https://www.defined.fi/sol/8h6amo4kQwigyfJMYqHsqMr6bTxDc3BmYvdZZYV8pump?maker=Gduzcig9Tmu9p853WtZdTemdhgUja1t4PishqMkJZ3hC")</f>
        <v/>
      </c>
      <c r="M120">
        <f>HYPERLINK("https://dexscreener.com/solana/8h6amo4kQwigyfJMYqHsqMr6bTxDc3BmYvdZZYV8pump?maker=Gduzcig9Tmu9p853WtZdTemdhgUja1t4PishqMkJZ3hC","https://dexscreener.com/solana/8h6amo4kQwigyfJMYqHsqMr6bTxDc3BmYvdZZYV8pump?maker=Gduzcig9Tmu9p853WtZdTemdhgUja1t4PishqMkJZ3hC")</f>
        <v/>
      </c>
    </row>
    <row r="121">
      <c r="A121" t="inlineStr">
        <is>
          <t>SyMtjruM2X5KivqDE6jzed921SyMsy3GQ7bs7FbXX9J</t>
        </is>
      </c>
      <c r="B121" t="inlineStr">
        <is>
          <t>ADFASLJA</t>
        </is>
      </c>
      <c r="C121" t="n">
        <v>19</v>
      </c>
      <c r="D121" t="n">
        <v>-0.45</v>
      </c>
      <c r="E121" t="n">
        <v>-1</v>
      </c>
      <c r="F121" t="n">
        <v>0.504</v>
      </c>
      <c r="G121" t="n">
        <v>0.055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HYPERLINK("https://www.defined.fi/sol/SyMtjruM2X5KivqDE6jzed921SyMsy3GQ7bs7FbXX9J?maker=Gduzcig9Tmu9p853WtZdTemdhgUja1t4PishqMkJZ3hC","https://www.defined.fi/sol/SyMtjruM2X5KivqDE6jzed921SyMsy3GQ7bs7FbXX9J?maker=Gduzcig9Tmu9p853WtZdTemdhgUja1t4PishqMkJZ3hC")</f>
        <v/>
      </c>
      <c r="M121">
        <f>HYPERLINK("https://dexscreener.com/solana/SyMtjruM2X5KivqDE6jzed921SyMsy3GQ7bs7FbXX9J?maker=Gduzcig9Tmu9p853WtZdTemdhgUja1t4PishqMkJZ3hC","https://dexscreener.com/solana/SyMtjruM2X5KivqDE6jzed921SyMsy3GQ7bs7FbXX9J?maker=Gduzcig9Tmu9p853WtZdTemdhgUja1t4PishqMkJZ3hC")</f>
        <v/>
      </c>
    </row>
    <row r="122">
      <c r="A122" t="inlineStr">
        <is>
          <t>4LDT8u5BcVf2acdWJsqz45yaFsXBCsjY79ERLXX6pump</t>
        </is>
      </c>
      <c r="B122" t="inlineStr">
        <is>
          <t>Azizi</t>
        </is>
      </c>
      <c r="C122" t="n">
        <v>19</v>
      </c>
      <c r="D122" t="n">
        <v>0.36</v>
      </c>
      <c r="E122" t="n">
        <v>0.11</v>
      </c>
      <c r="F122" t="n">
        <v>3.15</v>
      </c>
      <c r="G122" t="n">
        <v>3.51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HYPERLINK("https://www.defined.fi/sol/4LDT8u5BcVf2acdWJsqz45yaFsXBCsjY79ERLXX6pump?maker=Gduzcig9Tmu9p853WtZdTemdhgUja1t4PishqMkJZ3hC","https://www.defined.fi/sol/4LDT8u5BcVf2acdWJsqz45yaFsXBCsjY79ERLXX6pump?maker=Gduzcig9Tmu9p853WtZdTemdhgUja1t4PishqMkJZ3hC")</f>
        <v/>
      </c>
      <c r="M122">
        <f>HYPERLINK("https://dexscreener.com/solana/4LDT8u5BcVf2acdWJsqz45yaFsXBCsjY79ERLXX6pump?maker=Gduzcig9Tmu9p853WtZdTemdhgUja1t4PishqMkJZ3hC","https://dexscreener.com/solana/4LDT8u5BcVf2acdWJsqz45yaFsXBCsjY79ERLXX6pump?maker=Gduzcig9Tmu9p853WtZdTemdhgUja1t4PishqMkJZ3hC")</f>
        <v/>
      </c>
    </row>
    <row r="123">
      <c r="A123" t="inlineStr">
        <is>
          <t>G8zS9onjb1dR4DgMsehXtkzemXuCGAJJYqqebFoD68Cu</t>
        </is>
      </c>
      <c r="B123" t="inlineStr">
        <is>
          <t>/cat</t>
        </is>
      </c>
      <c r="C123" t="n">
        <v>19</v>
      </c>
      <c r="D123" t="n">
        <v>-0.447</v>
      </c>
      <c r="E123" t="n">
        <v>-0.92</v>
      </c>
      <c r="F123" t="n">
        <v>0.492</v>
      </c>
      <c r="G123" t="n">
        <v>0.039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HYPERLINK("https://www.defined.fi/sol/G8zS9onjb1dR4DgMsehXtkzemXuCGAJJYqqebFoD68Cu?maker=Gduzcig9Tmu9p853WtZdTemdhgUja1t4PishqMkJZ3hC","https://www.defined.fi/sol/G8zS9onjb1dR4DgMsehXtkzemXuCGAJJYqqebFoD68Cu?maker=Gduzcig9Tmu9p853WtZdTemdhgUja1t4PishqMkJZ3hC")</f>
        <v/>
      </c>
      <c r="M123">
        <f>HYPERLINK("https://dexscreener.com/solana/G8zS9onjb1dR4DgMsehXtkzemXuCGAJJYqqebFoD68Cu?maker=Gduzcig9Tmu9p853WtZdTemdhgUja1t4PishqMkJZ3hC","https://dexscreener.com/solana/G8zS9onjb1dR4DgMsehXtkzemXuCGAJJYqqebFoD68Cu?maker=Gduzcig9Tmu9p853WtZdTemdhgUja1t4PishqMkJZ3hC")</f>
        <v/>
      </c>
    </row>
    <row r="124">
      <c r="A124" t="inlineStr">
        <is>
          <t>AQ19HLAqLXNTyCmZDCWjikQGuJ2mq8DpAmbGLJnvgj1R</t>
        </is>
      </c>
      <c r="B124" t="inlineStr">
        <is>
          <t>unknown_AQ19</t>
        </is>
      </c>
      <c r="C124" t="n">
        <v>19</v>
      </c>
      <c r="D124" t="n">
        <v>-0.07099999999999999</v>
      </c>
      <c r="E124" t="n">
        <v>-1</v>
      </c>
      <c r="F124" t="n">
        <v>0.249</v>
      </c>
      <c r="G124" t="n">
        <v>0.178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HYPERLINK("https://www.defined.fi/sol/AQ19HLAqLXNTyCmZDCWjikQGuJ2mq8DpAmbGLJnvgj1R?maker=Gduzcig9Tmu9p853WtZdTemdhgUja1t4PishqMkJZ3hC","https://www.defined.fi/sol/AQ19HLAqLXNTyCmZDCWjikQGuJ2mq8DpAmbGLJnvgj1R?maker=Gduzcig9Tmu9p853WtZdTemdhgUja1t4PishqMkJZ3hC")</f>
        <v/>
      </c>
      <c r="M124">
        <f>HYPERLINK("https://dexscreener.com/solana/AQ19HLAqLXNTyCmZDCWjikQGuJ2mq8DpAmbGLJnvgj1R?maker=Gduzcig9Tmu9p853WtZdTemdhgUja1t4PishqMkJZ3hC","https://dexscreener.com/solana/AQ19HLAqLXNTyCmZDCWjikQGuJ2mq8DpAmbGLJnvgj1R?maker=Gduzcig9Tmu9p853WtZdTemdhgUja1t4PishqMkJZ3hC")</f>
        <v/>
      </c>
    </row>
    <row r="125">
      <c r="A125" t="inlineStr">
        <is>
          <t>J7C4qqCZsKTN5U8USeBednR549FPPEUiw9pFjt9PiNGa</t>
        </is>
      </c>
      <c r="B125" t="inlineStr">
        <is>
          <t>PANVU</t>
        </is>
      </c>
      <c r="C125" t="n">
        <v>19</v>
      </c>
      <c r="D125" t="n">
        <v>-0.083</v>
      </c>
      <c r="E125" t="n">
        <v>-1</v>
      </c>
      <c r="F125" t="n">
        <v>0.442</v>
      </c>
      <c r="G125" t="n">
        <v>0.36</v>
      </c>
      <c r="H125" t="n">
        <v>2</v>
      </c>
      <c r="I125" t="n">
        <v>1</v>
      </c>
      <c r="J125" t="n">
        <v>-1</v>
      </c>
      <c r="K125" t="n">
        <v>-1</v>
      </c>
      <c r="L125">
        <f>HYPERLINK("https://www.defined.fi/sol/J7C4qqCZsKTN5U8USeBednR549FPPEUiw9pFjt9PiNGa?maker=Gduzcig9Tmu9p853WtZdTemdhgUja1t4PishqMkJZ3hC","https://www.defined.fi/sol/J7C4qqCZsKTN5U8USeBednR549FPPEUiw9pFjt9PiNGa?maker=Gduzcig9Tmu9p853WtZdTemdhgUja1t4PishqMkJZ3hC")</f>
        <v/>
      </c>
      <c r="M125">
        <f>HYPERLINK("https://dexscreener.com/solana/J7C4qqCZsKTN5U8USeBednR549FPPEUiw9pFjt9PiNGa?maker=Gduzcig9Tmu9p853WtZdTemdhgUja1t4PishqMkJZ3hC","https://dexscreener.com/solana/J7C4qqCZsKTN5U8USeBednR549FPPEUiw9pFjt9PiNGa?maker=Gduzcig9Tmu9p853WtZdTemdhgUja1t4PishqMkJZ3hC")</f>
        <v/>
      </c>
    </row>
    <row r="126">
      <c r="A126" t="inlineStr">
        <is>
          <t>FX4Fo9LZ7KXd4zaCcLe8kA6RmxtDqRpcrK8Z88M6kLLJ</t>
        </is>
      </c>
      <c r="B126" t="inlineStr">
        <is>
          <t>ADFASLJA</t>
        </is>
      </c>
      <c r="C126" t="n">
        <v>19</v>
      </c>
      <c r="D126" t="n">
        <v>0.003</v>
      </c>
      <c r="E126" t="n">
        <v>-1</v>
      </c>
      <c r="F126" t="n">
        <v>0.3</v>
      </c>
      <c r="G126" t="n">
        <v>0.302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HYPERLINK("https://www.defined.fi/sol/FX4Fo9LZ7KXd4zaCcLe8kA6RmxtDqRpcrK8Z88M6kLLJ?maker=Gduzcig9Tmu9p853WtZdTemdhgUja1t4PishqMkJZ3hC","https://www.defined.fi/sol/FX4Fo9LZ7KXd4zaCcLe8kA6RmxtDqRpcrK8Z88M6kLLJ?maker=Gduzcig9Tmu9p853WtZdTemdhgUja1t4PishqMkJZ3hC")</f>
        <v/>
      </c>
      <c r="M126">
        <f>HYPERLINK("https://dexscreener.com/solana/FX4Fo9LZ7KXd4zaCcLe8kA6RmxtDqRpcrK8Z88M6kLLJ?maker=Gduzcig9Tmu9p853WtZdTemdhgUja1t4PishqMkJZ3hC","https://dexscreener.com/solana/FX4Fo9LZ7KXd4zaCcLe8kA6RmxtDqRpcrK8Z88M6kLLJ?maker=Gduzcig9Tmu9p853WtZdTemdhgUja1t4PishqMkJZ3hC")</f>
        <v/>
      </c>
    </row>
    <row r="127">
      <c r="A127" t="inlineStr">
        <is>
          <t>F2SsQ8NXdohV3Ks8M5FpVVocXTpQLLdHE9acTzZcpump</t>
        </is>
      </c>
      <c r="B127" t="inlineStr">
        <is>
          <t>rmoodeng</t>
        </is>
      </c>
      <c r="C127" t="n">
        <v>20</v>
      </c>
      <c r="D127" t="n">
        <v>-0.068</v>
      </c>
      <c r="E127" t="n">
        <v>-0.17</v>
      </c>
      <c r="F127" t="n">
        <v>0.413</v>
      </c>
      <c r="G127" t="n">
        <v>0.345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HYPERLINK("https://www.defined.fi/sol/F2SsQ8NXdohV3Ks8M5FpVVocXTpQLLdHE9acTzZcpump?maker=Gduzcig9Tmu9p853WtZdTemdhgUja1t4PishqMkJZ3hC","https://www.defined.fi/sol/F2SsQ8NXdohV3Ks8M5FpVVocXTpQLLdHE9acTzZcpump?maker=Gduzcig9Tmu9p853WtZdTemdhgUja1t4PishqMkJZ3hC")</f>
        <v/>
      </c>
      <c r="M127">
        <f>HYPERLINK("https://dexscreener.com/solana/F2SsQ8NXdohV3Ks8M5FpVVocXTpQLLdHE9acTzZcpump?maker=Gduzcig9Tmu9p853WtZdTemdhgUja1t4PishqMkJZ3hC","https://dexscreener.com/solana/F2SsQ8NXdohV3Ks8M5FpVVocXTpQLLdHE9acTzZcpump?maker=Gduzcig9Tmu9p853WtZdTemdhgUja1t4PishqMkJZ3hC")</f>
        <v/>
      </c>
    </row>
    <row r="128">
      <c r="A128" t="inlineStr">
        <is>
          <t>HV69JGsp6YuvpkV2VdMNdRt7s2bnQkyFwv44TBzDpump</t>
        </is>
      </c>
      <c r="B128" t="inlineStr">
        <is>
          <t>LFG</t>
        </is>
      </c>
      <c r="C128" t="n">
        <v>20</v>
      </c>
      <c r="D128" t="n">
        <v>-0.079</v>
      </c>
      <c r="E128" t="n">
        <v>-0.16</v>
      </c>
      <c r="F128" t="n">
        <v>0.492</v>
      </c>
      <c r="G128" t="n">
        <v>0.413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HYPERLINK("https://www.defined.fi/sol/HV69JGsp6YuvpkV2VdMNdRt7s2bnQkyFwv44TBzDpump?maker=Gduzcig9Tmu9p853WtZdTemdhgUja1t4PishqMkJZ3hC","https://www.defined.fi/sol/HV69JGsp6YuvpkV2VdMNdRt7s2bnQkyFwv44TBzDpump?maker=Gduzcig9Tmu9p853WtZdTemdhgUja1t4PishqMkJZ3hC")</f>
        <v/>
      </c>
      <c r="M128">
        <f>HYPERLINK("https://dexscreener.com/solana/HV69JGsp6YuvpkV2VdMNdRt7s2bnQkyFwv44TBzDpump?maker=Gduzcig9Tmu9p853WtZdTemdhgUja1t4PishqMkJZ3hC","https://dexscreener.com/solana/HV69JGsp6YuvpkV2VdMNdRt7s2bnQkyFwv44TBzDpump?maker=Gduzcig9Tmu9p853WtZdTemdhgUja1t4PishqMkJZ3hC")</f>
        <v/>
      </c>
    </row>
    <row r="129">
      <c r="A129" t="inlineStr">
        <is>
          <t>2YR72Qtd4Z4odM9TNXLbdJRCsyYQj13p7FcfNBR8pump</t>
        </is>
      </c>
      <c r="B129" t="inlineStr">
        <is>
          <t>RCAT</t>
        </is>
      </c>
      <c r="C129" t="n">
        <v>20</v>
      </c>
      <c r="D129" t="n">
        <v>0.03</v>
      </c>
      <c r="E129" t="n">
        <v>0.01</v>
      </c>
      <c r="F129" t="n">
        <v>2.18</v>
      </c>
      <c r="G129" t="n">
        <v>2.21</v>
      </c>
      <c r="H129" t="n">
        <v>1</v>
      </c>
      <c r="I129" t="n">
        <v>2</v>
      </c>
      <c r="J129" t="n">
        <v>-1</v>
      </c>
      <c r="K129" t="n">
        <v>-1</v>
      </c>
      <c r="L129">
        <f>HYPERLINK("https://www.defined.fi/sol/2YR72Qtd4Z4odM9TNXLbdJRCsyYQj13p7FcfNBR8pump?maker=Gduzcig9Tmu9p853WtZdTemdhgUja1t4PishqMkJZ3hC","https://www.defined.fi/sol/2YR72Qtd4Z4odM9TNXLbdJRCsyYQj13p7FcfNBR8pump?maker=Gduzcig9Tmu9p853WtZdTemdhgUja1t4PishqMkJZ3hC")</f>
        <v/>
      </c>
      <c r="M129">
        <f>HYPERLINK("https://dexscreener.com/solana/2YR72Qtd4Z4odM9TNXLbdJRCsyYQj13p7FcfNBR8pump?maker=Gduzcig9Tmu9p853WtZdTemdhgUja1t4PishqMkJZ3hC","https://dexscreener.com/solana/2YR72Qtd4Z4odM9TNXLbdJRCsyYQj13p7FcfNBR8pump?maker=Gduzcig9Tmu9p853WtZdTemdhgUja1t4PishqMkJZ3hC")</f>
        <v/>
      </c>
    </row>
    <row r="130">
      <c r="A130" t="inlineStr">
        <is>
          <t>AL6Po1g7F9fkAqBSZ7RQdkMZfQQz9FhBQjTmbvxLpump</t>
        </is>
      </c>
      <c r="B130" t="inlineStr">
        <is>
          <t>$ELSA</t>
        </is>
      </c>
      <c r="C130" t="n">
        <v>20</v>
      </c>
      <c r="D130" t="n">
        <v>-0.799</v>
      </c>
      <c r="E130" t="n">
        <v>-0.28</v>
      </c>
      <c r="F130" t="n">
        <v>2.88</v>
      </c>
      <c r="G130" t="n">
        <v>2.08</v>
      </c>
      <c r="H130" t="n">
        <v>3</v>
      </c>
      <c r="I130" t="n">
        <v>2</v>
      </c>
      <c r="J130" t="n">
        <v>-1</v>
      </c>
      <c r="K130" t="n">
        <v>-1</v>
      </c>
      <c r="L130">
        <f>HYPERLINK("https://www.defined.fi/sol/AL6Po1g7F9fkAqBSZ7RQdkMZfQQz9FhBQjTmbvxLpump?maker=Gduzcig9Tmu9p853WtZdTemdhgUja1t4PishqMkJZ3hC","https://www.defined.fi/sol/AL6Po1g7F9fkAqBSZ7RQdkMZfQQz9FhBQjTmbvxLpump?maker=Gduzcig9Tmu9p853WtZdTemdhgUja1t4PishqMkJZ3hC")</f>
        <v/>
      </c>
      <c r="M130">
        <f>HYPERLINK("https://dexscreener.com/solana/AL6Po1g7F9fkAqBSZ7RQdkMZfQQz9FhBQjTmbvxLpump?maker=Gduzcig9Tmu9p853WtZdTemdhgUja1t4PishqMkJZ3hC","https://dexscreener.com/solana/AL6Po1g7F9fkAqBSZ7RQdkMZfQQz9FhBQjTmbvxLpump?maker=Gduzcig9Tmu9p853WtZdTemdhgUja1t4PishqMkJZ3hC")</f>
        <v/>
      </c>
    </row>
    <row r="131">
      <c r="A131" t="inlineStr">
        <is>
          <t>4yxwPZwFgL9m48yH4C59tN2gChSyTLbShYCJUjzMpump</t>
        </is>
      </c>
      <c r="B131" t="inlineStr">
        <is>
          <t>unknown_4yxw</t>
        </is>
      </c>
      <c r="C131" t="n">
        <v>20</v>
      </c>
      <c r="D131" t="n">
        <v>-0.186</v>
      </c>
      <c r="E131" t="n">
        <v>-0.17</v>
      </c>
      <c r="F131" t="n">
        <v>1.12</v>
      </c>
      <c r="G131" t="n">
        <v>0.9340000000000001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HYPERLINK("https://www.defined.fi/sol/4yxwPZwFgL9m48yH4C59tN2gChSyTLbShYCJUjzMpump?maker=Gduzcig9Tmu9p853WtZdTemdhgUja1t4PishqMkJZ3hC","https://www.defined.fi/sol/4yxwPZwFgL9m48yH4C59tN2gChSyTLbShYCJUjzMpump?maker=Gduzcig9Tmu9p853WtZdTemdhgUja1t4PishqMkJZ3hC")</f>
        <v/>
      </c>
      <c r="M131">
        <f>HYPERLINK("https://dexscreener.com/solana/4yxwPZwFgL9m48yH4C59tN2gChSyTLbShYCJUjzMpump?maker=Gduzcig9Tmu9p853WtZdTemdhgUja1t4PishqMkJZ3hC","https://dexscreener.com/solana/4yxwPZwFgL9m48yH4C59tN2gChSyTLbShYCJUjzMpump?maker=Gduzcig9Tmu9p853WtZdTemdhgUja1t4PishqMkJZ3hC")</f>
        <v/>
      </c>
    </row>
    <row r="132">
      <c r="A132" t="inlineStr">
        <is>
          <t>DMat33pN7YhJeoHZ22K9g9PLgQpWcdUrLtxhC8UPpump</t>
        </is>
      </c>
      <c r="B132" t="inlineStr">
        <is>
          <t>Chang</t>
        </is>
      </c>
      <c r="C132" t="n">
        <v>21</v>
      </c>
      <c r="D132" t="n">
        <v>-0.465</v>
      </c>
      <c r="E132" t="n">
        <v>-0.22</v>
      </c>
      <c r="F132" t="n">
        <v>2.15</v>
      </c>
      <c r="G132" t="n">
        <v>1.69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HYPERLINK("https://www.defined.fi/sol/DMat33pN7YhJeoHZ22K9g9PLgQpWcdUrLtxhC8UPpump?maker=Gduzcig9Tmu9p853WtZdTemdhgUja1t4PishqMkJZ3hC","https://www.defined.fi/sol/DMat33pN7YhJeoHZ22K9g9PLgQpWcdUrLtxhC8UPpump?maker=Gduzcig9Tmu9p853WtZdTemdhgUja1t4PishqMkJZ3hC")</f>
        <v/>
      </c>
      <c r="M132">
        <f>HYPERLINK("https://dexscreener.com/solana/DMat33pN7YhJeoHZ22K9g9PLgQpWcdUrLtxhC8UPpump?maker=Gduzcig9Tmu9p853WtZdTemdhgUja1t4PishqMkJZ3hC","https://dexscreener.com/solana/DMat33pN7YhJeoHZ22K9g9PLgQpWcdUrLtxhC8UPpump?maker=Gduzcig9Tmu9p853WtZdTemdhgUja1t4PishqMkJZ3hC")</f>
        <v/>
      </c>
    </row>
    <row r="133">
      <c r="A133" t="inlineStr">
        <is>
          <t>BZxEQAMgHSf9bD8qFBUbVFjf7AfSkpPtTjTYU9pzpump</t>
        </is>
      </c>
      <c r="B133" t="inlineStr">
        <is>
          <t>MOOTUN</t>
        </is>
      </c>
      <c r="C133" t="n">
        <v>21</v>
      </c>
      <c r="D133" t="n">
        <v>-0.412</v>
      </c>
      <c r="E133" t="n">
        <v>-0.08</v>
      </c>
      <c r="F133" t="n">
        <v>4.98</v>
      </c>
      <c r="G133" t="n">
        <v>4.57</v>
      </c>
      <c r="H133" t="n">
        <v>4</v>
      </c>
      <c r="I133" t="n">
        <v>2</v>
      </c>
      <c r="J133" t="n">
        <v>-1</v>
      </c>
      <c r="K133" t="n">
        <v>-1</v>
      </c>
      <c r="L133">
        <f>HYPERLINK("https://www.defined.fi/sol/BZxEQAMgHSf9bD8qFBUbVFjf7AfSkpPtTjTYU9pzpump?maker=Gduzcig9Tmu9p853WtZdTemdhgUja1t4PishqMkJZ3hC","https://www.defined.fi/sol/BZxEQAMgHSf9bD8qFBUbVFjf7AfSkpPtTjTYU9pzpump?maker=Gduzcig9Tmu9p853WtZdTemdhgUja1t4PishqMkJZ3hC")</f>
        <v/>
      </c>
      <c r="M133">
        <f>HYPERLINK("https://dexscreener.com/solana/BZxEQAMgHSf9bD8qFBUbVFjf7AfSkpPtTjTYU9pzpump?maker=Gduzcig9Tmu9p853WtZdTemdhgUja1t4PishqMkJZ3hC","https://dexscreener.com/solana/BZxEQAMgHSf9bD8qFBUbVFjf7AfSkpPtTjTYU9pzpump?maker=Gduzcig9Tmu9p853WtZdTemdhgUja1t4PishqMkJZ3hC")</f>
        <v/>
      </c>
    </row>
    <row r="134">
      <c r="A134" t="inlineStr">
        <is>
          <t>62C1w9gaZinfVgLKK2DbRwSzgSb5UE3XsP5Tcxagpump</t>
        </is>
      </c>
      <c r="B134" t="inlineStr">
        <is>
          <t>MOOTOON</t>
        </is>
      </c>
      <c r="C134" t="n">
        <v>21</v>
      </c>
      <c r="D134" t="n">
        <v>6.71</v>
      </c>
      <c r="E134" t="n">
        <v>0.54</v>
      </c>
      <c r="F134" t="n">
        <v>12.47</v>
      </c>
      <c r="G134" t="n">
        <v>19.18</v>
      </c>
      <c r="H134" t="n">
        <v>6</v>
      </c>
      <c r="I134" t="n">
        <v>5</v>
      </c>
      <c r="J134" t="n">
        <v>-1</v>
      </c>
      <c r="K134" t="n">
        <v>-1</v>
      </c>
      <c r="L134">
        <f>HYPERLINK("https://www.defined.fi/sol/62C1w9gaZinfVgLKK2DbRwSzgSb5UE3XsP5Tcxagpump?maker=Gduzcig9Tmu9p853WtZdTemdhgUja1t4PishqMkJZ3hC","https://www.defined.fi/sol/62C1w9gaZinfVgLKK2DbRwSzgSb5UE3XsP5Tcxagpump?maker=Gduzcig9Tmu9p853WtZdTemdhgUja1t4PishqMkJZ3hC")</f>
        <v/>
      </c>
      <c r="M134">
        <f>HYPERLINK("https://dexscreener.com/solana/62C1w9gaZinfVgLKK2DbRwSzgSb5UE3XsP5Tcxagpump?maker=Gduzcig9Tmu9p853WtZdTemdhgUja1t4PishqMkJZ3hC","https://dexscreener.com/solana/62C1w9gaZinfVgLKK2DbRwSzgSb5UE3XsP5Tcxagpump?maker=Gduzcig9Tmu9p853WtZdTemdhgUja1t4PishqMkJZ3hC")</f>
        <v/>
      </c>
    </row>
    <row r="135">
      <c r="A135" t="inlineStr">
        <is>
          <t>3msUceQZk7VhYgscQLj2WsmTQJaqSufp23Tdxtjapump</t>
        </is>
      </c>
      <c r="B135" t="inlineStr">
        <is>
          <t>Khamoo</t>
        </is>
      </c>
      <c r="C135" t="n">
        <v>21</v>
      </c>
      <c r="D135" t="n">
        <v>-0.015</v>
      </c>
      <c r="E135" t="n">
        <v>-0.01</v>
      </c>
      <c r="F135" t="n">
        <v>0.987</v>
      </c>
      <c r="G135" t="n">
        <v>0.972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HYPERLINK("https://www.defined.fi/sol/3msUceQZk7VhYgscQLj2WsmTQJaqSufp23Tdxtjapump?maker=Gduzcig9Tmu9p853WtZdTemdhgUja1t4PishqMkJZ3hC","https://www.defined.fi/sol/3msUceQZk7VhYgscQLj2WsmTQJaqSufp23Tdxtjapump?maker=Gduzcig9Tmu9p853WtZdTemdhgUja1t4PishqMkJZ3hC")</f>
        <v/>
      </c>
      <c r="M135">
        <f>HYPERLINK("https://dexscreener.com/solana/3msUceQZk7VhYgscQLj2WsmTQJaqSufp23Tdxtjapump?maker=Gduzcig9Tmu9p853WtZdTemdhgUja1t4PishqMkJZ3hC","https://dexscreener.com/solana/3msUceQZk7VhYgscQLj2WsmTQJaqSufp23Tdxtjapump?maker=Gduzcig9Tmu9p853WtZdTemdhgUja1t4PishqMkJZ3hC")</f>
        <v/>
      </c>
    </row>
    <row r="136">
      <c r="A136" t="inlineStr">
        <is>
          <t>2rJSfgxoWP7h3rw3hDUF7HPToY3exb6FdH9xFBg7TeQk</t>
        </is>
      </c>
      <c r="B136" t="inlineStr">
        <is>
          <t>TOM</t>
        </is>
      </c>
      <c r="C136" t="n">
        <v>21</v>
      </c>
      <c r="D136" t="n">
        <v>0.101</v>
      </c>
      <c r="E136" t="n">
        <v>0.1</v>
      </c>
      <c r="F136" t="n">
        <v>0.993</v>
      </c>
      <c r="G136" t="n">
        <v>1.09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HYPERLINK("https://www.defined.fi/sol/2rJSfgxoWP7h3rw3hDUF7HPToY3exb6FdH9xFBg7TeQk?maker=Gduzcig9Tmu9p853WtZdTemdhgUja1t4PishqMkJZ3hC","https://www.defined.fi/sol/2rJSfgxoWP7h3rw3hDUF7HPToY3exb6FdH9xFBg7TeQk?maker=Gduzcig9Tmu9p853WtZdTemdhgUja1t4PishqMkJZ3hC")</f>
        <v/>
      </c>
      <c r="M136">
        <f>HYPERLINK("https://dexscreener.com/solana/2rJSfgxoWP7h3rw3hDUF7HPToY3exb6FdH9xFBg7TeQk?maker=Gduzcig9Tmu9p853WtZdTemdhgUja1t4PishqMkJZ3hC","https://dexscreener.com/solana/2rJSfgxoWP7h3rw3hDUF7HPToY3exb6FdH9xFBg7TeQk?maker=Gduzcig9Tmu9p853WtZdTemdhgUja1t4PishqMkJZ3hC")</f>
        <v/>
      </c>
    </row>
    <row r="137">
      <c r="A137" t="inlineStr">
        <is>
          <t>2xDriq1BEoRDE9t5ebtijaz2DuMakco9K4yYJdPwpump</t>
        </is>
      </c>
      <c r="B137" t="inlineStr">
        <is>
          <t>HUDSON</t>
        </is>
      </c>
      <c r="C137" t="n">
        <v>21</v>
      </c>
      <c r="D137" t="n">
        <v>0.097</v>
      </c>
      <c r="E137" t="n">
        <v>0.05</v>
      </c>
      <c r="F137" t="n">
        <v>1.88</v>
      </c>
      <c r="G137" t="n">
        <v>1.97</v>
      </c>
      <c r="H137" t="n">
        <v>2</v>
      </c>
      <c r="I137" t="n">
        <v>2</v>
      </c>
      <c r="J137" t="n">
        <v>-1</v>
      </c>
      <c r="K137" t="n">
        <v>-1</v>
      </c>
      <c r="L137">
        <f>HYPERLINK("https://www.defined.fi/sol/2xDriq1BEoRDE9t5ebtijaz2DuMakco9K4yYJdPwpump?maker=Gduzcig9Tmu9p853WtZdTemdhgUja1t4PishqMkJZ3hC","https://www.defined.fi/sol/2xDriq1BEoRDE9t5ebtijaz2DuMakco9K4yYJdPwpump?maker=Gduzcig9Tmu9p853WtZdTemdhgUja1t4PishqMkJZ3hC")</f>
        <v/>
      </c>
      <c r="M137">
        <f>HYPERLINK("https://dexscreener.com/solana/2xDriq1BEoRDE9t5ebtijaz2DuMakco9K4yYJdPwpump?maker=Gduzcig9Tmu9p853WtZdTemdhgUja1t4PishqMkJZ3hC","https://dexscreener.com/solana/2xDriq1BEoRDE9t5ebtijaz2DuMakco9K4yYJdPwpump?maker=Gduzcig9Tmu9p853WtZdTemdhgUja1t4PishqMkJZ3hC")</f>
        <v/>
      </c>
    </row>
    <row r="138">
      <c r="A138" t="inlineStr">
        <is>
          <t>8cb1j7NxFdZnLtmDoEJVMFA738jZa5Kr2TyRuSXTpump</t>
        </is>
      </c>
      <c r="B138" t="inlineStr">
        <is>
          <t>TANGO</t>
        </is>
      </c>
      <c r="C138" t="n">
        <v>21</v>
      </c>
      <c r="D138" t="n">
        <v>4.06</v>
      </c>
      <c r="E138" t="n">
        <v>0.78</v>
      </c>
      <c r="F138" t="n">
        <v>5.21</v>
      </c>
      <c r="G138" t="n">
        <v>9.279999999999999</v>
      </c>
      <c r="H138" t="n">
        <v>4</v>
      </c>
      <c r="I138" t="n">
        <v>5</v>
      </c>
      <c r="J138" t="n">
        <v>-1</v>
      </c>
      <c r="K138" t="n">
        <v>-1</v>
      </c>
      <c r="L138">
        <f>HYPERLINK("https://www.defined.fi/sol/8cb1j7NxFdZnLtmDoEJVMFA738jZa5Kr2TyRuSXTpump?maker=Gduzcig9Tmu9p853WtZdTemdhgUja1t4PishqMkJZ3hC","https://www.defined.fi/sol/8cb1j7NxFdZnLtmDoEJVMFA738jZa5Kr2TyRuSXTpump?maker=Gduzcig9Tmu9p853WtZdTemdhgUja1t4PishqMkJZ3hC")</f>
        <v/>
      </c>
      <c r="M138">
        <f>HYPERLINK("https://dexscreener.com/solana/8cb1j7NxFdZnLtmDoEJVMFA738jZa5Kr2TyRuSXTpump?maker=Gduzcig9Tmu9p853WtZdTemdhgUja1t4PishqMkJZ3hC","https://dexscreener.com/solana/8cb1j7NxFdZnLtmDoEJVMFA738jZa5Kr2TyRuSXTpump?maker=Gduzcig9Tmu9p853WtZdTemdhgUja1t4PishqMkJZ3hC")</f>
        <v/>
      </c>
    </row>
    <row r="139">
      <c r="A139" t="inlineStr">
        <is>
          <t>9E5GuvUrs4MbJ5jRhDoMEy67fGrHSbphjCnoALcTpump</t>
        </is>
      </c>
      <c r="B139" t="inlineStr">
        <is>
          <t>TOM</t>
        </is>
      </c>
      <c r="C139" t="n">
        <v>21</v>
      </c>
      <c r="D139" t="n">
        <v>-0.105</v>
      </c>
      <c r="E139" t="n">
        <v>-0.05</v>
      </c>
      <c r="F139" t="n">
        <v>1.98</v>
      </c>
      <c r="G139" t="n">
        <v>1.88</v>
      </c>
      <c r="H139" t="n">
        <v>1</v>
      </c>
      <c r="I139" t="n">
        <v>2</v>
      </c>
      <c r="J139" t="n">
        <v>-1</v>
      </c>
      <c r="K139" t="n">
        <v>-1</v>
      </c>
      <c r="L139">
        <f>HYPERLINK("https://www.defined.fi/sol/9E5GuvUrs4MbJ5jRhDoMEy67fGrHSbphjCnoALcTpump?maker=Gduzcig9Tmu9p853WtZdTemdhgUja1t4PishqMkJZ3hC","https://www.defined.fi/sol/9E5GuvUrs4MbJ5jRhDoMEy67fGrHSbphjCnoALcTpump?maker=Gduzcig9Tmu9p853WtZdTemdhgUja1t4PishqMkJZ3hC")</f>
        <v/>
      </c>
      <c r="M139">
        <f>HYPERLINK("https://dexscreener.com/solana/9E5GuvUrs4MbJ5jRhDoMEy67fGrHSbphjCnoALcTpump?maker=Gduzcig9Tmu9p853WtZdTemdhgUja1t4PishqMkJZ3hC","https://dexscreener.com/solana/9E5GuvUrs4MbJ5jRhDoMEy67fGrHSbphjCnoALcTpump?maker=Gduzcig9Tmu9p853WtZdTemdhgUja1t4PishqMkJZ3hC")</f>
        <v/>
      </c>
    </row>
    <row r="140">
      <c r="A140" t="inlineStr">
        <is>
          <t>F4y5pWGLQbKvLWZrvG7yEPqCv5EmSqLJUKEhNFRKpump</t>
        </is>
      </c>
      <c r="B140" t="inlineStr">
        <is>
          <t>Zahara</t>
        </is>
      </c>
      <c r="C140" t="n">
        <v>22</v>
      </c>
      <c r="D140" t="n">
        <v>-1.3</v>
      </c>
      <c r="E140" t="n">
        <v>-0.41</v>
      </c>
      <c r="F140" t="n">
        <v>3.18</v>
      </c>
      <c r="G140" t="n">
        <v>1.89</v>
      </c>
      <c r="H140" t="n">
        <v>2</v>
      </c>
      <c r="I140" t="n">
        <v>1</v>
      </c>
      <c r="J140" t="n">
        <v>-1</v>
      </c>
      <c r="K140" t="n">
        <v>-1</v>
      </c>
      <c r="L140">
        <f>HYPERLINK("https://www.defined.fi/sol/F4y5pWGLQbKvLWZrvG7yEPqCv5EmSqLJUKEhNFRKpump?maker=Gduzcig9Tmu9p853WtZdTemdhgUja1t4PishqMkJZ3hC","https://www.defined.fi/sol/F4y5pWGLQbKvLWZrvG7yEPqCv5EmSqLJUKEhNFRKpump?maker=Gduzcig9Tmu9p853WtZdTemdhgUja1t4PishqMkJZ3hC")</f>
        <v/>
      </c>
      <c r="M140">
        <f>HYPERLINK("https://dexscreener.com/solana/F4y5pWGLQbKvLWZrvG7yEPqCv5EmSqLJUKEhNFRKpump?maker=Gduzcig9Tmu9p853WtZdTemdhgUja1t4PishqMkJZ3hC","https://dexscreener.com/solana/F4y5pWGLQbKvLWZrvG7yEPqCv5EmSqLJUKEhNFRKpump?maker=Gduzcig9Tmu9p853WtZdTemdhgUja1t4PishqMkJZ3hC")</f>
        <v/>
      </c>
    </row>
    <row r="141">
      <c r="A141" t="inlineStr">
        <is>
          <t>966vsqwoS3ZBrHesTyAvE7esFV2kaHaDFLLXs4asPdLJ</t>
        </is>
      </c>
      <c r="B141" t="inlineStr">
        <is>
          <t>PICA</t>
        </is>
      </c>
      <c r="C141" t="n">
        <v>22</v>
      </c>
      <c r="D141" t="n">
        <v>-3.09</v>
      </c>
      <c r="E141" t="n">
        <v>-0.14</v>
      </c>
      <c r="F141" t="n">
        <v>22.84</v>
      </c>
      <c r="G141" t="n">
        <v>19.76</v>
      </c>
      <c r="H141" t="n">
        <v>8</v>
      </c>
      <c r="I141" t="n">
        <v>8</v>
      </c>
      <c r="J141" t="n">
        <v>-1</v>
      </c>
      <c r="K141" t="n">
        <v>-1</v>
      </c>
      <c r="L141">
        <f>HYPERLINK("https://www.defined.fi/sol/966vsqwoS3ZBrHesTyAvE7esFV2kaHaDFLLXs4asPdLJ?maker=Gduzcig9Tmu9p853WtZdTemdhgUja1t4PishqMkJZ3hC","https://www.defined.fi/sol/966vsqwoS3ZBrHesTyAvE7esFV2kaHaDFLLXs4asPdLJ?maker=Gduzcig9Tmu9p853WtZdTemdhgUja1t4PishqMkJZ3hC")</f>
        <v/>
      </c>
      <c r="M141">
        <f>HYPERLINK("https://dexscreener.com/solana/966vsqwoS3ZBrHesTyAvE7esFV2kaHaDFLLXs4asPdLJ?maker=Gduzcig9Tmu9p853WtZdTemdhgUja1t4PishqMkJZ3hC","https://dexscreener.com/solana/966vsqwoS3ZBrHesTyAvE7esFV2kaHaDFLLXs4asPdLJ?maker=Gduzcig9Tmu9p853WtZdTemdhgUja1t4PishqMkJZ3hC")</f>
        <v/>
      </c>
    </row>
    <row r="142">
      <c r="A142" t="inlineStr">
        <is>
          <t>EGxWoteoTqwyzgXFZSxagKBUkoVbqtyRmnDewQNEpump</t>
        </is>
      </c>
      <c r="B142" t="inlineStr">
        <is>
          <t>MOOWAN</t>
        </is>
      </c>
      <c r="C142" t="n">
        <v>22</v>
      </c>
      <c r="D142" t="n">
        <v>1.74</v>
      </c>
      <c r="E142" t="n">
        <v>0.28</v>
      </c>
      <c r="F142" t="n">
        <v>6.29</v>
      </c>
      <c r="G142" t="n">
        <v>8.029999999999999</v>
      </c>
      <c r="H142" t="n">
        <v>2</v>
      </c>
      <c r="I142" t="n">
        <v>4</v>
      </c>
      <c r="J142" t="n">
        <v>-1</v>
      </c>
      <c r="K142" t="n">
        <v>-1</v>
      </c>
      <c r="L142">
        <f>HYPERLINK("https://www.defined.fi/sol/EGxWoteoTqwyzgXFZSxagKBUkoVbqtyRmnDewQNEpump?maker=Gduzcig9Tmu9p853WtZdTemdhgUja1t4PishqMkJZ3hC","https://www.defined.fi/sol/EGxWoteoTqwyzgXFZSxagKBUkoVbqtyRmnDewQNEpump?maker=Gduzcig9Tmu9p853WtZdTemdhgUja1t4PishqMkJZ3hC")</f>
        <v/>
      </c>
      <c r="M142">
        <f>HYPERLINK("https://dexscreener.com/solana/EGxWoteoTqwyzgXFZSxagKBUkoVbqtyRmnDewQNEpump?maker=Gduzcig9Tmu9p853WtZdTemdhgUja1t4PishqMkJZ3hC","https://dexscreener.com/solana/EGxWoteoTqwyzgXFZSxagKBUkoVbqtyRmnDewQNEpump?maker=Gduzcig9Tmu9p853WtZdTemdhgUja1t4PishqMkJZ3hC")</f>
        <v/>
      </c>
    </row>
    <row r="143">
      <c r="A143" t="inlineStr">
        <is>
          <t>6yjNqPzTSanBWSa6dxVEgTjePXBrZ2FoHLDQwYwEsyM6</t>
        </is>
      </c>
      <c r="B143" t="inlineStr">
        <is>
          <t>Chud</t>
        </is>
      </c>
      <c r="C143" t="n">
        <v>22</v>
      </c>
      <c r="D143" t="n">
        <v>30.2</v>
      </c>
      <c r="E143" t="n">
        <v>0.28</v>
      </c>
      <c r="F143" t="n">
        <v>106.81</v>
      </c>
      <c r="G143" t="n">
        <v>137.01</v>
      </c>
      <c r="H143" t="n">
        <v>4</v>
      </c>
      <c r="I143" t="n">
        <v>7</v>
      </c>
      <c r="J143" t="n">
        <v>-1</v>
      </c>
      <c r="K143" t="n">
        <v>-1</v>
      </c>
      <c r="L143">
        <f>HYPERLINK("https://www.defined.fi/sol/6yjNqPzTSanBWSa6dxVEgTjePXBrZ2FoHLDQwYwEsyM6?maker=Gduzcig9Tmu9p853WtZdTemdhgUja1t4PishqMkJZ3hC","https://www.defined.fi/sol/6yjNqPzTSanBWSa6dxVEgTjePXBrZ2FoHLDQwYwEsyM6?maker=Gduzcig9Tmu9p853WtZdTemdhgUja1t4PishqMkJZ3hC")</f>
        <v/>
      </c>
      <c r="M143">
        <f>HYPERLINK("https://dexscreener.com/solana/6yjNqPzTSanBWSa6dxVEgTjePXBrZ2FoHLDQwYwEsyM6?maker=Gduzcig9Tmu9p853WtZdTemdhgUja1t4PishqMkJZ3hC","https://dexscreener.com/solana/6yjNqPzTSanBWSa6dxVEgTjePXBrZ2FoHLDQwYwEsyM6?maker=Gduzcig9Tmu9p853WtZdTemdhgUja1t4PishqMkJZ3hC")</f>
        <v/>
      </c>
    </row>
    <row r="144">
      <c r="A144" t="inlineStr">
        <is>
          <t>2JcXacFwt9mVAwBQ5nZkYwCyXQkRcdsYrDXn6hj22SbP</t>
        </is>
      </c>
      <c r="B144" t="inlineStr">
        <is>
          <t>mini</t>
        </is>
      </c>
      <c r="C144" t="n">
        <v>22</v>
      </c>
      <c r="D144" t="n">
        <v>0.958</v>
      </c>
      <c r="E144" t="n">
        <v>0.07000000000000001</v>
      </c>
      <c r="F144" t="n">
        <v>12.77</v>
      </c>
      <c r="G144" t="n">
        <v>13.73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HYPERLINK("https://www.defined.fi/sol/2JcXacFwt9mVAwBQ5nZkYwCyXQkRcdsYrDXn6hj22SbP?maker=Gduzcig9Tmu9p853WtZdTemdhgUja1t4PishqMkJZ3hC","https://www.defined.fi/sol/2JcXacFwt9mVAwBQ5nZkYwCyXQkRcdsYrDXn6hj22SbP?maker=Gduzcig9Tmu9p853WtZdTemdhgUja1t4PishqMkJZ3hC")</f>
        <v/>
      </c>
      <c r="M144">
        <f>HYPERLINK("https://dexscreener.com/solana/2JcXacFwt9mVAwBQ5nZkYwCyXQkRcdsYrDXn6hj22SbP?maker=Gduzcig9Tmu9p853WtZdTemdhgUja1t4PishqMkJZ3hC","https://dexscreener.com/solana/2JcXacFwt9mVAwBQ5nZkYwCyXQkRcdsYrDXn6hj22SbP?maker=Gduzcig9Tmu9p853WtZdTemdhgUja1t4PishqMkJZ3hC")</f>
        <v/>
      </c>
    </row>
    <row r="145">
      <c r="A145" t="inlineStr">
        <is>
          <t>GdRgxqvR2b6vq3XfuSFGbxtKkx1D4zSV9o4yHoGrDKTi</t>
        </is>
      </c>
      <c r="B145" t="inlineStr">
        <is>
          <t>$RHIMU</t>
        </is>
      </c>
      <c r="C145" t="n">
        <v>22</v>
      </c>
      <c r="D145" t="n">
        <v>-0.002</v>
      </c>
      <c r="E145" t="n">
        <v>-1</v>
      </c>
      <c r="F145" t="n">
        <v>0.355</v>
      </c>
      <c r="G145" t="n">
        <v>0.354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HYPERLINK("https://www.defined.fi/sol/GdRgxqvR2b6vq3XfuSFGbxtKkx1D4zSV9o4yHoGrDKTi?maker=Gduzcig9Tmu9p853WtZdTemdhgUja1t4PishqMkJZ3hC","https://www.defined.fi/sol/GdRgxqvR2b6vq3XfuSFGbxtKkx1D4zSV9o4yHoGrDKTi?maker=Gduzcig9Tmu9p853WtZdTemdhgUja1t4PishqMkJZ3hC")</f>
        <v/>
      </c>
      <c r="M145">
        <f>HYPERLINK("https://dexscreener.com/solana/GdRgxqvR2b6vq3XfuSFGbxtKkx1D4zSV9o4yHoGrDKTi?maker=Gduzcig9Tmu9p853WtZdTemdhgUja1t4PishqMkJZ3hC","https://dexscreener.com/solana/GdRgxqvR2b6vq3XfuSFGbxtKkx1D4zSV9o4yHoGrDKTi?maker=Gduzcig9Tmu9p853WtZdTemdhgUja1t4PishqMkJZ3hC")</f>
        <v/>
      </c>
    </row>
    <row r="146">
      <c r="A146" t="inlineStr">
        <is>
          <t>BAtCUz9mkNZhsCZ9jNfAMjcu2QJSzv7Qe8HQZXvepump</t>
        </is>
      </c>
      <c r="B146" t="inlineStr">
        <is>
          <t>LATKE</t>
        </is>
      </c>
      <c r="C146" t="n">
        <v>23</v>
      </c>
      <c r="D146" t="n">
        <v>-2.17</v>
      </c>
      <c r="E146" t="n">
        <v>-0.49</v>
      </c>
      <c r="F146" t="n">
        <v>4.45</v>
      </c>
      <c r="G146" t="n">
        <v>2.28</v>
      </c>
      <c r="H146" t="n">
        <v>7</v>
      </c>
      <c r="I146" t="n">
        <v>3</v>
      </c>
      <c r="J146" t="n">
        <v>-1</v>
      </c>
      <c r="K146" t="n">
        <v>-1</v>
      </c>
      <c r="L146">
        <f>HYPERLINK("https://www.defined.fi/sol/BAtCUz9mkNZhsCZ9jNfAMjcu2QJSzv7Qe8HQZXvepump?maker=Gduzcig9Tmu9p853WtZdTemdhgUja1t4PishqMkJZ3hC","https://www.defined.fi/sol/BAtCUz9mkNZhsCZ9jNfAMjcu2QJSzv7Qe8HQZXvepump?maker=Gduzcig9Tmu9p853WtZdTemdhgUja1t4PishqMkJZ3hC")</f>
        <v/>
      </c>
      <c r="M146">
        <f>HYPERLINK("https://dexscreener.com/solana/BAtCUz9mkNZhsCZ9jNfAMjcu2QJSzv7Qe8HQZXvepump?maker=Gduzcig9Tmu9p853WtZdTemdhgUja1t4PishqMkJZ3hC","https://dexscreener.com/solana/BAtCUz9mkNZhsCZ9jNfAMjcu2QJSzv7Qe8HQZXvepump?maker=Gduzcig9Tmu9p853WtZdTemdhgUja1t4PishqMkJZ3hC")</f>
        <v/>
      </c>
    </row>
    <row r="147">
      <c r="A147" t="inlineStr">
        <is>
          <t>BLZEEuZUBVqFhj8adcCFPJvPVCiCyVmh3hkJMrU8KuJA</t>
        </is>
      </c>
      <c r="B147" t="inlineStr">
        <is>
          <t>BLZE</t>
        </is>
      </c>
      <c r="C147" t="n">
        <v>23</v>
      </c>
      <c r="D147" t="n">
        <v>0</v>
      </c>
      <c r="E147" t="n">
        <v>-1</v>
      </c>
      <c r="F147" t="n">
        <v>0</v>
      </c>
      <c r="G147" t="n">
        <v>0</v>
      </c>
      <c r="H147" t="n">
        <v>0</v>
      </c>
      <c r="I147" t="n">
        <v>1</v>
      </c>
      <c r="J147" t="n">
        <v>-1</v>
      </c>
      <c r="K147" t="n">
        <v>-1</v>
      </c>
      <c r="L147">
        <f>HYPERLINK("https://www.defined.fi/sol/BLZEEuZUBVqFhj8adcCFPJvPVCiCyVmh3hkJMrU8KuJA?maker=Gduzcig9Tmu9p853WtZdTemdhgUja1t4PishqMkJZ3hC","https://www.defined.fi/sol/BLZEEuZUBVqFhj8adcCFPJvPVCiCyVmh3hkJMrU8KuJA?maker=Gduzcig9Tmu9p853WtZdTemdhgUja1t4PishqMkJZ3hC")</f>
        <v/>
      </c>
      <c r="M147">
        <f>HYPERLINK("https://dexscreener.com/solana/BLZEEuZUBVqFhj8adcCFPJvPVCiCyVmh3hkJMrU8KuJA?maker=Gduzcig9Tmu9p853WtZdTemdhgUja1t4PishqMkJZ3hC","https://dexscreener.com/solana/BLZEEuZUBVqFhj8adcCFPJvPVCiCyVmh3hkJMrU8KuJA?maker=Gduzcig9Tmu9p853WtZdTemdhgUja1t4PishqMkJZ3hC")</f>
        <v/>
      </c>
    </row>
    <row r="148">
      <c r="A148" t="inlineStr">
        <is>
          <t>5SVG3T9CNQsm2kEwzbRq6hASqh1oGfjqTtLXYUibpump</t>
        </is>
      </c>
      <c r="B148" t="inlineStr">
        <is>
          <t>SIGMA</t>
        </is>
      </c>
      <c r="C148" t="n">
        <v>23</v>
      </c>
      <c r="D148" t="n">
        <v>1</v>
      </c>
      <c r="E148" t="n">
        <v>0.1</v>
      </c>
      <c r="F148" t="n">
        <v>9.51</v>
      </c>
      <c r="G148" t="n">
        <v>10.51</v>
      </c>
      <c r="H148" t="n">
        <v>2</v>
      </c>
      <c r="I148" t="n">
        <v>4</v>
      </c>
      <c r="J148" t="n">
        <v>-1</v>
      </c>
      <c r="K148" t="n">
        <v>-1</v>
      </c>
      <c r="L148">
        <f>HYPERLINK("https://www.defined.fi/sol/5SVG3T9CNQsm2kEwzbRq6hASqh1oGfjqTtLXYUibpump?maker=Gduzcig9Tmu9p853WtZdTemdhgUja1t4PishqMkJZ3hC","https://www.defined.fi/sol/5SVG3T9CNQsm2kEwzbRq6hASqh1oGfjqTtLXYUibpump?maker=Gduzcig9Tmu9p853WtZdTemdhgUja1t4PishqMkJZ3hC")</f>
        <v/>
      </c>
      <c r="M148">
        <f>HYPERLINK("https://dexscreener.com/solana/5SVG3T9CNQsm2kEwzbRq6hASqh1oGfjqTtLXYUibpump?maker=Gduzcig9Tmu9p853WtZdTemdhgUja1t4PishqMkJZ3hC","https://dexscreener.com/solana/5SVG3T9CNQsm2kEwzbRq6hASqh1oGfjqTtLXYUibpump?maker=Gduzcig9Tmu9p853WtZdTemdhgUja1t4PishqMkJZ3hC")</f>
        <v/>
      </c>
    </row>
    <row r="149">
      <c r="A149" t="inlineStr">
        <is>
          <t>Ek81YYpoowq26kYMURPsUbgg5vB4c654rgraJfympump</t>
        </is>
      </c>
      <c r="B149" t="inlineStr">
        <is>
          <t>ROODENG</t>
        </is>
      </c>
      <c r="C149" t="n">
        <v>23</v>
      </c>
      <c r="D149" t="n">
        <v>-0.762</v>
      </c>
      <c r="E149" t="n">
        <v>-0.26</v>
      </c>
      <c r="F149" t="n">
        <v>2.98</v>
      </c>
      <c r="G149" t="n">
        <v>2.22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HYPERLINK("https://www.defined.fi/sol/Ek81YYpoowq26kYMURPsUbgg5vB4c654rgraJfympump?maker=Gduzcig9Tmu9p853WtZdTemdhgUja1t4PishqMkJZ3hC","https://www.defined.fi/sol/Ek81YYpoowq26kYMURPsUbgg5vB4c654rgraJfympump?maker=Gduzcig9Tmu9p853WtZdTemdhgUja1t4PishqMkJZ3hC")</f>
        <v/>
      </c>
      <c r="M149">
        <f>HYPERLINK("https://dexscreener.com/solana/Ek81YYpoowq26kYMURPsUbgg5vB4c654rgraJfympump?maker=Gduzcig9Tmu9p853WtZdTemdhgUja1t4PishqMkJZ3hC","https://dexscreener.com/solana/Ek81YYpoowq26kYMURPsUbgg5vB4c654rgraJfympump?maker=Gduzcig9Tmu9p853WtZdTemdhgUja1t4PishqMkJZ3hC")</f>
        <v/>
      </c>
    </row>
    <row r="150">
      <c r="A150" t="inlineStr">
        <is>
          <t>2xEUracgi3xCcGKJMREAu2FXAwGpCUYezxqCRoFnYu5r</t>
        </is>
      </c>
      <c r="B150" t="inlineStr">
        <is>
          <t>PANGA</t>
        </is>
      </c>
      <c r="C150" t="n">
        <v>23</v>
      </c>
      <c r="D150" t="n">
        <v>0.01</v>
      </c>
      <c r="E150" t="n">
        <v>0.03</v>
      </c>
      <c r="F150" t="n">
        <v>0.311</v>
      </c>
      <c r="G150" t="n">
        <v>0.321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HYPERLINK("https://www.defined.fi/sol/2xEUracgi3xCcGKJMREAu2FXAwGpCUYezxqCRoFnYu5r?maker=Gduzcig9Tmu9p853WtZdTemdhgUja1t4PishqMkJZ3hC","https://www.defined.fi/sol/2xEUracgi3xCcGKJMREAu2FXAwGpCUYezxqCRoFnYu5r?maker=Gduzcig9Tmu9p853WtZdTemdhgUja1t4PishqMkJZ3hC")</f>
        <v/>
      </c>
      <c r="M150">
        <f>HYPERLINK("https://dexscreener.com/solana/2xEUracgi3xCcGKJMREAu2FXAwGpCUYezxqCRoFnYu5r?maker=Gduzcig9Tmu9p853WtZdTemdhgUja1t4PishqMkJZ3hC","https://dexscreener.com/solana/2xEUracgi3xCcGKJMREAu2FXAwGpCUYezxqCRoFnYu5r?maker=Gduzcig9Tmu9p853WtZdTemdhgUja1t4PishqMkJZ3hC")</f>
        <v/>
      </c>
    </row>
    <row r="151">
      <c r="A151" t="inlineStr">
        <is>
          <t>AALDFeunCVe6yG2btqKLfgSwyzCEthJpWv8RFwRQpump</t>
        </is>
      </c>
      <c r="B151" t="inlineStr">
        <is>
          <t>Joe</t>
        </is>
      </c>
      <c r="C151" t="n">
        <v>24</v>
      </c>
      <c r="D151" t="n">
        <v>-0.046</v>
      </c>
      <c r="E151" t="n">
        <v>-0.15</v>
      </c>
      <c r="F151" t="n">
        <v>0.308</v>
      </c>
      <c r="G151" t="n">
        <v>0.262</v>
      </c>
      <c r="H151" t="n">
        <v>1</v>
      </c>
      <c r="I151" t="n">
        <v>2</v>
      </c>
      <c r="J151" t="n">
        <v>-1</v>
      </c>
      <c r="K151" t="n">
        <v>-1</v>
      </c>
      <c r="L151">
        <f>HYPERLINK("https://www.defined.fi/sol/AALDFeunCVe6yG2btqKLfgSwyzCEthJpWv8RFwRQpump?maker=Gduzcig9Tmu9p853WtZdTemdhgUja1t4PishqMkJZ3hC","https://www.defined.fi/sol/AALDFeunCVe6yG2btqKLfgSwyzCEthJpWv8RFwRQpump?maker=Gduzcig9Tmu9p853WtZdTemdhgUja1t4PishqMkJZ3hC")</f>
        <v/>
      </c>
      <c r="M151">
        <f>HYPERLINK("https://dexscreener.com/solana/AALDFeunCVe6yG2btqKLfgSwyzCEthJpWv8RFwRQpump?maker=Gduzcig9Tmu9p853WtZdTemdhgUja1t4PishqMkJZ3hC","https://dexscreener.com/solana/AALDFeunCVe6yG2btqKLfgSwyzCEthJpWv8RFwRQpump?maker=Gduzcig9Tmu9p853WtZdTemdhgUja1t4PishqMkJZ3hC")</f>
        <v/>
      </c>
    </row>
    <row r="152">
      <c r="A152" t="inlineStr">
        <is>
          <t>tiLYBRtBSfhwXe82nfRAYd5EVaqfpV74WsH75we8pki</t>
        </is>
      </c>
      <c r="B152" t="inlineStr">
        <is>
          <t>TILLY</t>
        </is>
      </c>
      <c r="C152" t="n">
        <v>24</v>
      </c>
      <c r="D152" t="n">
        <v>-0.004</v>
      </c>
      <c r="E152" t="n">
        <v>-0.01</v>
      </c>
      <c r="F152" t="n">
        <v>0.629</v>
      </c>
      <c r="G152" t="n">
        <v>0.625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HYPERLINK("https://www.defined.fi/sol/tiLYBRtBSfhwXe82nfRAYd5EVaqfpV74WsH75we8pki?maker=Gduzcig9Tmu9p853WtZdTemdhgUja1t4PishqMkJZ3hC","https://www.defined.fi/sol/tiLYBRtBSfhwXe82nfRAYd5EVaqfpV74WsH75we8pki?maker=Gduzcig9Tmu9p853WtZdTemdhgUja1t4PishqMkJZ3hC")</f>
        <v/>
      </c>
      <c r="M152">
        <f>HYPERLINK("https://dexscreener.com/solana/tiLYBRtBSfhwXe82nfRAYd5EVaqfpV74WsH75we8pki?maker=Gduzcig9Tmu9p853WtZdTemdhgUja1t4PishqMkJZ3hC","https://dexscreener.com/solana/tiLYBRtBSfhwXe82nfRAYd5EVaqfpV74WsH75we8pki?maker=Gduzcig9Tmu9p853WtZdTemdhgUja1t4PishqMkJZ3hC")</f>
        <v/>
      </c>
    </row>
    <row r="153">
      <c r="A153" t="inlineStr">
        <is>
          <t>2susMTWQU594XvAbq2drq7L3gXCb4hgNgrEowyiUpump</t>
        </is>
      </c>
      <c r="B153" t="inlineStr">
        <is>
          <t>KAKI</t>
        </is>
      </c>
      <c r="C153" t="n">
        <v>24</v>
      </c>
      <c r="D153" t="n">
        <v>-0.002</v>
      </c>
      <c r="E153" t="n">
        <v>-1</v>
      </c>
      <c r="F153" t="n">
        <v>0.43</v>
      </c>
      <c r="G153" t="n">
        <v>0.428</v>
      </c>
      <c r="H153" t="n">
        <v>1</v>
      </c>
      <c r="I153" t="n">
        <v>1</v>
      </c>
      <c r="J153" t="n">
        <v>-1</v>
      </c>
      <c r="K153" t="n">
        <v>-1</v>
      </c>
      <c r="L153">
        <f>HYPERLINK("https://www.defined.fi/sol/2susMTWQU594XvAbq2drq7L3gXCb4hgNgrEowyiUpump?maker=Gduzcig9Tmu9p853WtZdTemdhgUja1t4PishqMkJZ3hC","https://www.defined.fi/sol/2susMTWQU594XvAbq2drq7L3gXCb4hgNgrEowyiUpump?maker=Gduzcig9Tmu9p853WtZdTemdhgUja1t4PishqMkJZ3hC")</f>
        <v/>
      </c>
      <c r="M153">
        <f>HYPERLINK("https://dexscreener.com/solana/2susMTWQU594XvAbq2drq7L3gXCb4hgNgrEowyiUpump?maker=Gduzcig9Tmu9p853WtZdTemdhgUja1t4PishqMkJZ3hC","https://dexscreener.com/solana/2susMTWQU594XvAbq2drq7L3gXCb4hgNgrEowyiUpump?maker=Gduzcig9Tmu9p853WtZdTemdhgUja1t4PishqMkJZ3hC")</f>
        <v/>
      </c>
    </row>
    <row r="154">
      <c r="A154" t="inlineStr">
        <is>
          <t>6jzShmWUY18arNzoTk6JidKrHmKAG3SpVk6xmP4sWsi4</t>
        </is>
      </c>
      <c r="B154" t="inlineStr">
        <is>
          <t>BEBI</t>
        </is>
      </c>
      <c r="C154" t="n">
        <v>24</v>
      </c>
      <c r="D154" t="n">
        <v>0.014</v>
      </c>
      <c r="E154" t="n">
        <v>-1</v>
      </c>
      <c r="F154" t="n">
        <v>0.312</v>
      </c>
      <c r="G154" t="n">
        <v>0.325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HYPERLINK("https://www.defined.fi/sol/6jzShmWUY18arNzoTk6JidKrHmKAG3SpVk6xmP4sWsi4?maker=Gduzcig9Tmu9p853WtZdTemdhgUja1t4PishqMkJZ3hC","https://www.defined.fi/sol/6jzShmWUY18arNzoTk6JidKrHmKAG3SpVk6xmP4sWsi4?maker=Gduzcig9Tmu9p853WtZdTemdhgUja1t4PishqMkJZ3hC")</f>
        <v/>
      </c>
      <c r="M154">
        <f>HYPERLINK("https://dexscreener.com/solana/6jzShmWUY18arNzoTk6JidKrHmKAG3SpVk6xmP4sWsi4?maker=Gduzcig9Tmu9p853WtZdTemdhgUja1t4PishqMkJZ3hC","https://dexscreener.com/solana/6jzShmWUY18arNzoTk6JidKrHmKAG3SpVk6xmP4sWsi4?maker=Gduzcig9Tmu9p853WtZdTemdhgUja1t4PishqMkJZ3hC")</f>
        <v/>
      </c>
    </row>
    <row r="155">
      <c r="A155" t="inlineStr">
        <is>
          <t>2J9vbTd3B6Sx9ZsHKyQyFY7APDqG2LGxp5RyFMd1CgXn</t>
        </is>
      </c>
      <c r="B155" t="inlineStr">
        <is>
          <t>Hippo</t>
        </is>
      </c>
      <c r="C155" t="n">
        <v>24</v>
      </c>
      <c r="D155" t="n">
        <v>0.037</v>
      </c>
      <c r="E155" t="n">
        <v>-1</v>
      </c>
      <c r="F155" t="n">
        <v>0.39</v>
      </c>
      <c r="G155" t="n">
        <v>0.427</v>
      </c>
      <c r="H155" t="n">
        <v>2</v>
      </c>
      <c r="I155" t="n">
        <v>1</v>
      </c>
      <c r="J155" t="n">
        <v>-1</v>
      </c>
      <c r="K155" t="n">
        <v>-1</v>
      </c>
      <c r="L155">
        <f>HYPERLINK("https://www.defined.fi/sol/2J9vbTd3B6Sx9ZsHKyQyFY7APDqG2LGxp5RyFMd1CgXn?maker=Gduzcig9Tmu9p853WtZdTemdhgUja1t4PishqMkJZ3hC","https://www.defined.fi/sol/2J9vbTd3B6Sx9ZsHKyQyFY7APDqG2LGxp5RyFMd1CgXn?maker=Gduzcig9Tmu9p853WtZdTemdhgUja1t4PishqMkJZ3hC")</f>
        <v/>
      </c>
      <c r="M155">
        <f>HYPERLINK("https://dexscreener.com/solana/2J9vbTd3B6Sx9ZsHKyQyFY7APDqG2LGxp5RyFMd1CgXn?maker=Gduzcig9Tmu9p853WtZdTemdhgUja1t4PishqMkJZ3hC","https://dexscreener.com/solana/2J9vbTd3B6Sx9ZsHKyQyFY7APDqG2LGxp5RyFMd1CgXn?maker=Gduzcig9Tmu9p853WtZdTemdhgUja1t4PishqMkJZ3hC")</f>
        <v/>
      </c>
    </row>
    <row r="156">
      <c r="A156" t="inlineStr">
        <is>
          <t>EKDeDihNNB6SG6m6sHdhLduu5HfotN7A8cw2z45wkV5j</t>
        </is>
      </c>
      <c r="B156" t="inlineStr">
        <is>
          <t>LUTRA</t>
        </is>
      </c>
      <c r="C156" t="n">
        <v>24</v>
      </c>
      <c r="D156" t="n">
        <v>-0.217</v>
      </c>
      <c r="E156" t="n">
        <v>-1</v>
      </c>
      <c r="F156" t="n">
        <v>0.323</v>
      </c>
      <c r="G156" t="n">
        <v>0.106</v>
      </c>
      <c r="H156" t="n">
        <v>1</v>
      </c>
      <c r="I156" t="n">
        <v>1</v>
      </c>
      <c r="J156" t="n">
        <v>-1</v>
      </c>
      <c r="K156" t="n">
        <v>-1</v>
      </c>
      <c r="L156">
        <f>HYPERLINK("https://www.defined.fi/sol/EKDeDihNNB6SG6m6sHdhLduu5HfotN7A8cw2z45wkV5j?maker=Gduzcig9Tmu9p853WtZdTemdhgUja1t4PishqMkJZ3hC","https://www.defined.fi/sol/EKDeDihNNB6SG6m6sHdhLduu5HfotN7A8cw2z45wkV5j?maker=Gduzcig9Tmu9p853WtZdTemdhgUja1t4PishqMkJZ3hC")</f>
        <v/>
      </c>
      <c r="M156">
        <f>HYPERLINK("https://dexscreener.com/solana/EKDeDihNNB6SG6m6sHdhLduu5HfotN7A8cw2z45wkV5j?maker=Gduzcig9Tmu9p853WtZdTemdhgUja1t4PishqMkJZ3hC","https://dexscreener.com/solana/EKDeDihNNB6SG6m6sHdhLduu5HfotN7A8cw2z45wkV5j?maker=Gduzcig9Tmu9p853WtZdTemdhgUja1t4PishqMkJZ3hC")</f>
        <v/>
      </c>
    </row>
    <row r="157">
      <c r="A157" t="inlineStr">
        <is>
          <t>7dHbWXmci3dT8UFYWYZweBLXgycu7Y3iL6trKn1Y7ARj</t>
        </is>
      </c>
      <c r="B157" t="inlineStr">
        <is>
          <t>stSOL</t>
        </is>
      </c>
      <c r="C157" t="n">
        <v>24</v>
      </c>
      <c r="D157" t="n">
        <v>0</v>
      </c>
      <c r="E157" t="n">
        <v>0.07000000000000001</v>
      </c>
      <c r="F157" t="n">
        <v>0.105</v>
      </c>
      <c r="G157" t="n">
        <v>0</v>
      </c>
      <c r="H157" t="n">
        <v>1</v>
      </c>
      <c r="I157" t="n">
        <v>0</v>
      </c>
      <c r="J157" t="n">
        <v>-1</v>
      </c>
      <c r="K157" t="n">
        <v>-1</v>
      </c>
      <c r="L157">
        <f>HYPERLINK("https://www.defined.fi/sol/7dHbWXmci3dT8UFYWYZweBLXgycu7Y3iL6trKn1Y7ARj?maker=Gduzcig9Tmu9p853WtZdTemdhgUja1t4PishqMkJZ3hC","https://www.defined.fi/sol/7dHbWXmci3dT8UFYWYZweBLXgycu7Y3iL6trKn1Y7ARj?maker=Gduzcig9Tmu9p853WtZdTemdhgUja1t4PishqMkJZ3hC")</f>
        <v/>
      </c>
      <c r="M157">
        <f>HYPERLINK("https://dexscreener.com/solana/7dHbWXmci3dT8UFYWYZweBLXgycu7Y3iL6trKn1Y7ARj?maker=Gduzcig9Tmu9p853WtZdTemdhgUja1t4PishqMkJZ3hC","https://dexscreener.com/solana/7dHbWXmci3dT8UFYWYZweBLXgycu7Y3iL6trKn1Y7ARj?maker=Gduzcig9Tmu9p853WtZdTemdhgUja1t4PishqMkJZ3hC")</f>
        <v/>
      </c>
    </row>
    <row r="158">
      <c r="A158" t="inlineStr">
        <is>
          <t>FEFwYgVvKaNUMxKaUB7vpoQ9dZkoHAzfHa1p4joXEaKA</t>
        </is>
      </c>
      <c r="B158" t="inlineStr">
        <is>
          <t>JONA</t>
        </is>
      </c>
      <c r="C158" t="n">
        <v>24</v>
      </c>
      <c r="D158" t="n">
        <v>-4.05</v>
      </c>
      <c r="E158" t="n">
        <v>-0.62</v>
      </c>
      <c r="F158" t="n">
        <v>6.48</v>
      </c>
      <c r="G158" t="n">
        <v>2.43</v>
      </c>
      <c r="H158" t="n">
        <v>1</v>
      </c>
      <c r="I158" t="n">
        <v>2</v>
      </c>
      <c r="J158" t="n">
        <v>-1</v>
      </c>
      <c r="K158" t="n">
        <v>-1</v>
      </c>
      <c r="L158">
        <f>HYPERLINK("https://www.defined.fi/sol/FEFwYgVvKaNUMxKaUB7vpoQ9dZkoHAzfHa1p4joXEaKA?maker=Gduzcig9Tmu9p853WtZdTemdhgUja1t4PishqMkJZ3hC","https://www.defined.fi/sol/FEFwYgVvKaNUMxKaUB7vpoQ9dZkoHAzfHa1p4joXEaKA?maker=Gduzcig9Tmu9p853WtZdTemdhgUja1t4PishqMkJZ3hC")</f>
        <v/>
      </c>
      <c r="M158">
        <f>HYPERLINK("https://dexscreener.com/solana/FEFwYgVvKaNUMxKaUB7vpoQ9dZkoHAzfHa1p4joXEaKA?maker=Gduzcig9Tmu9p853WtZdTemdhgUja1t4PishqMkJZ3hC","https://dexscreener.com/solana/FEFwYgVvKaNUMxKaUB7vpoQ9dZkoHAzfHa1p4joXEaKA?maker=Gduzcig9Tmu9p853WtZdTemdhgUja1t4PishqMkJZ3hC")</f>
        <v/>
      </c>
    </row>
    <row r="159">
      <c r="A159" t="inlineStr">
        <is>
          <t>4VoTy7qyqDRV2N5YrCGvEX8htbW3RRtu1yXCDBBppump</t>
        </is>
      </c>
      <c r="B159" t="inlineStr">
        <is>
          <t>FEDORA</t>
        </is>
      </c>
      <c r="C159" t="n">
        <v>24</v>
      </c>
      <c r="D159" t="n">
        <v>0.033</v>
      </c>
      <c r="E159" t="n">
        <v>0.03</v>
      </c>
      <c r="F159" t="n">
        <v>1.04</v>
      </c>
      <c r="G159" t="n">
        <v>1.07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HYPERLINK("https://www.defined.fi/sol/4VoTy7qyqDRV2N5YrCGvEX8htbW3RRtu1yXCDBBppump?maker=Gduzcig9Tmu9p853WtZdTemdhgUja1t4PishqMkJZ3hC","https://www.defined.fi/sol/4VoTy7qyqDRV2N5YrCGvEX8htbW3RRtu1yXCDBBppump?maker=Gduzcig9Tmu9p853WtZdTemdhgUja1t4PishqMkJZ3hC")</f>
        <v/>
      </c>
      <c r="M159">
        <f>HYPERLINK("https://dexscreener.com/solana/4VoTy7qyqDRV2N5YrCGvEX8htbW3RRtu1yXCDBBppump?maker=Gduzcig9Tmu9p853WtZdTemdhgUja1t4PishqMkJZ3hC","https://dexscreener.com/solana/4VoTy7qyqDRV2N5YrCGvEX8htbW3RRtu1yXCDBBppump?maker=Gduzcig9Tmu9p853WtZdTemdhgUja1t4PishqMkJZ3hC")</f>
        <v/>
      </c>
    </row>
    <row r="160">
      <c r="A160" t="inlineStr">
        <is>
          <t>8zUzRRyijkzR8XxYhVVHdci8vHFDy1nz3Qr3WuePTSD</t>
        </is>
      </c>
      <c r="B160" t="inlineStr">
        <is>
          <t>PTSD</t>
        </is>
      </c>
      <c r="C160" t="n">
        <v>24</v>
      </c>
      <c r="D160" t="n">
        <v>-0.026</v>
      </c>
      <c r="E160" t="n">
        <v>-0.08</v>
      </c>
      <c r="F160" t="n">
        <v>0.314</v>
      </c>
      <c r="G160" t="n">
        <v>0.287</v>
      </c>
      <c r="H160" t="n">
        <v>1</v>
      </c>
      <c r="I160" t="n">
        <v>1</v>
      </c>
      <c r="J160" t="n">
        <v>-1</v>
      </c>
      <c r="K160" t="n">
        <v>-1</v>
      </c>
      <c r="L160">
        <f>HYPERLINK("https://www.defined.fi/sol/8zUzRRyijkzR8XxYhVVHdci8vHFDy1nz3Qr3WuePTSD?maker=Gduzcig9Tmu9p853WtZdTemdhgUja1t4PishqMkJZ3hC","https://www.defined.fi/sol/8zUzRRyijkzR8XxYhVVHdci8vHFDy1nz3Qr3WuePTSD?maker=Gduzcig9Tmu9p853WtZdTemdhgUja1t4PishqMkJZ3hC")</f>
        <v/>
      </c>
      <c r="M160">
        <f>HYPERLINK("https://dexscreener.com/solana/8zUzRRyijkzR8XxYhVVHdci8vHFDy1nz3Qr3WuePTSD?maker=Gduzcig9Tmu9p853WtZdTemdhgUja1t4PishqMkJZ3hC","https://dexscreener.com/solana/8zUzRRyijkzR8XxYhVVHdci8vHFDy1nz3Qr3WuePTSD?maker=Gduzcig9Tmu9p853WtZdTemdhgUja1t4PishqMkJZ3hC")</f>
        <v/>
      </c>
    </row>
    <row r="161">
      <c r="A161" t="inlineStr">
        <is>
          <t>DL7wnCZpWa479uX1S5FQYQavdvex2zAtzw4ZXgkWpump</t>
        </is>
      </c>
      <c r="B161" t="inlineStr">
        <is>
          <t>Maurice</t>
        </is>
      </c>
      <c r="C161" t="n">
        <v>24</v>
      </c>
      <c r="D161" t="n">
        <v>-0.008</v>
      </c>
      <c r="E161" t="n">
        <v>-0.02</v>
      </c>
      <c r="F161" t="n">
        <v>0.321</v>
      </c>
      <c r="G161" t="n">
        <v>0.314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HYPERLINK("https://www.defined.fi/sol/DL7wnCZpWa479uX1S5FQYQavdvex2zAtzw4ZXgkWpump?maker=Gduzcig9Tmu9p853WtZdTemdhgUja1t4PishqMkJZ3hC","https://www.defined.fi/sol/DL7wnCZpWa479uX1S5FQYQavdvex2zAtzw4ZXgkWpump?maker=Gduzcig9Tmu9p853WtZdTemdhgUja1t4PishqMkJZ3hC")</f>
        <v/>
      </c>
      <c r="M161">
        <f>HYPERLINK("https://dexscreener.com/solana/DL7wnCZpWa479uX1S5FQYQavdvex2zAtzw4ZXgkWpump?maker=Gduzcig9Tmu9p853WtZdTemdhgUja1t4PishqMkJZ3hC","https://dexscreener.com/solana/DL7wnCZpWa479uX1S5FQYQavdvex2zAtzw4ZXgkWpump?maker=Gduzcig9Tmu9p853WtZdTemdhgUja1t4PishqMkJZ3hC")</f>
        <v/>
      </c>
    </row>
    <row r="162">
      <c r="A162" t="inlineStr">
        <is>
          <t>Hb5GRetQ5Cain6iiTqZikiLaRpohTQ23vqtMPmnupump</t>
        </is>
      </c>
      <c r="B162" t="inlineStr">
        <is>
          <t>HP</t>
        </is>
      </c>
      <c r="C162" t="n">
        <v>24</v>
      </c>
      <c r="D162" t="n">
        <v>-0.006</v>
      </c>
      <c r="E162" t="n">
        <v>-0.02</v>
      </c>
      <c r="F162" t="n">
        <v>0.327</v>
      </c>
      <c r="G162" t="n">
        <v>0.321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HYPERLINK("https://www.defined.fi/sol/Hb5GRetQ5Cain6iiTqZikiLaRpohTQ23vqtMPmnupump?maker=Gduzcig9Tmu9p853WtZdTemdhgUja1t4PishqMkJZ3hC","https://www.defined.fi/sol/Hb5GRetQ5Cain6iiTqZikiLaRpohTQ23vqtMPmnupump?maker=Gduzcig9Tmu9p853WtZdTemdhgUja1t4PishqMkJZ3hC")</f>
        <v/>
      </c>
      <c r="M162">
        <f>HYPERLINK("https://dexscreener.com/solana/Hb5GRetQ5Cain6iiTqZikiLaRpohTQ23vqtMPmnupump?maker=Gduzcig9Tmu9p853WtZdTemdhgUja1t4PishqMkJZ3hC","https://dexscreener.com/solana/Hb5GRetQ5Cain6iiTqZikiLaRpohTQ23vqtMPmnupump?maker=Gduzcig9Tmu9p853WtZdTemdhgUja1t4PishqMkJZ3hC")</f>
        <v/>
      </c>
    </row>
    <row r="163">
      <c r="A163" t="inlineStr">
        <is>
          <t>2P4KUH1bvGB3aFVmup9mcGz7YbxeBpKkbEPAgNwFpump</t>
        </is>
      </c>
      <c r="B163" t="inlineStr">
        <is>
          <t>wDENG</t>
        </is>
      </c>
      <c r="C163" t="n">
        <v>24</v>
      </c>
      <c r="D163" t="n">
        <v>3.05</v>
      </c>
      <c r="E163" t="n">
        <v>0.33</v>
      </c>
      <c r="F163" t="n">
        <v>9.4</v>
      </c>
      <c r="G163" t="n">
        <v>12.45</v>
      </c>
      <c r="H163" t="n">
        <v>3</v>
      </c>
      <c r="I163" t="n">
        <v>3</v>
      </c>
      <c r="J163" t="n">
        <v>-1</v>
      </c>
      <c r="K163" t="n">
        <v>-1</v>
      </c>
      <c r="L163">
        <f>HYPERLINK("https://www.defined.fi/sol/2P4KUH1bvGB3aFVmup9mcGz7YbxeBpKkbEPAgNwFpump?maker=Gduzcig9Tmu9p853WtZdTemdhgUja1t4PishqMkJZ3hC","https://www.defined.fi/sol/2P4KUH1bvGB3aFVmup9mcGz7YbxeBpKkbEPAgNwFpump?maker=Gduzcig9Tmu9p853WtZdTemdhgUja1t4PishqMkJZ3hC")</f>
        <v/>
      </c>
      <c r="M163">
        <f>HYPERLINK("https://dexscreener.com/solana/2P4KUH1bvGB3aFVmup9mcGz7YbxeBpKkbEPAgNwFpump?maker=Gduzcig9Tmu9p853WtZdTemdhgUja1t4PishqMkJZ3hC","https://dexscreener.com/solana/2P4KUH1bvGB3aFVmup9mcGz7YbxeBpKkbEPAgNwFpump?maker=Gduzcig9Tmu9p853WtZdTemdhgUja1t4PishqMkJZ3hC")</f>
        <v/>
      </c>
    </row>
    <row r="164">
      <c r="A164" t="inlineStr">
        <is>
          <t>HJkdRUn3qnDSUq2LpFKgTEuoTD1wv5ug59X6PFUFj7oa</t>
        </is>
      </c>
      <c r="B164" t="inlineStr">
        <is>
          <t>TOTO</t>
        </is>
      </c>
      <c r="C164" t="n">
        <v>24</v>
      </c>
      <c r="D164" t="n">
        <v>-1.9</v>
      </c>
      <c r="E164" t="n">
        <v>-0.24</v>
      </c>
      <c r="F164" t="n">
        <v>7.81</v>
      </c>
      <c r="G164" t="n">
        <v>5.92</v>
      </c>
      <c r="H164" t="n">
        <v>3</v>
      </c>
      <c r="I164" t="n">
        <v>1</v>
      </c>
      <c r="J164" t="n">
        <v>-1</v>
      </c>
      <c r="K164" t="n">
        <v>-1</v>
      </c>
      <c r="L164">
        <f>HYPERLINK("https://www.defined.fi/sol/HJkdRUn3qnDSUq2LpFKgTEuoTD1wv5ug59X6PFUFj7oa?maker=Gduzcig9Tmu9p853WtZdTemdhgUja1t4PishqMkJZ3hC","https://www.defined.fi/sol/HJkdRUn3qnDSUq2LpFKgTEuoTD1wv5ug59X6PFUFj7oa?maker=Gduzcig9Tmu9p853WtZdTemdhgUja1t4PishqMkJZ3hC")</f>
        <v/>
      </c>
      <c r="M164">
        <f>HYPERLINK("https://dexscreener.com/solana/HJkdRUn3qnDSUq2LpFKgTEuoTD1wv5ug59X6PFUFj7oa?maker=Gduzcig9Tmu9p853WtZdTemdhgUja1t4PishqMkJZ3hC","https://dexscreener.com/solana/HJkdRUn3qnDSUq2LpFKgTEuoTD1wv5ug59X6PFUFj7oa?maker=Gduzcig9Tmu9p853WtZdTemdhgUja1t4PishqMkJZ3hC")</f>
        <v/>
      </c>
    </row>
    <row r="165">
      <c r="A165" t="inlineStr">
        <is>
          <t>CEv97t1Qp7FB6XX1PH5ohyrzUCeKAQbCpAjxegJq9HW7</t>
        </is>
      </c>
      <c r="B165" t="inlineStr">
        <is>
          <t>RAFF</t>
        </is>
      </c>
      <c r="C165" t="n">
        <v>25</v>
      </c>
      <c r="D165" t="n">
        <v>-0.047</v>
      </c>
      <c r="E165" t="n">
        <v>-0.05</v>
      </c>
      <c r="F165" t="n">
        <v>1.02</v>
      </c>
      <c r="G165" t="n">
        <v>0.972</v>
      </c>
      <c r="H165" t="n">
        <v>2</v>
      </c>
      <c r="I165" t="n">
        <v>2</v>
      </c>
      <c r="J165" t="n">
        <v>-1</v>
      </c>
      <c r="K165" t="n">
        <v>-1</v>
      </c>
      <c r="L165">
        <f>HYPERLINK("https://www.defined.fi/sol/CEv97t1Qp7FB6XX1PH5ohyrzUCeKAQbCpAjxegJq9HW7?maker=Gduzcig9Tmu9p853WtZdTemdhgUja1t4PishqMkJZ3hC","https://www.defined.fi/sol/CEv97t1Qp7FB6XX1PH5ohyrzUCeKAQbCpAjxegJq9HW7?maker=Gduzcig9Tmu9p853WtZdTemdhgUja1t4PishqMkJZ3hC")</f>
        <v/>
      </c>
      <c r="M165">
        <f>HYPERLINK("https://dexscreener.com/solana/CEv97t1Qp7FB6XX1PH5ohyrzUCeKAQbCpAjxegJq9HW7?maker=Gduzcig9Tmu9p853WtZdTemdhgUja1t4PishqMkJZ3hC","https://dexscreener.com/solana/CEv97t1Qp7FB6XX1PH5ohyrzUCeKAQbCpAjxegJq9HW7?maker=Gduzcig9Tmu9p853WtZdTemdhgUja1t4PishqMkJZ3hC")</f>
        <v/>
      </c>
    </row>
    <row r="166">
      <c r="A166" t="inlineStr">
        <is>
          <t>GBhhsUAAjnF7r54ra34aHB9E1xeKwpAnSGfM6ocjpump</t>
        </is>
      </c>
      <c r="B166" t="inlineStr">
        <is>
          <t>jordan</t>
        </is>
      </c>
      <c r="C166" t="n">
        <v>25</v>
      </c>
      <c r="D166" t="n">
        <v>-0.003</v>
      </c>
      <c r="E166" t="n">
        <v>-0.01</v>
      </c>
      <c r="F166" t="n">
        <v>0.5590000000000001</v>
      </c>
      <c r="G166" t="n">
        <v>0.5570000000000001</v>
      </c>
      <c r="H166" t="n">
        <v>2</v>
      </c>
      <c r="I166" t="n">
        <v>1</v>
      </c>
      <c r="J166" t="n">
        <v>-1</v>
      </c>
      <c r="K166" t="n">
        <v>-1</v>
      </c>
      <c r="L166">
        <f>HYPERLINK("https://www.defined.fi/sol/GBhhsUAAjnF7r54ra34aHB9E1xeKwpAnSGfM6ocjpump?maker=Gduzcig9Tmu9p853WtZdTemdhgUja1t4PishqMkJZ3hC","https://www.defined.fi/sol/GBhhsUAAjnF7r54ra34aHB9E1xeKwpAnSGfM6ocjpump?maker=Gduzcig9Tmu9p853WtZdTemdhgUja1t4PishqMkJZ3hC")</f>
        <v/>
      </c>
      <c r="M166">
        <f>HYPERLINK("https://dexscreener.com/solana/GBhhsUAAjnF7r54ra34aHB9E1xeKwpAnSGfM6ocjpump?maker=Gduzcig9Tmu9p853WtZdTemdhgUja1t4PishqMkJZ3hC","https://dexscreener.com/solana/GBhhsUAAjnF7r54ra34aHB9E1xeKwpAnSGfM6ocjpump?maker=Gduzcig9Tmu9p853WtZdTemdhgUja1t4PishqMkJZ3hC")</f>
        <v/>
      </c>
    </row>
    <row r="167">
      <c r="A167" t="inlineStr">
        <is>
          <t>XBGdqJ9P175hCC1LangCEyXWNeCPHaKWA17tymz2PrY</t>
        </is>
      </c>
      <c r="B167" t="inlineStr">
        <is>
          <t>XBG</t>
        </is>
      </c>
      <c r="C167" t="n">
        <v>25</v>
      </c>
      <c r="D167" t="n">
        <v>0</v>
      </c>
      <c r="E167" t="n">
        <v>-1</v>
      </c>
      <c r="F167" t="n">
        <v>0</v>
      </c>
      <c r="G167" t="n">
        <v>0.953</v>
      </c>
      <c r="H167" t="n">
        <v>0</v>
      </c>
      <c r="I167" t="n">
        <v>2</v>
      </c>
      <c r="J167" t="n">
        <v>-1</v>
      </c>
      <c r="K167" t="n">
        <v>-1</v>
      </c>
      <c r="L167">
        <f>HYPERLINK("https://www.defined.fi/sol/XBGdqJ9P175hCC1LangCEyXWNeCPHaKWA17tymz2PrY?maker=Gduzcig9Tmu9p853WtZdTemdhgUja1t4PishqMkJZ3hC","https://www.defined.fi/sol/XBGdqJ9P175hCC1LangCEyXWNeCPHaKWA17tymz2PrY?maker=Gduzcig9Tmu9p853WtZdTemdhgUja1t4PishqMkJZ3hC")</f>
        <v/>
      </c>
      <c r="M167">
        <f>HYPERLINK("https://dexscreener.com/solana/XBGdqJ9P175hCC1LangCEyXWNeCPHaKWA17tymz2PrY?maker=Gduzcig9Tmu9p853WtZdTemdhgUja1t4PishqMkJZ3hC","https://dexscreener.com/solana/XBGdqJ9P175hCC1LangCEyXWNeCPHaKWA17tymz2PrY?maker=Gduzcig9Tmu9p853WtZdTemdhgUja1t4PishqMkJZ3hC")</f>
        <v/>
      </c>
    </row>
    <row r="168">
      <c r="A168" t="inlineStr">
        <is>
          <t>3dQTr7ror2QPKQ3GbBCokJUmjErGg8kTJzdnYjNfvi3Z</t>
        </is>
      </c>
      <c r="B168" t="inlineStr">
        <is>
          <t>BORG</t>
        </is>
      </c>
      <c r="C168" t="n">
        <v>25</v>
      </c>
      <c r="D168" t="n">
        <v>-0.061</v>
      </c>
      <c r="E168" t="n">
        <v>-0.01</v>
      </c>
      <c r="F168" t="n">
        <v>7.49</v>
      </c>
      <c r="G168" t="n">
        <v>8.960000000000001</v>
      </c>
      <c r="H168" t="n">
        <v>3</v>
      </c>
      <c r="I168" t="n">
        <v>8</v>
      </c>
      <c r="J168" t="n">
        <v>-1</v>
      </c>
      <c r="K168" t="n">
        <v>-1</v>
      </c>
      <c r="L168">
        <f>HYPERLINK("https://www.defined.fi/sol/3dQTr7ror2QPKQ3GbBCokJUmjErGg8kTJzdnYjNfvi3Z?maker=Gduzcig9Tmu9p853WtZdTemdhgUja1t4PishqMkJZ3hC","https://www.defined.fi/sol/3dQTr7ror2QPKQ3GbBCokJUmjErGg8kTJzdnYjNfvi3Z?maker=Gduzcig9Tmu9p853WtZdTemdhgUja1t4PishqMkJZ3hC")</f>
        <v/>
      </c>
      <c r="M168">
        <f>HYPERLINK("https://dexscreener.com/solana/3dQTr7ror2QPKQ3GbBCokJUmjErGg8kTJzdnYjNfvi3Z?maker=Gduzcig9Tmu9p853WtZdTemdhgUja1t4PishqMkJZ3hC","https://dexscreener.com/solana/3dQTr7ror2QPKQ3GbBCokJUmjErGg8kTJzdnYjNfvi3Z?maker=Gduzcig9Tmu9p853WtZdTemdhgUja1t4PishqMkJZ3hC")</f>
        <v/>
      </c>
    </row>
    <row r="169">
      <c r="A169" t="inlineStr">
        <is>
          <t>XBGdqJ9P175hCC1LangCEyXWNeCPHaKWA17tymz2PrY</t>
        </is>
      </c>
      <c r="B169" t="inlineStr">
        <is>
          <t>XBG</t>
        </is>
      </c>
      <c r="C169" t="n">
        <v>25</v>
      </c>
      <c r="D169" t="n">
        <v>0</v>
      </c>
      <c r="E169" t="n">
        <v>-1</v>
      </c>
      <c r="F169" t="n">
        <v>0</v>
      </c>
      <c r="G169" t="n">
        <v>0.955</v>
      </c>
      <c r="H169" t="n">
        <v>0</v>
      </c>
      <c r="I169" t="n">
        <v>1</v>
      </c>
      <c r="J169" t="n">
        <v>-1</v>
      </c>
      <c r="K169" t="n">
        <v>-1</v>
      </c>
      <c r="L169">
        <f>HYPERLINK("https://www.defined.fi/sol/XBGdqJ9P175hCC1LangCEyXWNeCPHaKWA17tymz2PrY?maker=Gduzcig9Tmu9p853WtZdTemdhgUja1t4PishqMkJZ3hC","https://www.defined.fi/sol/XBGdqJ9P175hCC1LangCEyXWNeCPHaKWA17tymz2PrY?maker=Gduzcig9Tmu9p853WtZdTemdhgUja1t4PishqMkJZ3hC")</f>
        <v/>
      </c>
      <c r="M169">
        <f>HYPERLINK("https://dexscreener.com/solana/XBGdqJ9P175hCC1LangCEyXWNeCPHaKWA17tymz2PrY?maker=Gduzcig9Tmu9p853WtZdTemdhgUja1t4PishqMkJZ3hC","https://dexscreener.com/solana/XBGdqJ9P175hCC1LangCEyXWNeCPHaKWA17tymz2PrY?maker=Gduzcig9Tmu9p853WtZdTemdhgUja1t4PishqMkJZ3hC")</f>
        <v/>
      </c>
    </row>
    <row r="170">
      <c r="A170" t="inlineStr">
        <is>
          <t>XBGdqJ9P175hCC1LangCEyXWNeCPHaKWA17tymz2PrY</t>
        </is>
      </c>
      <c r="B170" t="inlineStr">
        <is>
          <t>XBG</t>
        </is>
      </c>
      <c r="C170" t="n">
        <v>25</v>
      </c>
      <c r="D170" t="n">
        <v>0</v>
      </c>
      <c r="E170" t="n">
        <v>-1</v>
      </c>
      <c r="F170" t="n">
        <v>0</v>
      </c>
      <c r="G170" t="n">
        <v>0.795</v>
      </c>
      <c r="H170" t="n">
        <v>0</v>
      </c>
      <c r="I170" t="n">
        <v>1</v>
      </c>
      <c r="J170" t="n">
        <v>-1</v>
      </c>
      <c r="K170" t="n">
        <v>-1</v>
      </c>
      <c r="L170">
        <f>HYPERLINK("https://www.defined.fi/sol/XBGdqJ9P175hCC1LangCEyXWNeCPHaKWA17tymz2PrY?maker=Gduzcig9Tmu9p853WtZdTemdhgUja1t4PishqMkJZ3hC","https://www.defined.fi/sol/XBGdqJ9P175hCC1LangCEyXWNeCPHaKWA17tymz2PrY?maker=Gduzcig9Tmu9p853WtZdTemdhgUja1t4PishqMkJZ3hC")</f>
        <v/>
      </c>
      <c r="M170">
        <f>HYPERLINK("https://dexscreener.com/solana/XBGdqJ9P175hCC1LangCEyXWNeCPHaKWA17tymz2PrY?maker=Gduzcig9Tmu9p853WtZdTemdhgUja1t4PishqMkJZ3hC","https://dexscreener.com/solana/XBGdqJ9P175hCC1LangCEyXWNeCPHaKWA17tymz2PrY?maker=Gduzcig9Tmu9p853WtZdTemdhgUja1t4PishqMkJZ3hC")</f>
        <v/>
      </c>
    </row>
    <row r="171">
      <c r="A171" t="inlineStr">
        <is>
          <t>XBGdqJ9P175hCC1LangCEyXWNeCPHaKWA17tymz2PrY</t>
        </is>
      </c>
      <c r="B171" t="inlineStr">
        <is>
          <t>XBG</t>
        </is>
      </c>
      <c r="C171" t="n">
        <v>25</v>
      </c>
      <c r="D171" t="n">
        <v>0.001</v>
      </c>
      <c r="E171" t="n">
        <v>-1</v>
      </c>
      <c r="F171" t="n">
        <v>6.28</v>
      </c>
      <c r="G171" t="n">
        <v>1.19</v>
      </c>
      <c r="H171" t="n">
        <v>1</v>
      </c>
      <c r="I171" t="n">
        <v>1</v>
      </c>
      <c r="J171" t="n">
        <v>-1</v>
      </c>
      <c r="K171" t="n">
        <v>-1</v>
      </c>
      <c r="L171">
        <f>HYPERLINK("https://www.defined.fi/sol/XBGdqJ9P175hCC1LangCEyXWNeCPHaKWA17tymz2PrY?maker=Gduzcig9Tmu9p853WtZdTemdhgUja1t4PishqMkJZ3hC","https://www.defined.fi/sol/XBGdqJ9P175hCC1LangCEyXWNeCPHaKWA17tymz2PrY?maker=Gduzcig9Tmu9p853WtZdTemdhgUja1t4PishqMkJZ3hC")</f>
        <v/>
      </c>
      <c r="M171">
        <f>HYPERLINK("https://dexscreener.com/solana/XBGdqJ9P175hCC1LangCEyXWNeCPHaKWA17tymz2PrY?maker=Gduzcig9Tmu9p853WtZdTemdhgUja1t4PishqMkJZ3hC","https://dexscreener.com/solana/XBGdqJ9P175hCC1LangCEyXWNeCPHaKWA17tymz2PrY?maker=Gduzcig9Tmu9p853WtZdTemdhgUja1t4PishqMkJZ3hC")</f>
        <v/>
      </c>
    </row>
    <row r="172">
      <c r="A172" t="inlineStr">
        <is>
          <t>BnDeT7pmbR27SVq6vCTUXYFUxSMR8dYGvbG9YSQn3UPB</t>
        </is>
      </c>
      <c r="B172" t="inlineStr">
        <is>
          <t>POLYMARKET</t>
        </is>
      </c>
      <c r="C172" t="n">
        <v>26</v>
      </c>
      <c r="D172" t="n">
        <v>-0.194</v>
      </c>
      <c r="E172" t="n">
        <v>-0.39</v>
      </c>
      <c r="F172" t="n">
        <v>0.499</v>
      </c>
      <c r="G172" t="n">
        <v>0.305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HYPERLINK("https://www.defined.fi/sol/BnDeT7pmbR27SVq6vCTUXYFUxSMR8dYGvbG9YSQn3UPB?maker=Gduzcig9Tmu9p853WtZdTemdhgUja1t4PishqMkJZ3hC","https://www.defined.fi/sol/BnDeT7pmbR27SVq6vCTUXYFUxSMR8dYGvbG9YSQn3UPB?maker=Gduzcig9Tmu9p853WtZdTemdhgUja1t4PishqMkJZ3hC")</f>
        <v/>
      </c>
      <c r="M172">
        <f>HYPERLINK("https://dexscreener.com/solana/BnDeT7pmbR27SVq6vCTUXYFUxSMR8dYGvbG9YSQn3UPB?maker=Gduzcig9Tmu9p853WtZdTemdhgUja1t4PishqMkJZ3hC","https://dexscreener.com/solana/BnDeT7pmbR27SVq6vCTUXYFUxSMR8dYGvbG9YSQn3UPB?maker=Gduzcig9Tmu9p853WtZdTemdhgUja1t4PishqMkJZ3hC")</f>
        <v/>
      </c>
    </row>
    <row r="173">
      <c r="A173" t="inlineStr">
        <is>
          <t>B9DNQ2tYM2p8qH9ifc69rsVcHR2ETetGoBFhqmQqKdVN</t>
        </is>
      </c>
      <c r="B173" t="inlineStr">
        <is>
          <t>RAT</t>
        </is>
      </c>
      <c r="C173" t="n">
        <v>26</v>
      </c>
      <c r="D173" t="n">
        <v>2.8</v>
      </c>
      <c r="E173" t="n">
        <v>1.64</v>
      </c>
      <c r="F173" t="n">
        <v>1.71</v>
      </c>
      <c r="G173" t="n">
        <v>0</v>
      </c>
      <c r="H173" t="n">
        <v>2</v>
      </c>
      <c r="I173" t="n">
        <v>0</v>
      </c>
      <c r="J173" t="n">
        <v>-1</v>
      </c>
      <c r="K173" t="n">
        <v>-1</v>
      </c>
      <c r="L173">
        <f>HYPERLINK("https://www.defined.fi/sol/B9DNQ2tYM2p8qH9ifc69rsVcHR2ETetGoBFhqmQqKdVN?maker=Gduzcig9Tmu9p853WtZdTemdhgUja1t4PishqMkJZ3hC","https://www.defined.fi/sol/B9DNQ2tYM2p8qH9ifc69rsVcHR2ETetGoBFhqmQqKdVN?maker=Gduzcig9Tmu9p853WtZdTemdhgUja1t4PishqMkJZ3hC")</f>
        <v/>
      </c>
      <c r="M173">
        <f>HYPERLINK("https://dexscreener.com/solana/B9DNQ2tYM2p8qH9ifc69rsVcHR2ETetGoBFhqmQqKdVN?maker=Gduzcig9Tmu9p853WtZdTemdhgUja1t4PishqMkJZ3hC","https://dexscreener.com/solana/B9DNQ2tYM2p8qH9ifc69rsVcHR2ETetGoBFhqmQqKdVN?maker=Gduzcig9Tmu9p853WtZdTemdhgUja1t4PishqMkJZ3hC")</f>
        <v/>
      </c>
    </row>
    <row r="174">
      <c r="A174" t="inlineStr">
        <is>
          <t>Dz1geaDapxkWpxDHy2TgfHiPaPoD6tbJUVRFy42pump</t>
        </is>
      </c>
      <c r="B174" t="inlineStr">
        <is>
          <t>$BUT</t>
        </is>
      </c>
      <c r="C174" t="n">
        <v>26</v>
      </c>
      <c r="D174" t="n">
        <v>-0.037</v>
      </c>
      <c r="E174" t="n">
        <v>-0.01</v>
      </c>
      <c r="F174" t="n">
        <v>2.55</v>
      </c>
      <c r="G174" t="n">
        <v>2.51</v>
      </c>
      <c r="H174" t="n">
        <v>1</v>
      </c>
      <c r="I174" t="n">
        <v>2</v>
      </c>
      <c r="J174" t="n">
        <v>-1</v>
      </c>
      <c r="K174" t="n">
        <v>-1</v>
      </c>
      <c r="L174">
        <f>HYPERLINK("https://www.defined.fi/sol/Dz1geaDapxkWpxDHy2TgfHiPaPoD6tbJUVRFy42pump?maker=Gduzcig9Tmu9p853WtZdTemdhgUja1t4PishqMkJZ3hC","https://www.defined.fi/sol/Dz1geaDapxkWpxDHy2TgfHiPaPoD6tbJUVRFy42pump?maker=Gduzcig9Tmu9p853WtZdTemdhgUja1t4PishqMkJZ3hC")</f>
        <v/>
      </c>
      <c r="M174">
        <f>HYPERLINK("https://dexscreener.com/solana/Dz1geaDapxkWpxDHy2TgfHiPaPoD6tbJUVRFy42pump?maker=Gduzcig9Tmu9p853WtZdTemdhgUja1t4PishqMkJZ3hC","https://dexscreener.com/solana/Dz1geaDapxkWpxDHy2TgfHiPaPoD6tbJUVRFy42pump?maker=Gduzcig9Tmu9p853WtZdTemdhgUja1t4PishqMkJZ3hC")</f>
        <v/>
      </c>
    </row>
    <row r="175">
      <c r="A175" t="inlineStr">
        <is>
          <t>9VFbEsoF1ry2ENtjsDGpgrtSVjr5gu7qSJnMzyCLpump</t>
        </is>
      </c>
      <c r="B175" t="inlineStr">
        <is>
          <t>pandog</t>
        </is>
      </c>
      <c r="C175" t="n">
        <v>27</v>
      </c>
      <c r="D175" t="n">
        <v>-1.16</v>
      </c>
      <c r="E175" t="n">
        <v>-0.27</v>
      </c>
      <c r="F175" t="n">
        <v>4.24</v>
      </c>
      <c r="G175" t="n">
        <v>3.08</v>
      </c>
      <c r="H175" t="n">
        <v>2</v>
      </c>
      <c r="I175" t="n">
        <v>2</v>
      </c>
      <c r="J175" t="n">
        <v>-1</v>
      </c>
      <c r="K175" t="n">
        <v>-1</v>
      </c>
      <c r="L175">
        <f>HYPERLINK("https://www.defined.fi/sol/9VFbEsoF1ry2ENtjsDGpgrtSVjr5gu7qSJnMzyCLpump?maker=Gduzcig9Tmu9p853WtZdTemdhgUja1t4PishqMkJZ3hC","https://www.defined.fi/sol/9VFbEsoF1ry2ENtjsDGpgrtSVjr5gu7qSJnMzyCLpump?maker=Gduzcig9Tmu9p853WtZdTemdhgUja1t4PishqMkJZ3hC")</f>
        <v/>
      </c>
      <c r="M175">
        <f>HYPERLINK("https://dexscreener.com/solana/9VFbEsoF1ry2ENtjsDGpgrtSVjr5gu7qSJnMzyCLpump?maker=Gduzcig9Tmu9p853WtZdTemdhgUja1t4PishqMkJZ3hC","https://dexscreener.com/solana/9VFbEsoF1ry2ENtjsDGpgrtSVjr5gu7qSJnMzyCLpump?maker=Gduzcig9Tmu9p853WtZdTemdhgUja1t4PishqMkJZ3hC")</f>
        <v/>
      </c>
    </row>
    <row r="176">
      <c r="A176" t="inlineStr">
        <is>
          <t>GYKmdfcUmZVrqfcH1g579BGjuzSRijj3LBuwv79rpump</t>
        </is>
      </c>
      <c r="B176" t="inlineStr">
        <is>
          <t>wDOG</t>
        </is>
      </c>
      <c r="C176" t="n">
        <v>27</v>
      </c>
      <c r="D176" t="n">
        <v>-0.781</v>
      </c>
      <c r="E176" t="n">
        <v>-0.06</v>
      </c>
      <c r="F176" t="n">
        <v>13.99</v>
      </c>
      <c r="G176" t="n">
        <v>13.21</v>
      </c>
      <c r="H176" t="n">
        <v>1</v>
      </c>
      <c r="I176" t="n">
        <v>1</v>
      </c>
      <c r="J176" t="n">
        <v>-1</v>
      </c>
      <c r="K176" t="n">
        <v>-1</v>
      </c>
      <c r="L176">
        <f>HYPERLINK("https://www.defined.fi/sol/GYKmdfcUmZVrqfcH1g579BGjuzSRijj3LBuwv79rpump?maker=Gduzcig9Tmu9p853WtZdTemdhgUja1t4PishqMkJZ3hC","https://www.defined.fi/sol/GYKmdfcUmZVrqfcH1g579BGjuzSRijj3LBuwv79rpump?maker=Gduzcig9Tmu9p853WtZdTemdhgUja1t4PishqMkJZ3hC")</f>
        <v/>
      </c>
      <c r="M176">
        <f>HYPERLINK("https://dexscreener.com/solana/GYKmdfcUmZVrqfcH1g579BGjuzSRijj3LBuwv79rpump?maker=Gduzcig9Tmu9p853WtZdTemdhgUja1t4PishqMkJZ3hC","https://dexscreener.com/solana/GYKmdfcUmZVrqfcH1g579BGjuzSRijj3LBuwv79rpump?maker=Gduzcig9Tmu9p853WtZdTemdhgUja1t4PishqMkJZ3hC")</f>
        <v/>
      </c>
    </row>
    <row r="177">
      <c r="A177" t="inlineStr">
        <is>
          <t>BSqMUYb6ePwKsby85zrXaDa4SNf6AgZ9YfA2c4mZpump</t>
        </is>
      </c>
      <c r="B177" t="inlineStr">
        <is>
          <t>LOOK</t>
        </is>
      </c>
      <c r="C177" t="n">
        <v>28</v>
      </c>
      <c r="D177" t="n">
        <v>0.14</v>
      </c>
      <c r="E177" t="n">
        <v>0.04</v>
      </c>
      <c r="F177" t="n">
        <v>3.57</v>
      </c>
      <c r="G177" t="n">
        <v>3.71</v>
      </c>
      <c r="H177" t="n">
        <v>3</v>
      </c>
      <c r="I177" t="n">
        <v>1</v>
      </c>
      <c r="J177" t="n">
        <v>-1</v>
      </c>
      <c r="K177" t="n">
        <v>-1</v>
      </c>
      <c r="L177">
        <f>HYPERLINK("https://www.defined.fi/sol/BSqMUYb6ePwKsby85zrXaDa4SNf6AgZ9YfA2c4mZpump?maker=Gduzcig9Tmu9p853WtZdTemdhgUja1t4PishqMkJZ3hC","https://www.defined.fi/sol/BSqMUYb6ePwKsby85zrXaDa4SNf6AgZ9YfA2c4mZpump?maker=Gduzcig9Tmu9p853WtZdTemdhgUja1t4PishqMkJZ3hC")</f>
        <v/>
      </c>
      <c r="M177">
        <f>HYPERLINK("https://dexscreener.com/solana/BSqMUYb6ePwKsby85zrXaDa4SNf6AgZ9YfA2c4mZpump?maker=Gduzcig9Tmu9p853WtZdTemdhgUja1t4PishqMkJZ3hC","https://dexscreener.com/solana/BSqMUYb6ePwKsby85zrXaDa4SNf6AgZ9YfA2c4mZpump?maker=Gduzcig9Tmu9p853WtZdTemdhgUja1t4PishqMkJZ3hC")</f>
        <v/>
      </c>
    </row>
    <row r="178">
      <c r="A178" t="inlineStr">
        <is>
          <t>ED5nyyWEzpPPiWimP8vYm7sD7TD3LAt3Q3gRTWHzPJBY</t>
        </is>
      </c>
      <c r="B178" t="inlineStr">
        <is>
          <t>MOODENG</t>
        </is>
      </c>
      <c r="C178" t="n">
        <v>29</v>
      </c>
      <c r="D178" t="n">
        <v>43.05</v>
      </c>
      <c r="E178" t="n">
        <v>19</v>
      </c>
      <c r="F178" t="n">
        <v>2.2</v>
      </c>
      <c r="G178" t="n">
        <v>45.25</v>
      </c>
      <c r="H178" t="n">
        <v>0</v>
      </c>
      <c r="I178" t="n">
        <v>2</v>
      </c>
      <c r="J178" t="n">
        <v>-1</v>
      </c>
      <c r="K178" t="n">
        <v>-1</v>
      </c>
      <c r="L178">
        <f>HYPERLINK("https://www.defined.fi/sol/ED5nyyWEzpPPiWimP8vYm7sD7TD3LAt3Q3gRTWHzPJBY?maker=Gduzcig9Tmu9p853WtZdTemdhgUja1t4PishqMkJZ3hC","https://www.defined.fi/sol/ED5nyyWEzpPPiWimP8vYm7sD7TD3LAt3Q3gRTWHzPJBY?maker=Gduzcig9Tmu9p853WtZdTemdhgUja1t4PishqMkJZ3hC")</f>
        <v/>
      </c>
      <c r="M178">
        <f>HYPERLINK("https://dexscreener.com/solana/ED5nyyWEzpPPiWimP8vYm7sD7TD3LAt3Q3gRTWHzPJBY?maker=Gduzcig9Tmu9p853WtZdTemdhgUja1t4PishqMkJZ3hC","https://dexscreener.com/solana/ED5nyyWEzpPPiWimP8vYm7sD7TD3LAt3Q3gRTWHzPJBY?maker=Gduzcig9Tmu9p853WtZdTemdhgUja1t4PishqMkJZ3hC")</f>
        <v/>
      </c>
    </row>
    <row r="179">
      <c r="A179" t="inlineStr">
        <is>
          <t>EaEQT3gJnUfeXNwigth29BSdv9oR4YtPzLTkEDzrpump</t>
        </is>
      </c>
      <c r="B179" t="inlineStr">
        <is>
          <t>SOL</t>
        </is>
      </c>
      <c r="C179" t="n">
        <v>29</v>
      </c>
      <c r="D179" t="n">
        <v>-0.521</v>
      </c>
      <c r="E179" t="n">
        <v>-0.17</v>
      </c>
      <c r="F179" t="n">
        <v>3.14</v>
      </c>
      <c r="G179" t="n">
        <v>2.62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HYPERLINK("https://www.defined.fi/sol/EaEQT3gJnUfeXNwigth29BSdv9oR4YtPzLTkEDzrpump?maker=Gduzcig9Tmu9p853WtZdTemdhgUja1t4PishqMkJZ3hC","https://www.defined.fi/sol/EaEQT3gJnUfeXNwigth29BSdv9oR4YtPzLTkEDzrpump?maker=Gduzcig9Tmu9p853WtZdTemdhgUja1t4PishqMkJZ3hC")</f>
        <v/>
      </c>
      <c r="M179">
        <f>HYPERLINK("https://dexscreener.com/solana/EaEQT3gJnUfeXNwigth29BSdv9oR4YtPzLTkEDzrpump?maker=Gduzcig9Tmu9p853WtZdTemdhgUja1t4PishqMkJZ3hC","https://dexscreener.com/solana/EaEQT3gJnUfeXNwigth29BSdv9oR4YtPzLTkEDzrpump?maker=Gduzcig9Tmu9p853WtZdTemdhgUja1t4PishqMkJZ3hC")</f>
        <v/>
      </c>
    </row>
    <row r="180">
      <c r="A180" t="inlineStr">
        <is>
          <t>Ed5G2p1Pm4MKCt8gw96AhejsXogk6UJMrNtzkUEGpuyL</t>
        </is>
      </c>
      <c r="B180" t="inlineStr">
        <is>
          <t>Yaha</t>
        </is>
      </c>
      <c r="C180" t="n">
        <v>30</v>
      </c>
      <c r="D180" t="n">
        <v>0.015</v>
      </c>
      <c r="E180" t="n">
        <v>-1</v>
      </c>
      <c r="F180" t="n">
        <v>0.889</v>
      </c>
      <c r="G180" t="n">
        <v>0.904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HYPERLINK("https://www.defined.fi/sol/Ed5G2p1Pm4MKCt8gw96AhejsXogk6UJMrNtzkUEGpuyL?maker=Gduzcig9Tmu9p853WtZdTemdhgUja1t4PishqMkJZ3hC","https://www.defined.fi/sol/Ed5G2p1Pm4MKCt8gw96AhejsXogk6UJMrNtzkUEGpuyL?maker=Gduzcig9Tmu9p853WtZdTemdhgUja1t4PishqMkJZ3hC")</f>
        <v/>
      </c>
      <c r="M180">
        <f>HYPERLINK("https://dexscreener.com/solana/Ed5G2p1Pm4MKCt8gw96AhejsXogk6UJMrNtzkUEGpuyL?maker=Gduzcig9Tmu9p853WtZdTemdhgUja1t4PishqMkJZ3hC","https://dexscreener.com/solana/Ed5G2p1Pm4MKCt8gw96AhejsXogk6UJMrNtzkUEGpuyL?maker=Gduzcig9Tmu9p853WtZdTemdhgUja1t4PishqMkJZ3hC")</f>
        <v/>
      </c>
    </row>
    <row r="181">
      <c r="A181" t="inlineStr">
        <is>
          <t>GMai1NvHreNe135cvxya1gHaUJZiT1NAvbJkF4hPHQJ9</t>
        </is>
      </c>
      <c r="B181" t="inlineStr">
        <is>
          <t>GM</t>
        </is>
      </c>
      <c r="C181" t="n">
        <v>32</v>
      </c>
      <c r="D181" t="n">
        <v>-0.6870000000000001</v>
      </c>
      <c r="E181" t="n">
        <v>-0.41</v>
      </c>
      <c r="F181" t="n">
        <v>1.46</v>
      </c>
      <c r="G181" t="n">
        <v>0.967</v>
      </c>
      <c r="H181" t="n">
        <v>0</v>
      </c>
      <c r="I181" t="n">
        <v>0</v>
      </c>
      <c r="J181" t="n">
        <v>-1</v>
      </c>
      <c r="K181" t="n">
        <v>-1</v>
      </c>
      <c r="L181">
        <f>HYPERLINK("https://www.defined.fi/sol/GMai1NvHreNe135cvxya1gHaUJZiT1NAvbJkF4hPHQJ9?maker=Gduzcig9Tmu9p853WtZdTemdhgUja1t4PishqMkJZ3hC","https://www.defined.fi/sol/GMai1NvHreNe135cvxya1gHaUJZiT1NAvbJkF4hPHQJ9?maker=Gduzcig9Tmu9p853WtZdTemdhgUja1t4PishqMkJZ3hC")</f>
        <v/>
      </c>
      <c r="M181">
        <f>HYPERLINK("https://dexscreener.com/solana/GMai1NvHreNe135cvxya1gHaUJZiT1NAvbJkF4hPHQJ9?maker=Gduzcig9Tmu9p853WtZdTemdhgUja1t4PishqMkJZ3hC","https://dexscreener.com/solana/GMai1NvHreNe135cvxya1gHaUJZiT1NAvbJkF4hPHQJ9?maker=Gduzcig9Tmu9p853WtZdTemdhgUja1t4PishqMkJZ3hC")</f>
        <v/>
      </c>
    </row>
    <row r="182">
      <c r="A182" t="inlineStr">
        <is>
          <t>GiG7Hr61RVm4CSUxJmgiCoySFQtdiwxtqf64MsRppump</t>
        </is>
      </c>
      <c r="B182" t="inlineStr">
        <is>
          <t>SCF</t>
        </is>
      </c>
      <c r="C182" t="n">
        <v>43</v>
      </c>
      <c r="D182" t="n">
        <v>0.437</v>
      </c>
      <c r="E182" t="n">
        <v>0.01</v>
      </c>
      <c r="F182" t="n">
        <v>45.56</v>
      </c>
      <c r="G182" t="n">
        <v>59</v>
      </c>
      <c r="H182" t="n">
        <v>0</v>
      </c>
      <c r="I182" t="n">
        <v>0</v>
      </c>
      <c r="J182" t="n">
        <v>-1</v>
      </c>
      <c r="K182" t="n">
        <v>-1</v>
      </c>
      <c r="L182">
        <f>HYPERLINK("https://www.defined.fi/sol/GiG7Hr61RVm4CSUxJmgiCoySFQtdiwxtqf64MsRppump?maker=Gduzcig9Tmu9p853WtZdTemdhgUja1t4PishqMkJZ3hC","https://www.defined.fi/sol/GiG7Hr61RVm4CSUxJmgiCoySFQtdiwxtqf64MsRppump?maker=Gduzcig9Tmu9p853WtZdTemdhgUja1t4PishqMkJZ3hC")</f>
        <v/>
      </c>
      <c r="M182">
        <f>HYPERLINK("https://dexscreener.com/solana/GiG7Hr61RVm4CSUxJmgiCoySFQtdiwxtqf64MsRppump?maker=Gduzcig9Tmu9p853WtZdTemdhgUja1t4PishqMkJZ3hC","https://dexscreener.com/solana/GiG7Hr61RVm4CSUxJmgiCoySFQtdiwxtqf64MsRppump?maker=Gduzcig9Tmu9p853WtZdTemdhgUja1t4PishqMkJZ3hC")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