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1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GMNDxoWKwjvYvRzznkVjd9KaJ6UAX48JwJmXvcNypump</t>
        </is>
      </c>
      <c r="B2" t="inlineStr">
        <is>
          <t>numogram</t>
        </is>
      </c>
      <c r="C2" t="n">
        <v>0</v>
      </c>
      <c r="D2" t="n">
        <v>10.36</v>
      </c>
      <c r="E2" t="n">
        <v>3.34</v>
      </c>
      <c r="F2" t="n">
        <v>4.85</v>
      </c>
      <c r="G2" t="n">
        <v>13.47</v>
      </c>
      <c r="H2" t="n">
        <v>4</v>
      </c>
      <c r="I2" t="n">
        <v>4</v>
      </c>
      <c r="J2" t="n">
        <v>-1</v>
      </c>
      <c r="K2" t="n">
        <v>-1</v>
      </c>
      <c r="L2">
        <f>HYPERLINK("https://www.defined.fi/sol/GMNDxoWKwjvYvRzznkVjd9KaJ6UAX48JwJmXvcNypump?maker=Ftv6aSH1q1BdiRw216CL5325k7brKmT3vc1GMfCznkRx","https://www.defined.fi/sol/GMNDxoWKwjvYvRzznkVjd9KaJ6UAX48JwJmXvcNypump?maker=Ftv6aSH1q1BdiRw216CL5325k7brKmT3vc1GMfCznkRx")</f>
        <v/>
      </c>
      <c r="M2">
        <f>HYPERLINK("https://dexscreener.com/solana/GMNDxoWKwjvYvRzznkVjd9KaJ6UAX48JwJmXvcNypump?maker=Ftv6aSH1q1BdiRw216CL5325k7brKmT3vc1GMfCznkRx","https://dexscreener.com/solana/GMNDxoWKwjvYvRzznkVjd9KaJ6UAX48JwJmXvcNypump?maker=Ftv6aSH1q1BdiRw216CL5325k7brKmT3vc1GMfCznkRx")</f>
        <v/>
      </c>
    </row>
    <row r="3">
      <c r="A3" t="inlineStr">
        <is>
          <t>G7hxxzKSADRsSWMEoK7xoU9evCVYKmXo2KUdWHVZpump</t>
        </is>
      </c>
      <c r="B3" t="inlineStr">
        <is>
          <t>Catallaxy</t>
        </is>
      </c>
      <c r="C3" t="n">
        <v>0</v>
      </c>
      <c r="D3" t="n">
        <v>-0.569</v>
      </c>
      <c r="E3" t="n">
        <v>-0.23</v>
      </c>
      <c r="F3" t="n">
        <v>2.43</v>
      </c>
      <c r="G3" t="n">
        <v>1.87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HYPERLINK("https://www.defined.fi/sol/G7hxxzKSADRsSWMEoK7xoU9evCVYKmXo2KUdWHVZpump?maker=Ftv6aSH1q1BdiRw216CL5325k7brKmT3vc1GMfCznkRx","https://www.defined.fi/sol/G7hxxzKSADRsSWMEoK7xoU9evCVYKmXo2KUdWHVZpump?maker=Ftv6aSH1q1BdiRw216CL5325k7brKmT3vc1GMfCznkRx")</f>
        <v/>
      </c>
      <c r="M3">
        <f>HYPERLINK("https://dexscreener.com/solana/G7hxxzKSADRsSWMEoK7xoU9evCVYKmXo2KUdWHVZpump?maker=Ftv6aSH1q1BdiRw216CL5325k7brKmT3vc1GMfCznkRx","https://dexscreener.com/solana/G7hxxzKSADRsSWMEoK7xoU9evCVYKmXo2KUdWHVZpump?maker=Ftv6aSH1q1BdiRw216CL5325k7brKmT3vc1GMfCznkRx")</f>
        <v/>
      </c>
    </row>
    <row r="4">
      <c r="A4" t="inlineStr">
        <is>
          <t>DxsnK8wDQJMAzd4DYtJkuGQS3RXeporY7RTK9pvUpump</t>
        </is>
      </c>
      <c r="B4" t="inlineStr">
        <is>
          <t>Ai(wo)jak</t>
        </is>
      </c>
      <c r="C4" t="n">
        <v>0</v>
      </c>
      <c r="D4" t="n">
        <v>-1.04</v>
      </c>
      <c r="E4" t="n">
        <v>-0.35</v>
      </c>
      <c r="F4" t="n">
        <v>3</v>
      </c>
      <c r="G4" t="n">
        <v>1.96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HYPERLINK("https://www.defined.fi/sol/DxsnK8wDQJMAzd4DYtJkuGQS3RXeporY7RTK9pvUpump?maker=Ftv6aSH1q1BdiRw216CL5325k7brKmT3vc1GMfCznkRx","https://www.defined.fi/sol/DxsnK8wDQJMAzd4DYtJkuGQS3RXeporY7RTK9pvUpump?maker=Ftv6aSH1q1BdiRw216CL5325k7brKmT3vc1GMfCznkRx")</f>
        <v/>
      </c>
      <c r="M4">
        <f>HYPERLINK("https://dexscreener.com/solana/DxsnK8wDQJMAzd4DYtJkuGQS3RXeporY7RTK9pvUpump?maker=Ftv6aSH1q1BdiRw216CL5325k7brKmT3vc1GMfCznkRx","https://dexscreener.com/solana/DxsnK8wDQJMAzd4DYtJkuGQS3RXeporY7RTK9pvUpump?maker=Ftv6aSH1q1BdiRw216CL5325k7brKmT3vc1GMfCznkRx")</f>
        <v/>
      </c>
    </row>
    <row r="5">
      <c r="A5" t="inlineStr">
        <is>
          <t>BxBWLrR2qwkTqcyMqeCAAomi5SWu1HgJoiSJtD1vpump</t>
        </is>
      </c>
      <c r="B5" t="inlineStr">
        <is>
          <t>$AxSys</t>
        </is>
      </c>
      <c r="C5" t="n">
        <v>0</v>
      </c>
      <c r="D5" t="n">
        <v>-1.61</v>
      </c>
      <c r="E5" t="n">
        <v>-0.4</v>
      </c>
      <c r="F5" t="n">
        <v>4</v>
      </c>
      <c r="G5" t="n">
        <v>2.39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HYPERLINK("https://www.defined.fi/sol/BxBWLrR2qwkTqcyMqeCAAomi5SWu1HgJoiSJtD1vpump?maker=Ftv6aSH1q1BdiRw216CL5325k7brKmT3vc1GMfCznkRx","https://www.defined.fi/sol/BxBWLrR2qwkTqcyMqeCAAomi5SWu1HgJoiSJtD1vpump?maker=Ftv6aSH1q1BdiRw216CL5325k7brKmT3vc1GMfCznkRx")</f>
        <v/>
      </c>
      <c r="M5">
        <f>HYPERLINK("https://dexscreener.com/solana/BxBWLrR2qwkTqcyMqeCAAomi5SWu1HgJoiSJtD1vpump?maker=Ftv6aSH1q1BdiRw216CL5325k7brKmT3vc1GMfCznkRx","https://dexscreener.com/solana/BxBWLrR2qwkTqcyMqeCAAomi5SWu1HgJoiSJtD1vpump?maker=Ftv6aSH1q1BdiRw216CL5325k7brKmT3vc1GMfCznkRx")</f>
        <v/>
      </c>
    </row>
    <row r="6">
      <c r="A6" t="inlineStr">
        <is>
          <t>2Mwzja6KyKExFdQbPjUhg1V2XpVcjP4Ap5TYzWvfpump</t>
        </is>
      </c>
      <c r="B6" t="inlineStr">
        <is>
          <t>RT</t>
        </is>
      </c>
      <c r="C6" t="n">
        <v>0</v>
      </c>
      <c r="D6" t="n">
        <v>-2.18</v>
      </c>
      <c r="E6" t="n">
        <v>-0.73</v>
      </c>
      <c r="F6" t="n">
        <v>2.97</v>
      </c>
      <c r="G6" t="n">
        <v>0.796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HYPERLINK("https://www.defined.fi/sol/2Mwzja6KyKExFdQbPjUhg1V2XpVcjP4Ap5TYzWvfpump?maker=Ftv6aSH1q1BdiRw216CL5325k7brKmT3vc1GMfCznkRx","https://www.defined.fi/sol/2Mwzja6KyKExFdQbPjUhg1V2XpVcjP4Ap5TYzWvfpump?maker=Ftv6aSH1q1BdiRw216CL5325k7brKmT3vc1GMfCznkRx")</f>
        <v/>
      </c>
      <c r="M6">
        <f>HYPERLINK("https://dexscreener.com/solana/2Mwzja6KyKExFdQbPjUhg1V2XpVcjP4Ap5TYzWvfpump?maker=Ftv6aSH1q1BdiRw216CL5325k7brKmT3vc1GMfCznkRx","https://dexscreener.com/solana/2Mwzja6KyKExFdQbPjUhg1V2XpVcjP4Ap5TYzWvfpump?maker=Ftv6aSH1q1BdiRw216CL5325k7brKmT3vc1GMfCznkRx")</f>
        <v/>
      </c>
    </row>
    <row r="7">
      <c r="A7" t="inlineStr">
        <is>
          <t>FS7iWKFt95fzEt81RGxW722BE5Y7KgUZ6MrUVrcnk6fk</t>
        </is>
      </c>
      <c r="B7" t="inlineStr">
        <is>
          <t>$SON</t>
        </is>
      </c>
      <c r="C7" t="n">
        <v>0</v>
      </c>
      <c r="D7" t="n">
        <v>-0.393</v>
      </c>
      <c r="E7" t="n">
        <v>-0.43</v>
      </c>
      <c r="F7" t="n">
        <v>0.92</v>
      </c>
      <c r="G7" t="n">
        <v>0.527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HYPERLINK("https://www.defined.fi/sol/FS7iWKFt95fzEt81RGxW722BE5Y7KgUZ6MrUVrcnk6fk?maker=Ftv6aSH1q1BdiRw216CL5325k7brKmT3vc1GMfCznkRx","https://www.defined.fi/sol/FS7iWKFt95fzEt81RGxW722BE5Y7KgUZ6MrUVrcnk6fk?maker=Ftv6aSH1q1BdiRw216CL5325k7brKmT3vc1GMfCznkRx")</f>
        <v/>
      </c>
      <c r="M7">
        <f>HYPERLINK("https://dexscreener.com/solana/FS7iWKFt95fzEt81RGxW722BE5Y7KgUZ6MrUVrcnk6fk?maker=Ftv6aSH1q1BdiRw216CL5325k7brKmT3vc1GMfCznkRx","https://dexscreener.com/solana/FS7iWKFt95fzEt81RGxW722BE5Y7KgUZ6MrUVrcnk6fk?maker=Ftv6aSH1q1BdiRw216CL5325k7brKmT3vc1GMfCznkRx")</f>
        <v/>
      </c>
    </row>
    <row r="8">
      <c r="A8" t="inlineStr">
        <is>
          <t>5ymzsgQjiaa4bXEPgrVTgNJJWyHUw3En3i9Jppb4pump</t>
        </is>
      </c>
      <c r="B8" t="inlineStr">
        <is>
          <t>blake</t>
        </is>
      </c>
      <c r="C8" t="n">
        <v>0</v>
      </c>
      <c r="D8" t="n">
        <v>23.45</v>
      </c>
      <c r="E8" t="n">
        <v>3.49</v>
      </c>
      <c r="F8" t="n">
        <v>23.43</v>
      </c>
      <c r="G8" t="n">
        <v>30.16</v>
      </c>
      <c r="H8" t="n">
        <v>8</v>
      </c>
      <c r="I8" t="n">
        <v>7</v>
      </c>
      <c r="J8" t="n">
        <v>-1</v>
      </c>
      <c r="K8" t="n">
        <v>-1</v>
      </c>
      <c r="L8">
        <f>HYPERLINK("https://www.defined.fi/sol/5ymzsgQjiaa4bXEPgrVTgNJJWyHUw3En3i9Jppb4pump?maker=Ftv6aSH1q1BdiRw216CL5325k7brKmT3vc1GMfCznkRx","https://www.defined.fi/sol/5ymzsgQjiaa4bXEPgrVTgNJJWyHUw3En3i9Jppb4pump?maker=Ftv6aSH1q1BdiRw216CL5325k7brKmT3vc1GMfCznkRx")</f>
        <v/>
      </c>
      <c r="M8">
        <f>HYPERLINK("https://dexscreener.com/solana/5ymzsgQjiaa4bXEPgrVTgNJJWyHUw3En3i9Jppb4pump?maker=Ftv6aSH1q1BdiRw216CL5325k7brKmT3vc1GMfCznkRx","https://dexscreener.com/solana/5ymzsgQjiaa4bXEPgrVTgNJJWyHUw3En3i9Jppb4pump?maker=Ftv6aSH1q1BdiRw216CL5325k7brKmT3vc1GMfCznkRx")</f>
        <v/>
      </c>
    </row>
    <row r="9">
      <c r="A9" t="inlineStr">
        <is>
          <t>2eZfK8EmHehbyqVFyDJEzH5NWmsA8Y6gThFaQj3Ppump</t>
        </is>
      </c>
      <c r="B9" t="inlineStr">
        <is>
          <t>COAI</t>
        </is>
      </c>
      <c r="C9" t="n">
        <v>0</v>
      </c>
      <c r="D9" t="n">
        <v>-1.42</v>
      </c>
      <c r="E9" t="n">
        <v>-1</v>
      </c>
      <c r="F9" t="n">
        <v>1.98</v>
      </c>
      <c r="G9" t="n">
        <v>0</v>
      </c>
      <c r="H9" t="n">
        <v>2</v>
      </c>
      <c r="I9" t="n">
        <v>0</v>
      </c>
      <c r="J9" t="n">
        <v>-1</v>
      </c>
      <c r="K9" t="n">
        <v>-1</v>
      </c>
      <c r="L9">
        <f>HYPERLINK("https://www.defined.fi/sol/2eZfK8EmHehbyqVFyDJEzH5NWmsA8Y6gThFaQj3Ppump?maker=Ftv6aSH1q1BdiRw216CL5325k7brKmT3vc1GMfCznkRx","https://www.defined.fi/sol/2eZfK8EmHehbyqVFyDJEzH5NWmsA8Y6gThFaQj3Ppump?maker=Ftv6aSH1q1BdiRw216CL5325k7brKmT3vc1GMfCznkRx")</f>
        <v/>
      </c>
      <c r="M9">
        <f>HYPERLINK("https://dexscreener.com/solana/2eZfK8EmHehbyqVFyDJEzH5NWmsA8Y6gThFaQj3Ppump?maker=Ftv6aSH1q1BdiRw216CL5325k7brKmT3vc1GMfCznkRx","https://dexscreener.com/solana/2eZfK8EmHehbyqVFyDJEzH5NWmsA8Y6gThFaQj3Ppump?maker=Ftv6aSH1q1BdiRw216CL5325k7brKmT3vc1GMfCznkRx")</f>
        <v/>
      </c>
    </row>
    <row r="10">
      <c r="A10" t="inlineStr">
        <is>
          <t>51xMQv7UjB6kQ2GkEY8YMacPC8k5xXBLmCvmhkh9pump</t>
        </is>
      </c>
      <c r="B10" t="inlineStr">
        <is>
          <t>/delete</t>
        </is>
      </c>
      <c r="C10" t="n">
        <v>0</v>
      </c>
      <c r="D10" t="n">
        <v>-0.429</v>
      </c>
      <c r="E10" t="n">
        <v>-0.44</v>
      </c>
      <c r="F10" t="n">
        <v>0.983</v>
      </c>
      <c r="G10" t="n">
        <v>0.554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HYPERLINK("https://www.defined.fi/sol/51xMQv7UjB6kQ2GkEY8YMacPC8k5xXBLmCvmhkh9pump?maker=Ftv6aSH1q1BdiRw216CL5325k7brKmT3vc1GMfCznkRx","https://www.defined.fi/sol/51xMQv7UjB6kQ2GkEY8YMacPC8k5xXBLmCvmhkh9pump?maker=Ftv6aSH1q1BdiRw216CL5325k7brKmT3vc1GMfCznkRx")</f>
        <v/>
      </c>
      <c r="M10">
        <f>HYPERLINK("https://dexscreener.com/solana/51xMQv7UjB6kQ2GkEY8YMacPC8k5xXBLmCvmhkh9pump?maker=Ftv6aSH1q1BdiRw216CL5325k7brKmT3vc1GMfCznkRx","https://dexscreener.com/solana/51xMQv7UjB6kQ2GkEY8YMacPC8k5xXBLmCvmhkh9pump?maker=Ftv6aSH1q1BdiRw216CL5325k7brKmT3vc1GMfCznkRx")</f>
        <v/>
      </c>
    </row>
    <row r="11">
      <c r="A11" t="inlineStr">
        <is>
          <t>2SyBwpMjzP9WP7NUAPGUajiLwXCFxY1KiCzfb3kSpump</t>
        </is>
      </c>
      <c r="B11" t="inlineStr">
        <is>
          <t>Claudius</t>
        </is>
      </c>
      <c r="C11" t="n">
        <v>0</v>
      </c>
      <c r="D11" t="n">
        <v>-0.212</v>
      </c>
      <c r="E11" t="n">
        <v>-0.21</v>
      </c>
      <c r="F11" t="n">
        <v>0.982</v>
      </c>
      <c r="G11" t="n">
        <v>0.771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HYPERLINK("https://www.defined.fi/sol/2SyBwpMjzP9WP7NUAPGUajiLwXCFxY1KiCzfb3kSpump?maker=Ftv6aSH1q1BdiRw216CL5325k7brKmT3vc1GMfCznkRx","https://www.defined.fi/sol/2SyBwpMjzP9WP7NUAPGUajiLwXCFxY1KiCzfb3kSpump?maker=Ftv6aSH1q1BdiRw216CL5325k7brKmT3vc1GMfCznkRx")</f>
        <v/>
      </c>
      <c r="M11">
        <f>HYPERLINK("https://dexscreener.com/solana/2SyBwpMjzP9WP7NUAPGUajiLwXCFxY1KiCzfb3kSpump?maker=Ftv6aSH1q1BdiRw216CL5325k7brKmT3vc1GMfCznkRx","https://dexscreener.com/solana/2SyBwpMjzP9WP7NUAPGUajiLwXCFxY1KiCzfb3kSpump?maker=Ftv6aSH1q1BdiRw216CL5325k7brKmT3vc1GMfCznkRx")</f>
        <v/>
      </c>
    </row>
    <row r="12">
      <c r="A12" t="inlineStr">
        <is>
          <t>7sf1yXShkKVpERP3ujvZzZ1b8aaGEUDKUwwn49Vzpump</t>
        </is>
      </c>
      <c r="B12" t="inlineStr">
        <is>
          <t>MooToon</t>
        </is>
      </c>
      <c r="C12" t="n">
        <v>0</v>
      </c>
      <c r="D12" t="n">
        <v>-0.415</v>
      </c>
      <c r="E12" t="n">
        <v>-0.42</v>
      </c>
      <c r="F12" t="n">
        <v>0.995</v>
      </c>
      <c r="G12" t="n">
        <v>0.579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HYPERLINK("https://www.defined.fi/sol/7sf1yXShkKVpERP3ujvZzZ1b8aaGEUDKUwwn49Vzpump?maker=Ftv6aSH1q1BdiRw216CL5325k7brKmT3vc1GMfCznkRx","https://www.defined.fi/sol/7sf1yXShkKVpERP3ujvZzZ1b8aaGEUDKUwwn49Vzpump?maker=Ftv6aSH1q1BdiRw216CL5325k7brKmT3vc1GMfCznkRx")</f>
        <v/>
      </c>
      <c r="M12">
        <f>HYPERLINK("https://dexscreener.com/solana/7sf1yXShkKVpERP3ujvZzZ1b8aaGEUDKUwwn49Vzpump?maker=Ftv6aSH1q1BdiRw216CL5325k7brKmT3vc1GMfCznkRx","https://dexscreener.com/solana/7sf1yXShkKVpERP3ujvZzZ1b8aaGEUDKUwwn49Vzpump?maker=Ftv6aSH1q1BdiRw216CL5325k7brKmT3vc1GMfCznkRx")</f>
        <v/>
      </c>
    </row>
    <row r="13">
      <c r="A13" t="inlineStr">
        <is>
          <t>9cLi4HZeiAePtyHGakLR284dN7L4eakty4dmLk9Apump</t>
        </is>
      </c>
      <c r="B13" t="inlineStr">
        <is>
          <t>SUI</t>
        </is>
      </c>
      <c r="C13" t="n">
        <v>0</v>
      </c>
      <c r="D13" t="n">
        <v>-0.03</v>
      </c>
      <c r="E13" t="n">
        <v>-0.06</v>
      </c>
      <c r="F13" t="n">
        <v>0.493</v>
      </c>
      <c r="G13" t="n">
        <v>0.463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HYPERLINK("https://www.defined.fi/sol/9cLi4HZeiAePtyHGakLR284dN7L4eakty4dmLk9Apump?maker=Ftv6aSH1q1BdiRw216CL5325k7brKmT3vc1GMfCznkRx","https://www.defined.fi/sol/9cLi4HZeiAePtyHGakLR284dN7L4eakty4dmLk9Apump?maker=Ftv6aSH1q1BdiRw216CL5325k7brKmT3vc1GMfCznkRx")</f>
        <v/>
      </c>
      <c r="M13">
        <f>HYPERLINK("https://dexscreener.com/solana/9cLi4HZeiAePtyHGakLR284dN7L4eakty4dmLk9Apump?maker=Ftv6aSH1q1BdiRw216CL5325k7brKmT3vc1GMfCznkRx","https://dexscreener.com/solana/9cLi4HZeiAePtyHGakLR284dN7L4eakty4dmLk9Apump?maker=Ftv6aSH1q1BdiRw216CL5325k7brKmT3vc1GMfCznkRx")</f>
        <v/>
      </c>
    </row>
    <row r="14">
      <c r="A14" t="inlineStr">
        <is>
          <t>CH4EZb94L172Gfu21tkBsKuQqxcNx4BJYHieCUi2pump</t>
        </is>
      </c>
      <c r="B14" t="inlineStr">
        <is>
          <t>KAL</t>
        </is>
      </c>
      <c r="C14" t="n">
        <v>0</v>
      </c>
      <c r="D14" t="n">
        <v>-1.4</v>
      </c>
      <c r="E14" t="n">
        <v>-0.71</v>
      </c>
      <c r="F14" t="n">
        <v>1.96</v>
      </c>
      <c r="G14" t="n">
        <v>0.5610000000000001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HYPERLINK("https://www.defined.fi/sol/CH4EZb94L172Gfu21tkBsKuQqxcNx4BJYHieCUi2pump?maker=Ftv6aSH1q1BdiRw216CL5325k7brKmT3vc1GMfCznkRx","https://www.defined.fi/sol/CH4EZb94L172Gfu21tkBsKuQqxcNx4BJYHieCUi2pump?maker=Ftv6aSH1q1BdiRw216CL5325k7brKmT3vc1GMfCznkRx")</f>
        <v/>
      </c>
      <c r="M14">
        <f>HYPERLINK("https://dexscreener.com/solana/CH4EZb94L172Gfu21tkBsKuQqxcNx4BJYHieCUi2pump?maker=Ftv6aSH1q1BdiRw216CL5325k7brKmT3vc1GMfCznkRx","https://dexscreener.com/solana/CH4EZb94L172Gfu21tkBsKuQqxcNx4BJYHieCUi2pump?maker=Ftv6aSH1q1BdiRw216CL5325k7brKmT3vc1GMfCznkRx")</f>
        <v/>
      </c>
    </row>
    <row r="15">
      <c r="A15" t="inlineStr">
        <is>
          <t>EWQw3xk1LAv5cHZNnjCVYyEoy3NKQLewsB7UnSbYpump</t>
        </is>
      </c>
      <c r="B15" t="inlineStr">
        <is>
          <t>HYP</t>
        </is>
      </c>
      <c r="C15" t="n">
        <v>0</v>
      </c>
      <c r="D15" t="n">
        <v>-0.272</v>
      </c>
      <c r="E15" t="n">
        <v>-1</v>
      </c>
      <c r="F15" t="n">
        <v>0.99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HYPERLINK("https://www.defined.fi/sol/EWQw3xk1LAv5cHZNnjCVYyEoy3NKQLewsB7UnSbYpump?maker=Ftv6aSH1q1BdiRw216CL5325k7brKmT3vc1GMfCznkRx","https://www.defined.fi/sol/EWQw3xk1LAv5cHZNnjCVYyEoy3NKQLewsB7UnSbYpump?maker=Ftv6aSH1q1BdiRw216CL5325k7brKmT3vc1GMfCznkRx")</f>
        <v/>
      </c>
      <c r="M15">
        <f>HYPERLINK("https://dexscreener.com/solana/EWQw3xk1LAv5cHZNnjCVYyEoy3NKQLewsB7UnSbYpump?maker=Ftv6aSH1q1BdiRw216CL5325k7brKmT3vc1GMfCznkRx","https://dexscreener.com/solana/EWQw3xk1LAv5cHZNnjCVYyEoy3NKQLewsB7UnSbYpump?maker=Ftv6aSH1q1BdiRw216CL5325k7brKmT3vc1GMfCznkRx")</f>
        <v/>
      </c>
    </row>
    <row r="16">
      <c r="A16" t="inlineStr">
        <is>
          <t>GgSMKzDhgU9B5pMKJjxkPwBymj1F8X7z5rDrnzPRpump</t>
        </is>
      </c>
      <c r="B16" t="inlineStr">
        <is>
          <t>ClosedAi</t>
        </is>
      </c>
      <c r="C16" t="n">
        <v>0</v>
      </c>
      <c r="D16" t="n">
        <v>-0.018</v>
      </c>
      <c r="E16" t="n">
        <v>-0.02</v>
      </c>
      <c r="F16" t="n">
        <v>0.986</v>
      </c>
      <c r="G16" t="n">
        <v>0.968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HYPERLINK("https://www.defined.fi/sol/GgSMKzDhgU9B5pMKJjxkPwBymj1F8X7z5rDrnzPRpump?maker=Ftv6aSH1q1BdiRw216CL5325k7brKmT3vc1GMfCznkRx","https://www.defined.fi/sol/GgSMKzDhgU9B5pMKJjxkPwBymj1F8X7z5rDrnzPRpump?maker=Ftv6aSH1q1BdiRw216CL5325k7brKmT3vc1GMfCznkRx")</f>
        <v/>
      </c>
      <c r="M16">
        <f>HYPERLINK("https://dexscreener.com/solana/GgSMKzDhgU9B5pMKJjxkPwBymj1F8X7z5rDrnzPRpump?maker=Ftv6aSH1q1BdiRw216CL5325k7brKmT3vc1GMfCznkRx","https://dexscreener.com/solana/GgSMKzDhgU9B5pMKJjxkPwBymj1F8X7z5rDrnzPRpump?maker=Ftv6aSH1q1BdiRw216CL5325k7brKmT3vc1GMfCznkRx")</f>
        <v/>
      </c>
    </row>
    <row r="17">
      <c r="A17" t="inlineStr">
        <is>
          <t>6432h2xuDKcb5TNHED2JT3UXrqhrgoWceBE1DaWTpump</t>
        </is>
      </c>
      <c r="B17" t="inlineStr">
        <is>
          <t>unknown_6432</t>
        </is>
      </c>
      <c r="C17" t="n">
        <v>0</v>
      </c>
      <c r="D17" t="n">
        <v>-1.24</v>
      </c>
      <c r="E17" t="n">
        <v>-1</v>
      </c>
      <c r="F17" t="n">
        <v>1.98</v>
      </c>
      <c r="G17" t="n">
        <v>0</v>
      </c>
      <c r="H17" t="n">
        <v>2</v>
      </c>
      <c r="I17" t="n">
        <v>0</v>
      </c>
      <c r="J17" t="n">
        <v>-1</v>
      </c>
      <c r="K17" t="n">
        <v>-1</v>
      </c>
      <c r="L17">
        <f>HYPERLINK("https://www.defined.fi/sol/6432h2xuDKcb5TNHED2JT3UXrqhrgoWceBE1DaWTpump?maker=Ftv6aSH1q1BdiRw216CL5325k7brKmT3vc1GMfCznkRx","https://www.defined.fi/sol/6432h2xuDKcb5TNHED2JT3UXrqhrgoWceBE1DaWTpump?maker=Ftv6aSH1q1BdiRw216CL5325k7brKmT3vc1GMfCznkRx")</f>
        <v/>
      </c>
      <c r="M17">
        <f>HYPERLINK("https://dexscreener.com/solana/6432h2xuDKcb5TNHED2JT3UXrqhrgoWceBE1DaWTpump?maker=Ftv6aSH1q1BdiRw216CL5325k7brKmT3vc1GMfCznkRx","https://dexscreener.com/solana/6432h2xuDKcb5TNHED2JT3UXrqhrgoWceBE1DaWTpump?maker=Ftv6aSH1q1BdiRw216CL5325k7brKmT3vc1GMfCznkRx")</f>
        <v/>
      </c>
    </row>
    <row r="18">
      <c r="A18" t="inlineStr">
        <is>
          <t>CUhgnEkYHjGWDpAFNxxvpDpA4xHh5M9PYXfs94cDpump</t>
        </is>
      </c>
      <c r="B18" t="inlineStr">
        <is>
          <t>TULIP</t>
        </is>
      </c>
      <c r="C18" t="n">
        <v>0</v>
      </c>
      <c r="D18" t="n">
        <v>-1.66</v>
      </c>
      <c r="E18" t="n">
        <v>-0.85</v>
      </c>
      <c r="F18" t="n">
        <v>1.94</v>
      </c>
      <c r="G18" t="n">
        <v>0</v>
      </c>
      <c r="H18" t="n">
        <v>2</v>
      </c>
      <c r="I18" t="n">
        <v>0</v>
      </c>
      <c r="J18" t="n">
        <v>-1</v>
      </c>
      <c r="K18" t="n">
        <v>-1</v>
      </c>
      <c r="L18">
        <f>HYPERLINK("https://www.defined.fi/sol/CUhgnEkYHjGWDpAFNxxvpDpA4xHh5M9PYXfs94cDpump?maker=Ftv6aSH1q1BdiRw216CL5325k7brKmT3vc1GMfCznkRx","https://www.defined.fi/sol/CUhgnEkYHjGWDpAFNxxvpDpA4xHh5M9PYXfs94cDpump?maker=Ftv6aSH1q1BdiRw216CL5325k7brKmT3vc1GMfCznkRx")</f>
        <v/>
      </c>
      <c r="M18">
        <f>HYPERLINK("https://dexscreener.com/solana/CUhgnEkYHjGWDpAFNxxvpDpA4xHh5M9PYXfs94cDpump?maker=Ftv6aSH1q1BdiRw216CL5325k7brKmT3vc1GMfCznkRx","https://dexscreener.com/solana/CUhgnEkYHjGWDpAFNxxvpDpA4xHh5M9PYXfs94cDpump?maker=Ftv6aSH1q1BdiRw216CL5325k7brKmT3vc1GMfCznkRx")</f>
        <v/>
      </c>
    </row>
    <row r="19">
      <c r="A19" t="inlineStr">
        <is>
          <t>CekE2jcGFDMGtYXhAikas1nfWeYuSP1FgHepuh1epump</t>
        </is>
      </c>
      <c r="B19" t="inlineStr">
        <is>
          <t>$BORG</t>
        </is>
      </c>
      <c r="C19" t="n">
        <v>1</v>
      </c>
      <c r="D19" t="n">
        <v>4.37</v>
      </c>
      <c r="E19" t="n">
        <v>1.51</v>
      </c>
      <c r="F19" t="n">
        <v>2.9</v>
      </c>
      <c r="G19" t="n">
        <v>7.28</v>
      </c>
      <c r="H19" t="n">
        <v>3</v>
      </c>
      <c r="I19" t="n">
        <v>2</v>
      </c>
      <c r="J19" t="n">
        <v>-1</v>
      </c>
      <c r="K19" t="n">
        <v>-1</v>
      </c>
      <c r="L19">
        <f>HYPERLINK("https://www.defined.fi/sol/CekE2jcGFDMGtYXhAikas1nfWeYuSP1FgHepuh1epump?maker=Ftv6aSH1q1BdiRw216CL5325k7brKmT3vc1GMfCznkRx","https://www.defined.fi/sol/CekE2jcGFDMGtYXhAikas1nfWeYuSP1FgHepuh1epump?maker=Ftv6aSH1q1BdiRw216CL5325k7brKmT3vc1GMfCznkRx")</f>
        <v/>
      </c>
      <c r="M19">
        <f>HYPERLINK("https://dexscreener.com/solana/CekE2jcGFDMGtYXhAikas1nfWeYuSP1FgHepuh1epump?maker=Ftv6aSH1q1BdiRw216CL5325k7brKmT3vc1GMfCznkRx","https://dexscreener.com/solana/CekE2jcGFDMGtYXhAikas1nfWeYuSP1FgHepuh1epump?maker=Ftv6aSH1q1BdiRw216CL5325k7brKmT3vc1GMfCznkRx")</f>
        <v/>
      </c>
    </row>
    <row r="20">
      <c r="A20" t="inlineStr">
        <is>
          <t>KBFs8Zb1V1tT9x7Ba3AWQo8jSNyL6GLuXjBx6kHpump</t>
        </is>
      </c>
      <c r="B20" t="inlineStr">
        <is>
          <t>$HIVE</t>
        </is>
      </c>
      <c r="C20" t="n">
        <v>1</v>
      </c>
      <c r="D20" t="n">
        <v>1.48</v>
      </c>
      <c r="E20" t="n">
        <v>0.3</v>
      </c>
      <c r="F20" t="n">
        <v>4.87</v>
      </c>
      <c r="G20" t="n">
        <v>6.35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HYPERLINK("https://www.defined.fi/sol/KBFs8Zb1V1tT9x7Ba3AWQo8jSNyL6GLuXjBx6kHpump?maker=Ftv6aSH1q1BdiRw216CL5325k7brKmT3vc1GMfCznkRx","https://www.defined.fi/sol/KBFs8Zb1V1tT9x7Ba3AWQo8jSNyL6GLuXjBx6kHpump?maker=Ftv6aSH1q1BdiRw216CL5325k7brKmT3vc1GMfCznkRx")</f>
        <v/>
      </c>
      <c r="M20">
        <f>HYPERLINK("https://dexscreener.com/solana/KBFs8Zb1V1tT9x7Ba3AWQo8jSNyL6GLuXjBx6kHpump?maker=Ftv6aSH1q1BdiRw216CL5325k7brKmT3vc1GMfCznkRx","https://dexscreener.com/solana/KBFs8Zb1V1tT9x7Ba3AWQo8jSNyL6GLuXjBx6kHpump?maker=Ftv6aSH1q1BdiRw216CL5325k7brKmT3vc1GMfCznkRx")</f>
        <v/>
      </c>
    </row>
    <row r="21">
      <c r="A21" t="inlineStr">
        <is>
          <t>2iDaSjLGQxab2oSyvTfVQvZf2xNdniWCG7R8SR5hpump</t>
        </is>
      </c>
      <c r="B21" t="inlineStr">
        <is>
          <t>INFOPUSSY</t>
        </is>
      </c>
      <c r="C21" t="n">
        <v>1</v>
      </c>
      <c r="D21" t="n">
        <v>-2.71</v>
      </c>
      <c r="E21" t="n">
        <v>-0.6899999999999999</v>
      </c>
      <c r="F21" t="n">
        <v>3.9</v>
      </c>
      <c r="G21" t="n">
        <v>0</v>
      </c>
      <c r="H21" t="n">
        <v>1</v>
      </c>
      <c r="I21" t="n">
        <v>0</v>
      </c>
      <c r="J21" t="n">
        <v>-1</v>
      </c>
      <c r="K21" t="n">
        <v>-1</v>
      </c>
      <c r="L21">
        <f>HYPERLINK("https://www.defined.fi/sol/2iDaSjLGQxab2oSyvTfVQvZf2xNdniWCG7R8SR5hpump?maker=Ftv6aSH1q1BdiRw216CL5325k7brKmT3vc1GMfCznkRx","https://www.defined.fi/sol/2iDaSjLGQxab2oSyvTfVQvZf2xNdniWCG7R8SR5hpump?maker=Ftv6aSH1q1BdiRw216CL5325k7brKmT3vc1GMfCznkRx")</f>
        <v/>
      </c>
      <c r="M21">
        <f>HYPERLINK("https://dexscreener.com/solana/2iDaSjLGQxab2oSyvTfVQvZf2xNdniWCG7R8SR5hpump?maker=Ftv6aSH1q1BdiRw216CL5325k7brKmT3vc1GMfCznkRx","https://dexscreener.com/solana/2iDaSjLGQxab2oSyvTfVQvZf2xNdniWCG7R8SR5hpump?maker=Ftv6aSH1q1BdiRw216CL5325k7brKmT3vc1GMfCznkRx")</f>
        <v/>
      </c>
    </row>
    <row r="22">
      <c r="A22" t="inlineStr">
        <is>
          <t>CSEkG3mT5P1GUf4HZTHdVk1syKFN6gQWokbZ4jDWpump</t>
        </is>
      </c>
      <c r="B22" t="inlineStr">
        <is>
          <t>Lump</t>
        </is>
      </c>
      <c r="C22" t="n">
        <v>1</v>
      </c>
      <c r="D22" t="n">
        <v>18.77</v>
      </c>
      <c r="E22" t="n">
        <v>3.26</v>
      </c>
      <c r="F22" t="n">
        <v>5.75</v>
      </c>
      <c r="G22" t="n">
        <v>24.52</v>
      </c>
      <c r="H22" t="n">
        <v>4</v>
      </c>
      <c r="I22" t="n">
        <v>4</v>
      </c>
      <c r="J22" t="n">
        <v>-1</v>
      </c>
      <c r="K22" t="n">
        <v>-1</v>
      </c>
      <c r="L22">
        <f>HYPERLINK("https://www.defined.fi/sol/CSEkG3mT5P1GUf4HZTHdVk1syKFN6gQWokbZ4jDWpump?maker=Ftv6aSH1q1BdiRw216CL5325k7brKmT3vc1GMfCznkRx","https://www.defined.fi/sol/CSEkG3mT5P1GUf4HZTHdVk1syKFN6gQWokbZ4jDWpump?maker=Ftv6aSH1q1BdiRw216CL5325k7brKmT3vc1GMfCznkRx")</f>
        <v/>
      </c>
      <c r="M22">
        <f>HYPERLINK("https://dexscreener.com/solana/CSEkG3mT5P1GUf4HZTHdVk1syKFN6gQWokbZ4jDWpump?maker=Ftv6aSH1q1BdiRw216CL5325k7brKmT3vc1GMfCznkRx","https://dexscreener.com/solana/CSEkG3mT5P1GUf4HZTHdVk1syKFN6gQWokbZ4jDWpump?maker=Ftv6aSH1q1BdiRw216CL5325k7brKmT3vc1GMfCznkRx")</f>
        <v/>
      </c>
    </row>
    <row r="23">
      <c r="A23" t="inlineStr">
        <is>
          <t>EvQ3FVM8vEeDkHyi8kXcWBJeKHD4nNbgBdwm32g5pump</t>
        </is>
      </c>
      <c r="B23" t="inlineStr">
        <is>
          <t>Lumina</t>
        </is>
      </c>
      <c r="C23" t="n">
        <v>1</v>
      </c>
      <c r="D23" t="n">
        <v>-0.714</v>
      </c>
      <c r="E23" t="n">
        <v>-1</v>
      </c>
      <c r="F23" t="n">
        <v>2.94</v>
      </c>
      <c r="G23" t="n">
        <v>0</v>
      </c>
      <c r="H23" t="n">
        <v>2</v>
      </c>
      <c r="I23" t="n">
        <v>0</v>
      </c>
      <c r="J23" t="n">
        <v>-1</v>
      </c>
      <c r="K23" t="n">
        <v>-1</v>
      </c>
      <c r="L23">
        <f>HYPERLINK("https://www.defined.fi/sol/EvQ3FVM8vEeDkHyi8kXcWBJeKHD4nNbgBdwm32g5pump?maker=Ftv6aSH1q1BdiRw216CL5325k7brKmT3vc1GMfCznkRx","https://www.defined.fi/sol/EvQ3FVM8vEeDkHyi8kXcWBJeKHD4nNbgBdwm32g5pump?maker=Ftv6aSH1q1BdiRw216CL5325k7brKmT3vc1GMfCznkRx")</f>
        <v/>
      </c>
      <c r="M23">
        <f>HYPERLINK("https://dexscreener.com/solana/EvQ3FVM8vEeDkHyi8kXcWBJeKHD4nNbgBdwm32g5pump?maker=Ftv6aSH1q1BdiRw216CL5325k7brKmT3vc1GMfCznkRx","https://dexscreener.com/solana/EvQ3FVM8vEeDkHyi8kXcWBJeKHD4nNbgBdwm32g5pump?maker=Ftv6aSH1q1BdiRw216CL5325k7brKmT3vc1GMfCznkRx")</f>
        <v/>
      </c>
    </row>
    <row r="24">
      <c r="A24" t="inlineStr">
        <is>
          <t>7teGGyBmrCb8twtbwD6V7xW5DbSrCK1zo4nmGHcYpump</t>
        </is>
      </c>
      <c r="B24" t="inlineStr">
        <is>
          <t>Milardio</t>
        </is>
      </c>
      <c r="C24" t="n">
        <v>1</v>
      </c>
      <c r="D24" t="n">
        <v>-1.56</v>
      </c>
      <c r="E24" t="n">
        <v>-0.53</v>
      </c>
      <c r="F24" t="n">
        <v>2.94</v>
      </c>
      <c r="G24" t="n">
        <v>1.38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HYPERLINK("https://www.defined.fi/sol/7teGGyBmrCb8twtbwD6V7xW5DbSrCK1zo4nmGHcYpump?maker=Ftv6aSH1q1BdiRw216CL5325k7brKmT3vc1GMfCznkRx","https://www.defined.fi/sol/7teGGyBmrCb8twtbwD6V7xW5DbSrCK1zo4nmGHcYpump?maker=Ftv6aSH1q1BdiRw216CL5325k7brKmT3vc1GMfCznkRx")</f>
        <v/>
      </c>
      <c r="M24">
        <f>HYPERLINK("https://dexscreener.com/solana/7teGGyBmrCb8twtbwD6V7xW5DbSrCK1zo4nmGHcYpump?maker=Ftv6aSH1q1BdiRw216CL5325k7brKmT3vc1GMfCznkRx","https://dexscreener.com/solana/7teGGyBmrCb8twtbwD6V7xW5DbSrCK1zo4nmGHcYpump?maker=Ftv6aSH1q1BdiRw216CL5325k7brKmT3vc1GMfCznkRx")</f>
        <v/>
      </c>
    </row>
    <row r="25">
      <c r="A25" t="inlineStr">
        <is>
          <t>9NxRqJWLKTvVaevx5eZne8QyRutVDohF1vAR4sywpump</t>
        </is>
      </c>
      <c r="B25" t="inlineStr">
        <is>
          <t>Effective</t>
        </is>
      </c>
      <c r="C25" t="n">
        <v>1</v>
      </c>
      <c r="D25" t="n">
        <v>10.48</v>
      </c>
      <c r="E25" t="n">
        <v>1.21</v>
      </c>
      <c r="F25" t="n">
        <v>8.68</v>
      </c>
      <c r="G25" t="n">
        <v>12.46</v>
      </c>
      <c r="H25" t="n">
        <v>5</v>
      </c>
      <c r="I25" t="n">
        <v>1</v>
      </c>
      <c r="J25" t="n">
        <v>-1</v>
      </c>
      <c r="K25" t="n">
        <v>-1</v>
      </c>
      <c r="L25">
        <f>HYPERLINK("https://www.defined.fi/sol/9NxRqJWLKTvVaevx5eZne8QyRutVDohF1vAR4sywpump?maker=Ftv6aSH1q1BdiRw216CL5325k7brKmT3vc1GMfCznkRx","https://www.defined.fi/sol/9NxRqJWLKTvVaevx5eZne8QyRutVDohF1vAR4sywpump?maker=Ftv6aSH1q1BdiRw216CL5325k7brKmT3vc1GMfCznkRx")</f>
        <v/>
      </c>
      <c r="M25">
        <f>HYPERLINK("https://dexscreener.com/solana/9NxRqJWLKTvVaevx5eZne8QyRutVDohF1vAR4sywpump?maker=Ftv6aSH1q1BdiRw216CL5325k7brKmT3vc1GMfCznkRx","https://dexscreener.com/solana/9NxRqJWLKTvVaevx5eZne8QyRutVDohF1vAR4sywpump?maker=Ftv6aSH1q1BdiRw216CL5325k7brKmT3vc1GMfCznkRx")</f>
        <v/>
      </c>
    </row>
    <row r="26">
      <c r="A26" t="inlineStr">
        <is>
          <t>ETZDTrZp1tWSTPHf22cyUXiv5xGzXuBFEwJAsE8ypump</t>
        </is>
      </c>
      <c r="B26" t="inlineStr">
        <is>
          <t>xcog</t>
        </is>
      </c>
      <c r="C26" t="n">
        <v>1</v>
      </c>
      <c r="D26" t="n">
        <v>42.86</v>
      </c>
      <c r="E26" t="n">
        <v>8.859999999999999</v>
      </c>
      <c r="F26" t="n">
        <v>4.84</v>
      </c>
      <c r="G26" t="n">
        <v>47.7</v>
      </c>
      <c r="H26" t="n">
        <v>2</v>
      </c>
      <c r="I26" t="n">
        <v>10</v>
      </c>
      <c r="J26" t="n">
        <v>-1</v>
      </c>
      <c r="K26" t="n">
        <v>-1</v>
      </c>
      <c r="L26">
        <f>HYPERLINK("https://www.defined.fi/sol/ETZDTrZp1tWSTPHf22cyUXiv5xGzXuBFEwJAsE8ypump?maker=Ftv6aSH1q1BdiRw216CL5325k7brKmT3vc1GMfCznkRx","https://www.defined.fi/sol/ETZDTrZp1tWSTPHf22cyUXiv5xGzXuBFEwJAsE8ypump?maker=Ftv6aSH1q1BdiRw216CL5325k7brKmT3vc1GMfCznkRx")</f>
        <v/>
      </c>
      <c r="M26">
        <f>HYPERLINK("https://dexscreener.com/solana/ETZDTrZp1tWSTPHf22cyUXiv5xGzXuBFEwJAsE8ypump?maker=Ftv6aSH1q1BdiRw216CL5325k7brKmT3vc1GMfCznkRx","https://dexscreener.com/solana/ETZDTrZp1tWSTPHf22cyUXiv5xGzXuBFEwJAsE8ypump?maker=Ftv6aSH1q1BdiRw216CL5325k7brKmT3vc1GMfCznkRx")</f>
        <v/>
      </c>
    </row>
    <row r="27">
      <c r="A27" t="inlineStr">
        <is>
          <t>Di2QxRLGtatciBGkqxhv6ZypCTG1YFpTA6rUnE6Npump</t>
        </is>
      </c>
      <c r="B27" t="inlineStr">
        <is>
          <t>Elmo</t>
        </is>
      </c>
      <c r="C27" t="n">
        <v>1</v>
      </c>
      <c r="D27" t="n">
        <v>-0.8110000000000001</v>
      </c>
      <c r="E27" t="n">
        <v>-1</v>
      </c>
      <c r="F27" t="n">
        <v>0.976</v>
      </c>
      <c r="G27" t="n">
        <v>0</v>
      </c>
      <c r="H27" t="n">
        <v>1</v>
      </c>
      <c r="I27" t="n">
        <v>0</v>
      </c>
      <c r="J27" t="n">
        <v>-1</v>
      </c>
      <c r="K27" t="n">
        <v>-1</v>
      </c>
      <c r="L27">
        <f>HYPERLINK("https://www.defined.fi/sol/Di2QxRLGtatciBGkqxhv6ZypCTG1YFpTA6rUnE6Npump?maker=Ftv6aSH1q1BdiRw216CL5325k7brKmT3vc1GMfCznkRx","https://www.defined.fi/sol/Di2QxRLGtatciBGkqxhv6ZypCTG1YFpTA6rUnE6Npump?maker=Ftv6aSH1q1BdiRw216CL5325k7brKmT3vc1GMfCznkRx")</f>
        <v/>
      </c>
      <c r="M27">
        <f>HYPERLINK("https://dexscreener.com/solana/Di2QxRLGtatciBGkqxhv6ZypCTG1YFpTA6rUnE6Npump?maker=Ftv6aSH1q1BdiRw216CL5325k7brKmT3vc1GMfCznkRx","https://dexscreener.com/solana/Di2QxRLGtatciBGkqxhv6ZypCTG1YFpTA6rUnE6Npump?maker=Ftv6aSH1q1BdiRw216CL5325k7brKmT3vc1GMfCznkRx")</f>
        <v/>
      </c>
    </row>
    <row r="28">
      <c r="A28" t="inlineStr">
        <is>
          <t>J8KoJi7LFNdJiGt8qavfpu2R5jXfiZxeKukhHGXgpump</t>
        </is>
      </c>
      <c r="B28" t="inlineStr">
        <is>
          <t>kache</t>
        </is>
      </c>
      <c r="C28" t="n">
        <v>1</v>
      </c>
      <c r="D28" t="n">
        <v>6.21</v>
      </c>
      <c r="E28" t="n">
        <v>1.27</v>
      </c>
      <c r="F28" t="n">
        <v>4.88</v>
      </c>
      <c r="G28" t="n">
        <v>11.09</v>
      </c>
      <c r="H28" t="n">
        <v>1</v>
      </c>
      <c r="I28" t="n">
        <v>3</v>
      </c>
      <c r="J28" t="n">
        <v>-1</v>
      </c>
      <c r="K28" t="n">
        <v>-1</v>
      </c>
      <c r="L28">
        <f>HYPERLINK("https://www.defined.fi/sol/J8KoJi7LFNdJiGt8qavfpu2R5jXfiZxeKukhHGXgpump?maker=Ftv6aSH1q1BdiRw216CL5325k7brKmT3vc1GMfCznkRx","https://www.defined.fi/sol/J8KoJi7LFNdJiGt8qavfpu2R5jXfiZxeKukhHGXgpump?maker=Ftv6aSH1q1BdiRw216CL5325k7brKmT3vc1GMfCznkRx")</f>
        <v/>
      </c>
      <c r="M28">
        <f>HYPERLINK("https://dexscreener.com/solana/J8KoJi7LFNdJiGt8qavfpu2R5jXfiZxeKukhHGXgpump?maker=Ftv6aSH1q1BdiRw216CL5325k7brKmT3vc1GMfCznkRx","https://dexscreener.com/solana/J8KoJi7LFNdJiGt8qavfpu2R5jXfiZxeKukhHGXgpump?maker=Ftv6aSH1q1BdiRw216CL5325k7brKmT3vc1GMfCznkRx")</f>
        <v/>
      </c>
    </row>
    <row r="29">
      <c r="A29" t="inlineStr">
        <is>
          <t>EVgPUtiE6Fg7T6RY16ACmydX7uucpCaqsK3es3u2pump</t>
        </is>
      </c>
      <c r="B29" t="inlineStr">
        <is>
          <t>bhole</t>
        </is>
      </c>
      <c r="C29" t="n">
        <v>1</v>
      </c>
      <c r="D29" t="n">
        <v>2.22</v>
      </c>
      <c r="E29" t="n">
        <v>0.77</v>
      </c>
      <c r="F29" t="n">
        <v>2.91</v>
      </c>
      <c r="G29" t="n">
        <v>4.58</v>
      </c>
      <c r="H29" t="n">
        <v>3</v>
      </c>
      <c r="I29" t="n">
        <v>1</v>
      </c>
      <c r="J29" t="n">
        <v>-1</v>
      </c>
      <c r="K29" t="n">
        <v>-1</v>
      </c>
      <c r="L29">
        <f>HYPERLINK("https://www.defined.fi/sol/EVgPUtiE6Fg7T6RY16ACmydX7uucpCaqsK3es3u2pump?maker=Ftv6aSH1q1BdiRw216CL5325k7brKmT3vc1GMfCznkRx","https://www.defined.fi/sol/EVgPUtiE6Fg7T6RY16ACmydX7uucpCaqsK3es3u2pump?maker=Ftv6aSH1q1BdiRw216CL5325k7brKmT3vc1GMfCznkRx")</f>
        <v/>
      </c>
      <c r="M29">
        <f>HYPERLINK("https://dexscreener.com/solana/EVgPUtiE6Fg7T6RY16ACmydX7uucpCaqsK3es3u2pump?maker=Ftv6aSH1q1BdiRw216CL5325k7brKmT3vc1GMfCznkRx","https://dexscreener.com/solana/EVgPUtiE6Fg7T6RY16ACmydX7uucpCaqsK3es3u2pump?maker=Ftv6aSH1q1BdiRw216CL5325k7brKmT3vc1GMfCznkRx")</f>
        <v/>
      </c>
    </row>
    <row r="30">
      <c r="A30" t="inlineStr">
        <is>
          <t>9GpthvTPDpN19HeyvExoyazRhtq3agtg2nbcS7Topump</t>
        </is>
      </c>
      <c r="B30" t="inlineStr">
        <is>
          <t>bing</t>
        </is>
      </c>
      <c r="C30" t="n">
        <v>2</v>
      </c>
      <c r="D30" t="n">
        <v>20.87</v>
      </c>
      <c r="E30" t="n">
        <v>21</v>
      </c>
      <c r="F30" t="n">
        <v>0.966</v>
      </c>
      <c r="G30" t="n">
        <v>21.83</v>
      </c>
      <c r="H30" t="n">
        <v>1</v>
      </c>
      <c r="I30" t="n">
        <v>5</v>
      </c>
      <c r="J30" t="n">
        <v>-1</v>
      </c>
      <c r="K30" t="n">
        <v>-1</v>
      </c>
      <c r="L30">
        <f>HYPERLINK("https://www.defined.fi/sol/9GpthvTPDpN19HeyvExoyazRhtq3agtg2nbcS7Topump?maker=Ftv6aSH1q1BdiRw216CL5325k7brKmT3vc1GMfCznkRx","https://www.defined.fi/sol/9GpthvTPDpN19HeyvExoyazRhtq3agtg2nbcS7Topump?maker=Ftv6aSH1q1BdiRw216CL5325k7brKmT3vc1GMfCznkRx")</f>
        <v/>
      </c>
      <c r="M30">
        <f>HYPERLINK("https://dexscreener.com/solana/9GpthvTPDpN19HeyvExoyazRhtq3agtg2nbcS7Topump?maker=Ftv6aSH1q1BdiRw216CL5325k7brKmT3vc1GMfCznkRx","https://dexscreener.com/solana/9GpthvTPDpN19HeyvExoyazRhtq3agtg2nbcS7Topump?maker=Ftv6aSH1q1BdiRw216CL5325k7brKmT3vc1GMfCznkRx")</f>
        <v/>
      </c>
    </row>
    <row r="31">
      <c r="A31" t="inlineStr">
        <is>
          <t>4994XJ88RjBS5SKv7qSe4fM3qtPRYzqYBQLe4NRDpump</t>
        </is>
      </c>
      <c r="B31" t="inlineStr">
        <is>
          <t>sma</t>
        </is>
      </c>
      <c r="C31" t="n">
        <v>2</v>
      </c>
      <c r="D31" t="n">
        <v>-0.747</v>
      </c>
      <c r="E31" t="n">
        <v>-0.77</v>
      </c>
      <c r="F31" t="n">
        <v>0.969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HYPERLINK("https://www.defined.fi/sol/4994XJ88RjBS5SKv7qSe4fM3qtPRYzqYBQLe4NRDpump?maker=Ftv6aSH1q1BdiRw216CL5325k7brKmT3vc1GMfCznkRx","https://www.defined.fi/sol/4994XJ88RjBS5SKv7qSe4fM3qtPRYzqYBQLe4NRDpump?maker=Ftv6aSH1q1BdiRw216CL5325k7brKmT3vc1GMfCznkRx")</f>
        <v/>
      </c>
      <c r="M31">
        <f>HYPERLINK("https://dexscreener.com/solana/4994XJ88RjBS5SKv7qSe4fM3qtPRYzqYBQLe4NRDpump?maker=Ftv6aSH1q1BdiRw216CL5325k7brKmT3vc1GMfCznkRx","https://dexscreener.com/solana/4994XJ88RjBS5SKv7qSe4fM3qtPRYzqYBQLe4NRDpump?maker=Ftv6aSH1q1BdiRw216CL5325k7brKmT3vc1GMfCznkRx")</f>
        <v/>
      </c>
    </row>
    <row r="32">
      <c r="A32" t="inlineStr">
        <is>
          <t>2nNhtVCXRXDAaiPTanHNHQt2S4zCBV2XpbwK69F3pump</t>
        </is>
      </c>
      <c r="B32" t="inlineStr">
        <is>
          <t>BASKO</t>
        </is>
      </c>
      <c r="C32" t="n">
        <v>3</v>
      </c>
      <c r="D32" t="n">
        <v>-0.393</v>
      </c>
      <c r="E32" t="n">
        <v>-0.4</v>
      </c>
      <c r="F32" t="n">
        <v>0.979</v>
      </c>
      <c r="G32" t="n">
        <v>0.586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HYPERLINK("https://www.defined.fi/sol/2nNhtVCXRXDAaiPTanHNHQt2S4zCBV2XpbwK69F3pump?maker=Ftv6aSH1q1BdiRw216CL5325k7brKmT3vc1GMfCznkRx","https://www.defined.fi/sol/2nNhtVCXRXDAaiPTanHNHQt2S4zCBV2XpbwK69F3pump?maker=Ftv6aSH1q1BdiRw216CL5325k7brKmT3vc1GMfCznkRx")</f>
        <v/>
      </c>
      <c r="M32">
        <f>HYPERLINK("https://dexscreener.com/solana/2nNhtVCXRXDAaiPTanHNHQt2S4zCBV2XpbwK69F3pump?maker=Ftv6aSH1q1BdiRw216CL5325k7brKmT3vc1GMfCznkRx","https://dexscreener.com/solana/2nNhtVCXRXDAaiPTanHNHQt2S4zCBV2XpbwK69F3pump?maker=Ftv6aSH1q1BdiRw216CL5325k7brKmT3vc1GMfCznkRx")</f>
        <v/>
      </c>
    </row>
    <row r="33">
      <c r="A33" t="inlineStr">
        <is>
          <t>8iWsK2WH3AGviQwAnt43zvc8yLy6QMUSuv8PK2A7pump</t>
        </is>
      </c>
      <c r="B33" t="inlineStr">
        <is>
          <t>unknown_8iWs</t>
        </is>
      </c>
      <c r="C33" t="n">
        <v>3</v>
      </c>
      <c r="D33" t="n">
        <v>-0.252</v>
      </c>
      <c r="E33" t="n">
        <v>-0.04</v>
      </c>
      <c r="F33" t="n">
        <v>5.83</v>
      </c>
      <c r="G33" t="n">
        <v>5.57</v>
      </c>
      <c r="H33" t="n">
        <v>3</v>
      </c>
      <c r="I33" t="n">
        <v>1</v>
      </c>
      <c r="J33" t="n">
        <v>-1</v>
      </c>
      <c r="K33" t="n">
        <v>-1</v>
      </c>
      <c r="L33">
        <f>HYPERLINK("https://www.defined.fi/sol/8iWsK2WH3AGviQwAnt43zvc8yLy6QMUSuv8PK2A7pump?maker=Ftv6aSH1q1BdiRw216CL5325k7brKmT3vc1GMfCznkRx","https://www.defined.fi/sol/8iWsK2WH3AGviQwAnt43zvc8yLy6QMUSuv8PK2A7pump?maker=Ftv6aSH1q1BdiRw216CL5325k7brKmT3vc1GMfCznkRx")</f>
        <v/>
      </c>
      <c r="M33">
        <f>HYPERLINK("https://dexscreener.com/solana/8iWsK2WH3AGviQwAnt43zvc8yLy6QMUSuv8PK2A7pump?maker=Ftv6aSH1q1BdiRw216CL5325k7brKmT3vc1GMfCznkRx","https://dexscreener.com/solana/8iWsK2WH3AGviQwAnt43zvc8yLy6QMUSuv8PK2A7pump?maker=Ftv6aSH1q1BdiRw216CL5325k7brKmT3vc1GMfCznkRx")</f>
        <v/>
      </c>
    </row>
    <row r="34">
      <c r="A34" t="inlineStr">
        <is>
          <t>9HBZEis8XnyWY8vNPVhzKKLY68byzH4gijXid7LTpump</t>
        </is>
      </c>
      <c r="B34" t="inlineStr">
        <is>
          <t>Aibo</t>
        </is>
      </c>
      <c r="C34" t="n">
        <v>3</v>
      </c>
      <c r="D34" t="n">
        <v>-0.31</v>
      </c>
      <c r="E34" t="n">
        <v>-0.63</v>
      </c>
      <c r="F34" t="n">
        <v>0.489</v>
      </c>
      <c r="G34" t="n">
        <v>0</v>
      </c>
      <c r="H34" t="n">
        <v>1</v>
      </c>
      <c r="I34" t="n">
        <v>0</v>
      </c>
      <c r="J34" t="n">
        <v>-1</v>
      </c>
      <c r="K34" t="n">
        <v>-1</v>
      </c>
      <c r="L34">
        <f>HYPERLINK("https://www.defined.fi/sol/9HBZEis8XnyWY8vNPVhzKKLY68byzH4gijXid7LTpump?maker=Ftv6aSH1q1BdiRw216CL5325k7brKmT3vc1GMfCznkRx","https://www.defined.fi/sol/9HBZEis8XnyWY8vNPVhzKKLY68byzH4gijXid7LTpump?maker=Ftv6aSH1q1BdiRw216CL5325k7brKmT3vc1GMfCznkRx")</f>
        <v/>
      </c>
      <c r="M34">
        <f>HYPERLINK("https://dexscreener.com/solana/9HBZEis8XnyWY8vNPVhzKKLY68byzH4gijXid7LTpump?maker=Ftv6aSH1q1BdiRw216CL5325k7brKmT3vc1GMfCznkRx","https://dexscreener.com/solana/9HBZEis8XnyWY8vNPVhzKKLY68byzH4gijXid7LTpump?maker=Ftv6aSH1q1BdiRw216CL5325k7brKmT3vc1GMfCznkRx")</f>
        <v/>
      </c>
    </row>
    <row r="35">
      <c r="A35" t="inlineStr">
        <is>
          <t>FqnqT1GKi8S4Gyk5wnSKvJjXW48HqGtKJt9WS4o2pump</t>
        </is>
      </c>
      <c r="B35" t="inlineStr">
        <is>
          <t>Bakso</t>
        </is>
      </c>
      <c r="C35" t="n">
        <v>3</v>
      </c>
      <c r="D35" t="n">
        <v>0.409</v>
      </c>
      <c r="E35" t="n">
        <v>0.04</v>
      </c>
      <c r="F35" t="n">
        <v>9.76</v>
      </c>
      <c r="G35" t="n">
        <v>10.17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HYPERLINK("https://www.defined.fi/sol/FqnqT1GKi8S4Gyk5wnSKvJjXW48HqGtKJt9WS4o2pump?maker=Ftv6aSH1q1BdiRw216CL5325k7brKmT3vc1GMfCznkRx","https://www.defined.fi/sol/FqnqT1GKi8S4Gyk5wnSKvJjXW48HqGtKJt9WS4o2pump?maker=Ftv6aSH1q1BdiRw216CL5325k7brKmT3vc1GMfCznkRx")</f>
        <v/>
      </c>
      <c r="M35">
        <f>HYPERLINK("https://dexscreener.com/solana/FqnqT1GKi8S4Gyk5wnSKvJjXW48HqGtKJt9WS4o2pump?maker=Ftv6aSH1q1BdiRw216CL5325k7brKmT3vc1GMfCznkRx","https://dexscreener.com/solana/FqnqT1GKi8S4Gyk5wnSKvJjXW48HqGtKJt9WS4o2pump?maker=Ftv6aSH1q1BdiRw216CL5325k7brKmT3vc1GMfCznkRx")</f>
        <v/>
      </c>
    </row>
    <row r="36">
      <c r="A36" t="inlineStr">
        <is>
          <t>E6MaePwsxt8TrWrFbEcijcqFqFLBMYk82wU6sYdppump</t>
        </is>
      </c>
      <c r="B36" t="inlineStr">
        <is>
          <t>SATOSHI</t>
        </is>
      </c>
      <c r="C36" t="n">
        <v>4</v>
      </c>
      <c r="D36" t="n">
        <v>-0.613</v>
      </c>
      <c r="E36" t="n">
        <v>-1</v>
      </c>
      <c r="F36" t="n">
        <v>1.93</v>
      </c>
      <c r="G36" t="n">
        <v>1.32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HYPERLINK("https://www.defined.fi/sol/E6MaePwsxt8TrWrFbEcijcqFqFLBMYk82wU6sYdppump?maker=Ftv6aSH1q1BdiRw216CL5325k7brKmT3vc1GMfCznkRx","https://www.defined.fi/sol/E6MaePwsxt8TrWrFbEcijcqFqFLBMYk82wU6sYdppump?maker=Ftv6aSH1q1BdiRw216CL5325k7brKmT3vc1GMfCznkRx")</f>
        <v/>
      </c>
      <c r="M36">
        <f>HYPERLINK("https://dexscreener.com/solana/E6MaePwsxt8TrWrFbEcijcqFqFLBMYk82wU6sYdppump?maker=Ftv6aSH1q1BdiRw216CL5325k7brKmT3vc1GMfCznkRx","https://dexscreener.com/solana/E6MaePwsxt8TrWrFbEcijcqFqFLBMYk82wU6sYdppump?maker=Ftv6aSH1q1BdiRw216CL5325k7brKmT3vc1GMfCznkRx")</f>
        <v/>
      </c>
    </row>
    <row r="37">
      <c r="A37" t="inlineStr">
        <is>
          <t>G3KRQNY4bF6ysaa7QJXauMYZzt8BrDb5hUY9knU7pump</t>
        </is>
      </c>
      <c r="B37" t="inlineStr">
        <is>
          <t>MOJO</t>
        </is>
      </c>
      <c r="C37" t="n">
        <v>4</v>
      </c>
      <c r="D37" t="n">
        <v>-0.028</v>
      </c>
      <c r="E37" t="n">
        <v>-0.02</v>
      </c>
      <c r="F37" t="n">
        <v>1.8</v>
      </c>
      <c r="G37" t="n">
        <v>1.77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HYPERLINK("https://www.defined.fi/sol/G3KRQNY4bF6ysaa7QJXauMYZzt8BrDb5hUY9knU7pump?maker=Ftv6aSH1q1BdiRw216CL5325k7brKmT3vc1GMfCznkRx","https://www.defined.fi/sol/G3KRQNY4bF6ysaa7QJXauMYZzt8BrDb5hUY9knU7pump?maker=Ftv6aSH1q1BdiRw216CL5325k7brKmT3vc1GMfCznkRx")</f>
        <v/>
      </c>
      <c r="M37">
        <f>HYPERLINK("https://dexscreener.com/solana/G3KRQNY4bF6ysaa7QJXauMYZzt8BrDb5hUY9knU7pump?maker=Ftv6aSH1q1BdiRw216CL5325k7brKmT3vc1GMfCznkRx","https://dexscreener.com/solana/G3KRQNY4bF6ysaa7QJXauMYZzt8BrDb5hUY9knU7pump?maker=Ftv6aSH1q1BdiRw216CL5325k7brKmT3vc1GMfCznkRx")</f>
        <v/>
      </c>
    </row>
    <row r="38">
      <c r="A38" t="inlineStr">
        <is>
          <t>9VhXzgWS9kveRVi8JQdf129nZha3Ugr7sZGmm9Dypump</t>
        </is>
      </c>
      <c r="B38" t="inlineStr">
        <is>
          <t>Sophia</t>
        </is>
      </c>
      <c r="C38" t="n">
        <v>4</v>
      </c>
      <c r="D38" t="n">
        <v>-0.337</v>
      </c>
      <c r="E38" t="n">
        <v>-0.34</v>
      </c>
      <c r="F38" t="n">
        <v>0.994</v>
      </c>
      <c r="G38" t="n">
        <v>0.656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HYPERLINK("https://www.defined.fi/sol/9VhXzgWS9kveRVi8JQdf129nZha3Ugr7sZGmm9Dypump?maker=Ftv6aSH1q1BdiRw216CL5325k7brKmT3vc1GMfCznkRx","https://www.defined.fi/sol/9VhXzgWS9kveRVi8JQdf129nZha3Ugr7sZGmm9Dypump?maker=Ftv6aSH1q1BdiRw216CL5325k7brKmT3vc1GMfCznkRx")</f>
        <v/>
      </c>
      <c r="M38">
        <f>HYPERLINK("https://dexscreener.com/solana/9VhXzgWS9kveRVi8JQdf129nZha3Ugr7sZGmm9Dypump?maker=Ftv6aSH1q1BdiRw216CL5325k7brKmT3vc1GMfCznkRx","https://dexscreener.com/solana/9VhXzgWS9kveRVi8JQdf129nZha3Ugr7sZGmm9Dypump?maker=Ftv6aSH1q1BdiRw216CL5325k7brKmT3vc1GMfCznkRx")</f>
        <v/>
      </c>
    </row>
    <row r="39">
      <c r="A39" t="inlineStr">
        <is>
          <t>GegBq6qGirNSVPbDcHNbG89xUcFTqNDwfSKt85T8pump</t>
        </is>
      </c>
      <c r="B39" t="inlineStr">
        <is>
          <t>megs</t>
        </is>
      </c>
      <c r="C39" t="n">
        <v>4</v>
      </c>
      <c r="D39" t="n">
        <v>-2.91</v>
      </c>
      <c r="E39" t="n">
        <v>-0.14</v>
      </c>
      <c r="F39" t="n">
        <v>20.4</v>
      </c>
      <c r="G39" t="n">
        <v>17.49</v>
      </c>
      <c r="H39" t="n">
        <v>7</v>
      </c>
      <c r="I39" t="n">
        <v>4</v>
      </c>
      <c r="J39" t="n">
        <v>-1</v>
      </c>
      <c r="K39" t="n">
        <v>-1</v>
      </c>
      <c r="L39">
        <f>HYPERLINK("https://www.defined.fi/sol/GegBq6qGirNSVPbDcHNbG89xUcFTqNDwfSKt85T8pump?maker=Ftv6aSH1q1BdiRw216CL5325k7brKmT3vc1GMfCznkRx","https://www.defined.fi/sol/GegBq6qGirNSVPbDcHNbG89xUcFTqNDwfSKt85T8pump?maker=Ftv6aSH1q1BdiRw216CL5325k7brKmT3vc1GMfCznkRx")</f>
        <v/>
      </c>
      <c r="M39">
        <f>HYPERLINK("https://dexscreener.com/solana/GegBq6qGirNSVPbDcHNbG89xUcFTqNDwfSKt85T8pump?maker=Ftv6aSH1q1BdiRw216CL5325k7brKmT3vc1GMfCznkRx","https://dexscreener.com/solana/GegBq6qGirNSVPbDcHNbG89xUcFTqNDwfSKt85T8pump?maker=Ftv6aSH1q1BdiRw216CL5325k7brKmT3vc1GMfCznkRx")</f>
        <v/>
      </c>
    </row>
    <row r="40">
      <c r="A40" t="inlineStr">
        <is>
          <t>BqJyEmXDw6oGQLzHM6MsBZjpip6BRe1MyeZJAfK8pump</t>
        </is>
      </c>
      <c r="B40" t="inlineStr">
        <is>
          <t>VOTE</t>
        </is>
      </c>
      <c r="C40" t="n">
        <v>5</v>
      </c>
      <c r="D40" t="n">
        <v>7.14</v>
      </c>
      <c r="E40" t="n">
        <v>1.83</v>
      </c>
      <c r="F40" t="n">
        <v>3.91</v>
      </c>
      <c r="G40" t="n">
        <v>11.05</v>
      </c>
      <c r="H40" t="n">
        <v>4</v>
      </c>
      <c r="I40" t="n">
        <v>3</v>
      </c>
      <c r="J40" t="n">
        <v>-1</v>
      </c>
      <c r="K40" t="n">
        <v>-1</v>
      </c>
      <c r="L40">
        <f>HYPERLINK("https://www.defined.fi/sol/BqJyEmXDw6oGQLzHM6MsBZjpip6BRe1MyeZJAfK8pump?maker=Ftv6aSH1q1BdiRw216CL5325k7brKmT3vc1GMfCznkRx","https://www.defined.fi/sol/BqJyEmXDw6oGQLzHM6MsBZjpip6BRe1MyeZJAfK8pump?maker=Ftv6aSH1q1BdiRw216CL5325k7brKmT3vc1GMfCznkRx")</f>
        <v/>
      </c>
      <c r="M40">
        <f>HYPERLINK("https://dexscreener.com/solana/BqJyEmXDw6oGQLzHM6MsBZjpip6BRe1MyeZJAfK8pump?maker=Ftv6aSH1q1BdiRw216CL5325k7brKmT3vc1GMfCznkRx","https://dexscreener.com/solana/BqJyEmXDw6oGQLzHM6MsBZjpip6BRe1MyeZJAfK8pump?maker=Ftv6aSH1q1BdiRw216CL5325k7brKmT3vc1GMfCznkRx")</f>
        <v/>
      </c>
    </row>
    <row r="41">
      <c r="A41" t="inlineStr">
        <is>
          <t>A5GQDm1rxh3urU6e19UCDQmjrRzkBP8wY34W2oH7pump</t>
        </is>
      </c>
      <c r="B41" t="inlineStr">
        <is>
          <t>MOST</t>
        </is>
      </c>
      <c r="C41" t="n">
        <v>5</v>
      </c>
      <c r="D41" t="n">
        <v>0.269</v>
      </c>
      <c r="E41" t="n">
        <v>-1</v>
      </c>
      <c r="F41" t="n">
        <v>0.976</v>
      </c>
      <c r="G41" t="n">
        <v>1.24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HYPERLINK("https://www.defined.fi/sol/A5GQDm1rxh3urU6e19UCDQmjrRzkBP8wY34W2oH7pump?maker=Ftv6aSH1q1BdiRw216CL5325k7brKmT3vc1GMfCznkRx","https://www.defined.fi/sol/A5GQDm1rxh3urU6e19UCDQmjrRzkBP8wY34W2oH7pump?maker=Ftv6aSH1q1BdiRw216CL5325k7brKmT3vc1GMfCznkRx")</f>
        <v/>
      </c>
      <c r="M41">
        <f>HYPERLINK("https://dexscreener.com/solana/A5GQDm1rxh3urU6e19UCDQmjrRzkBP8wY34W2oH7pump?maker=Ftv6aSH1q1BdiRw216CL5325k7brKmT3vc1GMfCznkRx","https://dexscreener.com/solana/A5GQDm1rxh3urU6e19UCDQmjrRzkBP8wY34W2oH7pump?maker=Ftv6aSH1q1BdiRw216CL5325k7brKmT3vc1GMfCznkRx")</f>
        <v/>
      </c>
    </row>
    <row r="42">
      <c r="A42" t="inlineStr">
        <is>
          <t>5SJSfhE96cm9yUQVRBrJx2rEiBkHXSitf8TQ4Ts3pump</t>
        </is>
      </c>
      <c r="B42" t="inlineStr">
        <is>
          <t>WIZARD</t>
        </is>
      </c>
      <c r="C42" t="n">
        <v>5</v>
      </c>
      <c r="D42" t="n">
        <v>-1.29</v>
      </c>
      <c r="E42" t="n">
        <v>-0.65</v>
      </c>
      <c r="F42" t="n">
        <v>1.97</v>
      </c>
      <c r="G42" t="n">
        <v>0.681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HYPERLINK("https://www.defined.fi/sol/5SJSfhE96cm9yUQVRBrJx2rEiBkHXSitf8TQ4Ts3pump?maker=Ftv6aSH1q1BdiRw216CL5325k7brKmT3vc1GMfCznkRx","https://www.defined.fi/sol/5SJSfhE96cm9yUQVRBrJx2rEiBkHXSitf8TQ4Ts3pump?maker=Ftv6aSH1q1BdiRw216CL5325k7brKmT3vc1GMfCznkRx")</f>
        <v/>
      </c>
      <c r="M42">
        <f>HYPERLINK("https://dexscreener.com/solana/5SJSfhE96cm9yUQVRBrJx2rEiBkHXSitf8TQ4Ts3pump?maker=Ftv6aSH1q1BdiRw216CL5325k7brKmT3vc1GMfCznkRx","https://dexscreener.com/solana/5SJSfhE96cm9yUQVRBrJx2rEiBkHXSitf8TQ4Ts3pump?maker=Ftv6aSH1q1BdiRw216CL5325k7brKmT3vc1GMfCznkRx")</f>
        <v/>
      </c>
    </row>
    <row r="43">
      <c r="A43" t="inlineStr">
        <is>
          <t>BVxi7Le7GDcdiHg5teDQZKHhUC1aaQjy48La9yMPpump</t>
        </is>
      </c>
      <c r="B43" t="inlineStr">
        <is>
          <t>Marie</t>
        </is>
      </c>
      <c r="C43" t="n">
        <v>5</v>
      </c>
      <c r="D43" t="n">
        <v>-0.128</v>
      </c>
      <c r="E43" t="n">
        <v>-0.01</v>
      </c>
      <c r="F43" t="n">
        <v>8.869999999999999</v>
      </c>
      <c r="G43" t="n">
        <v>8.74</v>
      </c>
      <c r="H43" t="n">
        <v>3</v>
      </c>
      <c r="I43" t="n">
        <v>3</v>
      </c>
      <c r="J43" t="n">
        <v>-1</v>
      </c>
      <c r="K43" t="n">
        <v>-1</v>
      </c>
      <c r="L43">
        <f>HYPERLINK("https://www.defined.fi/sol/BVxi7Le7GDcdiHg5teDQZKHhUC1aaQjy48La9yMPpump?maker=Ftv6aSH1q1BdiRw216CL5325k7brKmT3vc1GMfCznkRx","https://www.defined.fi/sol/BVxi7Le7GDcdiHg5teDQZKHhUC1aaQjy48La9yMPpump?maker=Ftv6aSH1q1BdiRw216CL5325k7brKmT3vc1GMfCznkRx")</f>
        <v/>
      </c>
      <c r="M43">
        <f>HYPERLINK("https://dexscreener.com/solana/BVxi7Le7GDcdiHg5teDQZKHhUC1aaQjy48La9yMPpump?maker=Ftv6aSH1q1BdiRw216CL5325k7brKmT3vc1GMfCznkRx","https://dexscreener.com/solana/BVxi7Le7GDcdiHg5teDQZKHhUC1aaQjy48La9yMPpump?maker=Ftv6aSH1q1BdiRw216CL5325k7brKmT3vc1GMfCznkRx")</f>
        <v/>
      </c>
    </row>
    <row r="44">
      <c r="A44" t="inlineStr">
        <is>
          <t>DRTQMpY1jZivps8gCGx7AwTN4izoe8GP5YJtTmKSpump</t>
        </is>
      </c>
      <c r="B44" t="inlineStr">
        <is>
          <t>LMAO</t>
        </is>
      </c>
      <c r="C44" t="n">
        <v>5</v>
      </c>
      <c r="D44" t="n">
        <v>-2.25</v>
      </c>
      <c r="E44" t="n">
        <v>-0.57</v>
      </c>
      <c r="F44" t="n">
        <v>3.97</v>
      </c>
      <c r="G44" t="n">
        <v>1.72</v>
      </c>
      <c r="H44" t="n">
        <v>4</v>
      </c>
      <c r="I44" t="n">
        <v>1</v>
      </c>
      <c r="J44" t="n">
        <v>-1</v>
      </c>
      <c r="K44" t="n">
        <v>-1</v>
      </c>
      <c r="L44">
        <f>HYPERLINK("https://www.defined.fi/sol/DRTQMpY1jZivps8gCGx7AwTN4izoe8GP5YJtTmKSpump?maker=Ftv6aSH1q1BdiRw216CL5325k7brKmT3vc1GMfCznkRx","https://www.defined.fi/sol/DRTQMpY1jZivps8gCGx7AwTN4izoe8GP5YJtTmKSpump?maker=Ftv6aSH1q1BdiRw216CL5325k7brKmT3vc1GMfCznkRx")</f>
        <v/>
      </c>
      <c r="M44">
        <f>HYPERLINK("https://dexscreener.com/solana/DRTQMpY1jZivps8gCGx7AwTN4izoe8GP5YJtTmKSpump?maker=Ftv6aSH1q1BdiRw216CL5325k7brKmT3vc1GMfCznkRx","https://dexscreener.com/solana/DRTQMpY1jZivps8gCGx7AwTN4izoe8GP5YJtTmKSpump?maker=Ftv6aSH1q1BdiRw216CL5325k7brKmT3vc1GMfCznkRx")</f>
        <v/>
      </c>
    </row>
    <row r="45">
      <c r="A45" t="inlineStr">
        <is>
          <t>9WFhXSaKSknoX34tTQ6fVYYiBvG31wgkotvwmzNypump</t>
        </is>
      </c>
      <c r="B45" t="inlineStr">
        <is>
          <t>SIDELINED</t>
        </is>
      </c>
      <c r="C45" t="n">
        <v>5</v>
      </c>
      <c r="D45" t="n">
        <v>-0.9429999999999999</v>
      </c>
      <c r="E45" t="n">
        <v>-0.95</v>
      </c>
      <c r="F45" t="n">
        <v>0.99</v>
      </c>
      <c r="G45" t="n">
        <v>0</v>
      </c>
      <c r="H45" t="n">
        <v>1</v>
      </c>
      <c r="I45" t="n">
        <v>0</v>
      </c>
      <c r="J45" t="n">
        <v>-1</v>
      </c>
      <c r="K45" t="n">
        <v>-1</v>
      </c>
      <c r="L45">
        <f>HYPERLINK("https://www.defined.fi/sol/9WFhXSaKSknoX34tTQ6fVYYiBvG31wgkotvwmzNypump?maker=Ftv6aSH1q1BdiRw216CL5325k7brKmT3vc1GMfCznkRx","https://www.defined.fi/sol/9WFhXSaKSknoX34tTQ6fVYYiBvG31wgkotvwmzNypump?maker=Ftv6aSH1q1BdiRw216CL5325k7brKmT3vc1GMfCznkRx")</f>
        <v/>
      </c>
      <c r="M45">
        <f>HYPERLINK("https://dexscreener.com/solana/9WFhXSaKSknoX34tTQ6fVYYiBvG31wgkotvwmzNypump?maker=Ftv6aSH1q1BdiRw216CL5325k7brKmT3vc1GMfCznkRx","https://dexscreener.com/solana/9WFhXSaKSknoX34tTQ6fVYYiBvG31wgkotvwmzNypump?maker=Ftv6aSH1q1BdiRw216CL5325k7brKmT3vc1GMfCznkRx")</f>
        <v/>
      </c>
    </row>
    <row r="46">
      <c r="A46" t="inlineStr">
        <is>
          <t>BigaGMpcCq3iBp62RcoJw1w2aLGYtqPsPRguYH3xpump</t>
        </is>
      </c>
      <c r="B46" t="inlineStr">
        <is>
          <t>Jesus</t>
        </is>
      </c>
      <c r="C46" t="n">
        <v>9</v>
      </c>
      <c r="D46" t="n">
        <v>-0.462</v>
      </c>
      <c r="E46" t="n">
        <v>-0.17</v>
      </c>
      <c r="F46" t="n">
        <v>2.66</v>
      </c>
      <c r="G46" t="n">
        <v>2.2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HYPERLINK("https://www.defined.fi/sol/BigaGMpcCq3iBp62RcoJw1w2aLGYtqPsPRguYH3xpump?maker=Ftv6aSH1q1BdiRw216CL5325k7brKmT3vc1GMfCznkRx","https://www.defined.fi/sol/BigaGMpcCq3iBp62RcoJw1w2aLGYtqPsPRguYH3xpump?maker=Ftv6aSH1q1BdiRw216CL5325k7brKmT3vc1GMfCznkRx")</f>
        <v/>
      </c>
      <c r="M46">
        <f>HYPERLINK("https://dexscreener.com/solana/BigaGMpcCq3iBp62RcoJw1w2aLGYtqPsPRguYH3xpump?maker=Ftv6aSH1q1BdiRw216CL5325k7brKmT3vc1GMfCznkRx","https://dexscreener.com/solana/BigaGMpcCq3iBp62RcoJw1w2aLGYtqPsPRguYH3xpump?maker=Ftv6aSH1q1BdiRw216CL5325k7brKmT3vc1GMfCznkRx")</f>
        <v/>
      </c>
    </row>
    <row r="47">
      <c r="A47" t="inlineStr">
        <is>
          <t>4wvuT22Marg5RWgmw9cB6PVsTPAmxsFBFauybXV4pump</t>
        </is>
      </c>
      <c r="B47" t="inlineStr">
        <is>
          <t>MIHARU</t>
        </is>
      </c>
      <c r="C47" t="n">
        <v>10</v>
      </c>
      <c r="D47" t="n">
        <v>-1.81</v>
      </c>
      <c r="E47" t="n">
        <v>-0.68</v>
      </c>
      <c r="F47" t="n">
        <v>2.67</v>
      </c>
      <c r="G47" t="n">
        <v>0.856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HYPERLINK("https://www.defined.fi/sol/4wvuT22Marg5RWgmw9cB6PVsTPAmxsFBFauybXV4pump?maker=Ftv6aSH1q1BdiRw216CL5325k7brKmT3vc1GMfCznkRx","https://www.defined.fi/sol/4wvuT22Marg5RWgmw9cB6PVsTPAmxsFBFauybXV4pump?maker=Ftv6aSH1q1BdiRw216CL5325k7brKmT3vc1GMfCznkRx")</f>
        <v/>
      </c>
      <c r="M47">
        <f>HYPERLINK("https://dexscreener.com/solana/4wvuT22Marg5RWgmw9cB6PVsTPAmxsFBFauybXV4pump?maker=Ftv6aSH1q1BdiRw216CL5325k7brKmT3vc1GMfCznkRx","https://dexscreener.com/solana/4wvuT22Marg5RWgmw9cB6PVsTPAmxsFBFauybXV4pump?maker=Ftv6aSH1q1BdiRw216CL5325k7brKmT3vc1GMfCznkRx")</f>
        <v/>
      </c>
    </row>
    <row r="48">
      <c r="A48" t="inlineStr">
        <is>
          <t>4rpR4A42oNs9NfQJ8JKEVUKb2NcUXJ8CZpBKkaJquzZ8</t>
        </is>
      </c>
      <c r="B48" t="inlineStr">
        <is>
          <t>deer</t>
        </is>
      </c>
      <c r="C48" t="n">
        <v>10</v>
      </c>
      <c r="D48" t="n">
        <v>-1.11</v>
      </c>
      <c r="E48" t="n">
        <v>-0.42</v>
      </c>
      <c r="F48" t="n">
        <v>2.62</v>
      </c>
      <c r="G48" t="n">
        <v>1.51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HYPERLINK("https://www.defined.fi/sol/4rpR4A42oNs9NfQJ8JKEVUKb2NcUXJ8CZpBKkaJquzZ8?maker=Ftv6aSH1q1BdiRw216CL5325k7brKmT3vc1GMfCznkRx","https://www.defined.fi/sol/4rpR4A42oNs9NfQJ8JKEVUKb2NcUXJ8CZpBKkaJquzZ8?maker=Ftv6aSH1q1BdiRw216CL5325k7brKmT3vc1GMfCznkRx")</f>
        <v/>
      </c>
      <c r="M48">
        <f>HYPERLINK("https://dexscreener.com/solana/4rpR4A42oNs9NfQJ8JKEVUKb2NcUXJ8CZpBKkaJquzZ8?maker=Ftv6aSH1q1BdiRw216CL5325k7brKmT3vc1GMfCznkRx","https://dexscreener.com/solana/4rpR4A42oNs9NfQJ8JKEVUKb2NcUXJ8CZpBKkaJquzZ8?maker=Ftv6aSH1q1BdiRw216CL5325k7brKmT3vc1GMfCznkRx")</f>
        <v/>
      </c>
    </row>
    <row r="49">
      <c r="A49" t="inlineStr">
        <is>
          <t>CovcDCLajoWWvQvK8MdYKGYTz2UxS5X6Em3irqKkpump</t>
        </is>
      </c>
      <c r="B49" t="inlineStr">
        <is>
          <t>AZIZI</t>
        </is>
      </c>
      <c r="C49" t="n">
        <v>12</v>
      </c>
      <c r="D49" t="n">
        <v>-2.03</v>
      </c>
      <c r="E49" t="n">
        <v>-0.44</v>
      </c>
      <c r="F49" t="n">
        <v>4.66</v>
      </c>
      <c r="G49" t="n">
        <v>2.62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HYPERLINK("https://www.defined.fi/sol/CovcDCLajoWWvQvK8MdYKGYTz2UxS5X6Em3irqKkpump?maker=Ftv6aSH1q1BdiRw216CL5325k7brKmT3vc1GMfCznkRx","https://www.defined.fi/sol/CovcDCLajoWWvQvK8MdYKGYTz2UxS5X6Em3irqKkpump?maker=Ftv6aSH1q1BdiRw216CL5325k7brKmT3vc1GMfCznkRx")</f>
        <v/>
      </c>
      <c r="M49">
        <f>HYPERLINK("https://dexscreener.com/solana/CovcDCLajoWWvQvK8MdYKGYTz2UxS5X6Em3irqKkpump?maker=Ftv6aSH1q1BdiRw216CL5325k7brKmT3vc1GMfCznkRx","https://dexscreener.com/solana/CovcDCLajoWWvQvK8MdYKGYTz2UxS5X6Em3irqKkpump?maker=Ftv6aSH1q1BdiRw216CL5325k7brKmT3vc1GMfCznkRx")</f>
        <v/>
      </c>
    </row>
    <row r="50">
      <c r="A50" t="inlineStr">
        <is>
          <t>8HEkMKAfpGuZ1Zfpnc1L6EDckuGJxX81eYgShjLmpump</t>
        </is>
      </c>
      <c r="B50" t="inlineStr">
        <is>
          <t>TED</t>
        </is>
      </c>
      <c r="C50" t="n">
        <v>13</v>
      </c>
      <c r="D50" t="n">
        <v>-0.988</v>
      </c>
      <c r="E50" t="n">
        <v>-0.84</v>
      </c>
      <c r="F50" t="n">
        <v>1.18</v>
      </c>
      <c r="G50" t="n">
        <v>0</v>
      </c>
      <c r="H50" t="n">
        <v>1</v>
      </c>
      <c r="I50" t="n">
        <v>0</v>
      </c>
      <c r="J50" t="n">
        <v>-1</v>
      </c>
      <c r="K50" t="n">
        <v>-1</v>
      </c>
      <c r="L50">
        <f>HYPERLINK("https://www.defined.fi/sol/8HEkMKAfpGuZ1Zfpnc1L6EDckuGJxX81eYgShjLmpump?maker=Ftv6aSH1q1BdiRw216CL5325k7brKmT3vc1GMfCznkRx","https://www.defined.fi/sol/8HEkMKAfpGuZ1Zfpnc1L6EDckuGJxX81eYgShjLmpump?maker=Ftv6aSH1q1BdiRw216CL5325k7brKmT3vc1GMfCznkRx")</f>
        <v/>
      </c>
      <c r="M50">
        <f>HYPERLINK("https://dexscreener.com/solana/8HEkMKAfpGuZ1Zfpnc1L6EDckuGJxX81eYgShjLmpump?maker=Ftv6aSH1q1BdiRw216CL5325k7brKmT3vc1GMfCznkRx","https://dexscreener.com/solana/8HEkMKAfpGuZ1Zfpnc1L6EDckuGJxX81eYgShjLmpump?maker=Ftv6aSH1q1BdiRw216CL5325k7brKmT3vc1GMfCznkRx")</f>
        <v/>
      </c>
    </row>
    <row r="51">
      <c r="A51" t="inlineStr">
        <is>
          <t>czJdW3W8hNFAsiKrBSy2r8vj1C66FWiUr3gAAuKpump</t>
        </is>
      </c>
      <c r="B51" t="inlineStr">
        <is>
          <t>PAC</t>
        </is>
      </c>
      <c r="C51" t="n">
        <v>14</v>
      </c>
      <c r="D51" t="n">
        <v>1.31</v>
      </c>
      <c r="E51" t="n">
        <v>0.49</v>
      </c>
      <c r="F51" t="n">
        <v>2.69</v>
      </c>
      <c r="G51" t="n">
        <v>4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HYPERLINK("https://www.defined.fi/sol/czJdW3W8hNFAsiKrBSy2r8vj1C66FWiUr3gAAuKpump?maker=Ftv6aSH1q1BdiRw216CL5325k7brKmT3vc1GMfCznkRx","https://www.defined.fi/sol/czJdW3W8hNFAsiKrBSy2r8vj1C66FWiUr3gAAuKpump?maker=Ftv6aSH1q1BdiRw216CL5325k7brKmT3vc1GMfCznkRx")</f>
        <v/>
      </c>
      <c r="M51">
        <f>HYPERLINK("https://dexscreener.com/solana/czJdW3W8hNFAsiKrBSy2r8vj1C66FWiUr3gAAuKpump?maker=Ftv6aSH1q1BdiRw216CL5325k7brKmT3vc1GMfCznkRx","https://dexscreener.com/solana/czJdW3W8hNFAsiKrBSy2r8vj1C66FWiUr3gAAuKpump?maker=Ftv6aSH1q1BdiRw216CL5325k7brKmT3vc1GMfCznkRx")</f>
        <v/>
      </c>
    </row>
    <row r="52">
      <c r="A52" t="inlineStr">
        <is>
          <t>BqqzzwgH2S8QqEziVSnWumiDHwV1NtbB1pYD3wbApump</t>
        </is>
      </c>
      <c r="B52" t="inlineStr">
        <is>
          <t>MABA</t>
        </is>
      </c>
      <c r="C52" t="n">
        <v>14</v>
      </c>
      <c r="D52" t="n">
        <v>5.51</v>
      </c>
      <c r="E52" t="n">
        <v>2.04</v>
      </c>
      <c r="F52" t="n">
        <v>2.71</v>
      </c>
      <c r="G52" t="n">
        <v>8.210000000000001</v>
      </c>
      <c r="H52" t="n">
        <v>3</v>
      </c>
      <c r="I52" t="n">
        <v>3</v>
      </c>
      <c r="J52" t="n">
        <v>-1</v>
      </c>
      <c r="K52" t="n">
        <v>-1</v>
      </c>
      <c r="L52">
        <f>HYPERLINK("https://www.defined.fi/sol/BqqzzwgH2S8QqEziVSnWumiDHwV1NtbB1pYD3wbApump?maker=Ftv6aSH1q1BdiRw216CL5325k7brKmT3vc1GMfCznkRx","https://www.defined.fi/sol/BqqzzwgH2S8QqEziVSnWumiDHwV1NtbB1pYD3wbApump?maker=Ftv6aSH1q1BdiRw216CL5325k7brKmT3vc1GMfCznkRx")</f>
        <v/>
      </c>
      <c r="M52">
        <f>HYPERLINK("https://dexscreener.com/solana/BqqzzwgH2S8QqEziVSnWumiDHwV1NtbB1pYD3wbApump?maker=Ftv6aSH1q1BdiRw216CL5325k7brKmT3vc1GMfCznkRx","https://dexscreener.com/solana/BqqzzwgH2S8QqEziVSnWumiDHwV1NtbB1pYD3wbApump?maker=Ftv6aSH1q1BdiRw216CL5325k7brKmT3vc1GMfCznkRx")</f>
        <v/>
      </c>
    </row>
    <row r="53">
      <c r="A53" t="inlineStr">
        <is>
          <t>JCfpy2uSSpi6oR6rwLgu8kJdJCntiXpRGwdDqvAFpump</t>
        </is>
      </c>
      <c r="B53" t="inlineStr">
        <is>
          <t>MABA</t>
        </is>
      </c>
      <c r="C53" t="n">
        <v>14</v>
      </c>
      <c r="D53" t="n">
        <v>-0.425</v>
      </c>
      <c r="E53" t="n">
        <v>-0.47</v>
      </c>
      <c r="F53" t="n">
        <v>0.902</v>
      </c>
      <c r="G53" t="n">
        <v>0.477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HYPERLINK("https://www.defined.fi/sol/JCfpy2uSSpi6oR6rwLgu8kJdJCntiXpRGwdDqvAFpump?maker=Ftv6aSH1q1BdiRw216CL5325k7brKmT3vc1GMfCznkRx","https://www.defined.fi/sol/JCfpy2uSSpi6oR6rwLgu8kJdJCntiXpRGwdDqvAFpump?maker=Ftv6aSH1q1BdiRw216CL5325k7brKmT3vc1GMfCznkRx")</f>
        <v/>
      </c>
      <c r="M53">
        <f>HYPERLINK("https://dexscreener.com/solana/JCfpy2uSSpi6oR6rwLgu8kJdJCntiXpRGwdDqvAFpump?maker=Ftv6aSH1q1BdiRw216CL5325k7brKmT3vc1GMfCznkRx","https://dexscreener.com/solana/JCfpy2uSSpi6oR6rwLgu8kJdJCntiXpRGwdDqvAFpump?maker=Ftv6aSH1q1BdiRw216CL5325k7brKmT3vc1GMfCznkRx")</f>
        <v/>
      </c>
    </row>
    <row r="54">
      <c r="A54" t="inlineStr">
        <is>
          <t>CZ9jSpjsJzcgQVnjUHdSxq3BKRoy8RbAaX23LjKwpump</t>
        </is>
      </c>
      <c r="B54" t="inlineStr">
        <is>
          <t>DMAGA</t>
        </is>
      </c>
      <c r="C54" t="n">
        <v>14</v>
      </c>
      <c r="D54" t="n">
        <v>-0.061</v>
      </c>
      <c r="E54" t="n">
        <v>-1</v>
      </c>
      <c r="F54" t="n">
        <v>3.61</v>
      </c>
      <c r="G54" t="n">
        <v>3.55</v>
      </c>
      <c r="H54" t="n">
        <v>3</v>
      </c>
      <c r="I54" t="n">
        <v>1</v>
      </c>
      <c r="J54" t="n">
        <v>-1</v>
      </c>
      <c r="K54" t="n">
        <v>-1</v>
      </c>
      <c r="L54">
        <f>HYPERLINK("https://www.defined.fi/sol/CZ9jSpjsJzcgQVnjUHdSxq3BKRoy8RbAaX23LjKwpump?maker=Ftv6aSH1q1BdiRw216CL5325k7brKmT3vc1GMfCznkRx","https://www.defined.fi/sol/CZ9jSpjsJzcgQVnjUHdSxq3BKRoy8RbAaX23LjKwpump?maker=Ftv6aSH1q1BdiRw216CL5325k7brKmT3vc1GMfCznkRx")</f>
        <v/>
      </c>
      <c r="M54">
        <f>HYPERLINK("https://dexscreener.com/solana/CZ9jSpjsJzcgQVnjUHdSxq3BKRoy8RbAaX23LjKwpump?maker=Ftv6aSH1q1BdiRw216CL5325k7brKmT3vc1GMfCznkRx","https://dexscreener.com/solana/CZ9jSpjsJzcgQVnjUHdSxq3BKRoy8RbAaX23LjKwpump?maker=Ftv6aSH1q1BdiRw216CL5325k7brKmT3vc1GMfCznkRx")</f>
        <v/>
      </c>
    </row>
    <row r="55">
      <c r="A55" t="inlineStr">
        <is>
          <t>6TFTsaDQiJkBVgvoCD8mWKc4UVEwV8vNGxGUFkjpump</t>
        </is>
      </c>
      <c r="B55" t="inlineStr">
        <is>
          <t>MOJO</t>
        </is>
      </c>
      <c r="C55" t="n">
        <v>15</v>
      </c>
      <c r="D55" t="n">
        <v>-0.211</v>
      </c>
      <c r="E55" t="n">
        <v>-0.05</v>
      </c>
      <c r="F55" t="n">
        <v>4.5</v>
      </c>
      <c r="G55" t="n">
        <v>4.29</v>
      </c>
      <c r="H55" t="n">
        <v>2</v>
      </c>
      <c r="I55" t="n">
        <v>1</v>
      </c>
      <c r="J55" t="n">
        <v>-1</v>
      </c>
      <c r="K55" t="n">
        <v>-1</v>
      </c>
      <c r="L55">
        <f>HYPERLINK("https://www.defined.fi/sol/6TFTsaDQiJkBVgvoCD8mWKc4UVEwV8vNGxGUFkjpump?maker=Ftv6aSH1q1BdiRw216CL5325k7brKmT3vc1GMfCznkRx","https://www.defined.fi/sol/6TFTsaDQiJkBVgvoCD8mWKc4UVEwV8vNGxGUFkjpump?maker=Ftv6aSH1q1BdiRw216CL5325k7brKmT3vc1GMfCznkRx")</f>
        <v/>
      </c>
      <c r="M55">
        <f>HYPERLINK("https://dexscreener.com/solana/6TFTsaDQiJkBVgvoCD8mWKc4UVEwV8vNGxGUFkjpump?maker=Ftv6aSH1q1BdiRw216CL5325k7brKmT3vc1GMfCznkRx","https://dexscreener.com/solana/6TFTsaDQiJkBVgvoCD8mWKc4UVEwV8vNGxGUFkjpump?maker=Ftv6aSH1q1BdiRw216CL5325k7brKmT3vc1GMfCznkRx")</f>
        <v/>
      </c>
    </row>
    <row r="56">
      <c r="A56" t="inlineStr">
        <is>
          <t>HMHZBcFFi1n7QMDxazU6RZVCt9tU6DNr4s2FAzVFpump</t>
        </is>
      </c>
      <c r="B56" t="inlineStr">
        <is>
          <t>Sasha</t>
        </is>
      </c>
      <c r="C56" t="n">
        <v>15</v>
      </c>
      <c r="D56" t="n">
        <v>-3.34</v>
      </c>
      <c r="E56" t="n">
        <v>-0.93</v>
      </c>
      <c r="F56" t="n">
        <v>3.58</v>
      </c>
      <c r="G56" t="n">
        <v>0</v>
      </c>
      <c r="H56" t="n">
        <v>4</v>
      </c>
      <c r="I56" t="n">
        <v>0</v>
      </c>
      <c r="J56" t="n">
        <v>-1</v>
      </c>
      <c r="K56" t="n">
        <v>-1</v>
      </c>
      <c r="L56">
        <f>HYPERLINK("https://www.defined.fi/sol/HMHZBcFFi1n7QMDxazU6RZVCt9tU6DNr4s2FAzVFpump?maker=Ftv6aSH1q1BdiRw216CL5325k7brKmT3vc1GMfCznkRx","https://www.defined.fi/sol/HMHZBcFFi1n7QMDxazU6RZVCt9tU6DNr4s2FAzVFpump?maker=Ftv6aSH1q1BdiRw216CL5325k7brKmT3vc1GMfCznkRx")</f>
        <v/>
      </c>
      <c r="M56">
        <f>HYPERLINK("https://dexscreener.com/solana/HMHZBcFFi1n7QMDxazU6RZVCt9tU6DNr4s2FAzVFpump?maker=Ftv6aSH1q1BdiRw216CL5325k7brKmT3vc1GMfCznkRx","https://dexscreener.com/solana/HMHZBcFFi1n7QMDxazU6RZVCt9tU6DNr4s2FAzVFpump?maker=Ftv6aSH1q1BdiRw216CL5325k7brKmT3vc1GMfCznkRx")</f>
        <v/>
      </c>
    </row>
    <row r="57">
      <c r="A57" t="inlineStr">
        <is>
          <t>6UJ8FLcUvdqfZTTGz6brp2eCrvkAf8ea1RzdV9oTpump</t>
        </is>
      </c>
      <c r="B57" t="inlineStr">
        <is>
          <t>BOUNCE</t>
        </is>
      </c>
      <c r="C57" t="n">
        <v>15</v>
      </c>
      <c r="D57" t="n">
        <v>-0.362</v>
      </c>
      <c r="E57" t="n">
        <v>-0.2</v>
      </c>
      <c r="F57" t="n">
        <v>1.79</v>
      </c>
      <c r="G57" t="n">
        <v>1.42</v>
      </c>
      <c r="H57" t="n">
        <v>2</v>
      </c>
      <c r="I57" t="n">
        <v>1</v>
      </c>
      <c r="J57" t="n">
        <v>-1</v>
      </c>
      <c r="K57" t="n">
        <v>-1</v>
      </c>
      <c r="L57">
        <f>HYPERLINK("https://www.defined.fi/sol/6UJ8FLcUvdqfZTTGz6brp2eCrvkAf8ea1RzdV9oTpump?maker=Ftv6aSH1q1BdiRw216CL5325k7brKmT3vc1GMfCznkRx","https://www.defined.fi/sol/6UJ8FLcUvdqfZTTGz6brp2eCrvkAf8ea1RzdV9oTpump?maker=Ftv6aSH1q1BdiRw216CL5325k7brKmT3vc1GMfCznkRx")</f>
        <v/>
      </c>
      <c r="M57">
        <f>HYPERLINK("https://dexscreener.com/solana/6UJ8FLcUvdqfZTTGz6brp2eCrvkAf8ea1RzdV9oTpump?maker=Ftv6aSH1q1BdiRw216CL5325k7brKmT3vc1GMfCznkRx","https://dexscreener.com/solana/6UJ8FLcUvdqfZTTGz6brp2eCrvkAf8ea1RzdV9oTpump?maker=Ftv6aSH1q1BdiRw216CL5325k7brKmT3vc1GMfCznkRx")</f>
        <v/>
      </c>
    </row>
    <row r="58">
      <c r="A58" t="inlineStr">
        <is>
          <t>3tGoeAFsVvJ2vb2FhttHtL7YMhpc4xouTDoryqNJ85m1</t>
        </is>
      </c>
      <c r="B58" t="inlineStr">
        <is>
          <t>Frosty</t>
        </is>
      </c>
      <c r="C58" t="n">
        <v>15</v>
      </c>
      <c r="D58" t="n">
        <v>5.74</v>
      </c>
      <c r="E58" t="n">
        <v>3.17</v>
      </c>
      <c r="F58" t="n">
        <v>1.81</v>
      </c>
      <c r="G58" t="n">
        <v>7.55</v>
      </c>
      <c r="H58" t="n">
        <v>2</v>
      </c>
      <c r="I58" t="n">
        <v>5</v>
      </c>
      <c r="J58" t="n">
        <v>-1</v>
      </c>
      <c r="K58" t="n">
        <v>-1</v>
      </c>
      <c r="L58">
        <f>HYPERLINK("https://www.defined.fi/sol/3tGoeAFsVvJ2vb2FhttHtL7YMhpc4xouTDoryqNJ85m1?maker=Ftv6aSH1q1BdiRw216CL5325k7brKmT3vc1GMfCznkRx","https://www.defined.fi/sol/3tGoeAFsVvJ2vb2FhttHtL7YMhpc4xouTDoryqNJ85m1?maker=Ftv6aSH1q1BdiRw216CL5325k7brKmT3vc1GMfCznkRx")</f>
        <v/>
      </c>
      <c r="M58">
        <f>HYPERLINK("https://dexscreener.com/solana/3tGoeAFsVvJ2vb2FhttHtL7YMhpc4xouTDoryqNJ85m1?maker=Ftv6aSH1q1BdiRw216CL5325k7brKmT3vc1GMfCznkRx","https://dexscreener.com/solana/3tGoeAFsVvJ2vb2FhttHtL7YMhpc4xouTDoryqNJ85m1?maker=Ftv6aSH1q1BdiRw216CL5325k7brKmT3vc1GMfCznkRx")</f>
        <v/>
      </c>
    </row>
    <row r="59">
      <c r="A59" t="inlineStr">
        <is>
          <t>LhzMKZRNmiCU22Pb1FD82Am4QSAtSCrQ9wBmTUrpump</t>
        </is>
      </c>
      <c r="B59" t="inlineStr">
        <is>
          <t>echidna</t>
        </is>
      </c>
      <c r="C59" t="n">
        <v>15</v>
      </c>
      <c r="D59" t="n">
        <v>-1.39</v>
      </c>
      <c r="E59" t="n">
        <v>-1</v>
      </c>
      <c r="F59" t="n">
        <v>1.79</v>
      </c>
      <c r="G59" t="n">
        <v>0</v>
      </c>
      <c r="H59" t="n">
        <v>2</v>
      </c>
      <c r="I59" t="n">
        <v>0</v>
      </c>
      <c r="J59" t="n">
        <v>-1</v>
      </c>
      <c r="K59" t="n">
        <v>-1</v>
      </c>
      <c r="L59">
        <f>HYPERLINK("https://www.defined.fi/sol/LhzMKZRNmiCU22Pb1FD82Am4QSAtSCrQ9wBmTUrpump?maker=Ftv6aSH1q1BdiRw216CL5325k7brKmT3vc1GMfCznkRx","https://www.defined.fi/sol/LhzMKZRNmiCU22Pb1FD82Am4QSAtSCrQ9wBmTUrpump?maker=Ftv6aSH1q1BdiRw216CL5325k7brKmT3vc1GMfCznkRx")</f>
        <v/>
      </c>
      <c r="M59">
        <f>HYPERLINK("https://dexscreener.com/solana/LhzMKZRNmiCU22Pb1FD82Am4QSAtSCrQ9wBmTUrpump?maker=Ftv6aSH1q1BdiRw216CL5325k7brKmT3vc1GMfCznkRx","https://dexscreener.com/solana/LhzMKZRNmiCU22Pb1FD82Am4QSAtSCrQ9wBmTUrpump?maker=Ftv6aSH1q1BdiRw216CL5325k7brKmT3vc1GMfCznkRx")</f>
        <v/>
      </c>
    </row>
    <row r="60">
      <c r="A60" t="inlineStr">
        <is>
          <t>DksPZfWtCUJkRQsc7YzSbyS591t5wER566JTQNDGpump</t>
        </is>
      </c>
      <c r="B60" t="inlineStr">
        <is>
          <t>cb</t>
        </is>
      </c>
      <c r="C60" t="n">
        <v>15</v>
      </c>
      <c r="D60" t="n">
        <v>-0.244</v>
      </c>
      <c r="E60" t="n">
        <v>-1</v>
      </c>
      <c r="F60" t="n">
        <v>0.871</v>
      </c>
      <c r="G60" t="n">
        <v>0.627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HYPERLINK("https://www.defined.fi/sol/DksPZfWtCUJkRQsc7YzSbyS591t5wER566JTQNDGpump?maker=Ftv6aSH1q1BdiRw216CL5325k7brKmT3vc1GMfCznkRx","https://www.defined.fi/sol/DksPZfWtCUJkRQsc7YzSbyS591t5wER566JTQNDGpump?maker=Ftv6aSH1q1BdiRw216CL5325k7brKmT3vc1GMfCznkRx")</f>
        <v/>
      </c>
      <c r="M60">
        <f>HYPERLINK("https://dexscreener.com/solana/DksPZfWtCUJkRQsc7YzSbyS591t5wER566JTQNDGpump?maker=Ftv6aSH1q1BdiRw216CL5325k7brKmT3vc1GMfCznkRx","https://dexscreener.com/solana/DksPZfWtCUJkRQsc7YzSbyS591t5wER566JTQNDGpump?maker=Ftv6aSH1q1BdiRw216CL5325k7brKmT3vc1GMfCznkRx")</f>
        <v/>
      </c>
    </row>
    <row r="61">
      <c r="A61" t="inlineStr">
        <is>
          <t>9DADuJAgUWddekbgFaotTLGFHGWiuQzh4goyHdGHHoup</t>
        </is>
      </c>
      <c r="B61" t="inlineStr">
        <is>
          <t>SCAT</t>
        </is>
      </c>
      <c r="C61" t="n">
        <v>15</v>
      </c>
      <c r="D61" t="n">
        <v>-2.67</v>
      </c>
      <c r="E61" t="n">
        <v>-0.3</v>
      </c>
      <c r="F61" t="n">
        <v>8.82</v>
      </c>
      <c r="G61" t="n">
        <v>6.14</v>
      </c>
      <c r="H61" t="n">
        <v>4</v>
      </c>
      <c r="I61" t="n">
        <v>4</v>
      </c>
      <c r="J61" t="n">
        <v>-1</v>
      </c>
      <c r="K61" t="n">
        <v>-1</v>
      </c>
      <c r="L61">
        <f>HYPERLINK("https://www.defined.fi/sol/9DADuJAgUWddekbgFaotTLGFHGWiuQzh4goyHdGHHoup?maker=Ftv6aSH1q1BdiRw216CL5325k7brKmT3vc1GMfCznkRx","https://www.defined.fi/sol/9DADuJAgUWddekbgFaotTLGFHGWiuQzh4goyHdGHHoup?maker=Ftv6aSH1q1BdiRw216CL5325k7brKmT3vc1GMfCznkRx")</f>
        <v/>
      </c>
      <c r="M61">
        <f>HYPERLINK("https://dexscreener.com/solana/9DADuJAgUWddekbgFaotTLGFHGWiuQzh4goyHdGHHoup?maker=Ftv6aSH1q1BdiRw216CL5325k7brKmT3vc1GMfCznkRx","https://dexscreener.com/solana/9DADuJAgUWddekbgFaotTLGFHGWiuQzh4goyHdGHHoup?maker=Ftv6aSH1q1BdiRw216CL5325k7brKmT3vc1GMfCznkRx")</f>
        <v/>
      </c>
    </row>
    <row r="62">
      <c r="A62" t="inlineStr">
        <is>
          <t>7z7KPxafRcdbdNXoxNmHTwc5zWT6DueMtdk6b4Yfpump</t>
        </is>
      </c>
      <c r="B62" t="inlineStr">
        <is>
          <t>ATLANTIS</t>
        </is>
      </c>
      <c r="C62" t="n">
        <v>15</v>
      </c>
      <c r="D62" t="n">
        <v>1.44</v>
      </c>
      <c r="E62" t="n">
        <v>0.33</v>
      </c>
      <c r="F62" t="n">
        <v>4.4</v>
      </c>
      <c r="G62" t="n">
        <v>5.85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HYPERLINK("https://www.defined.fi/sol/7z7KPxafRcdbdNXoxNmHTwc5zWT6DueMtdk6b4Yfpump?maker=Ftv6aSH1q1BdiRw216CL5325k7brKmT3vc1GMfCznkRx","https://www.defined.fi/sol/7z7KPxafRcdbdNXoxNmHTwc5zWT6DueMtdk6b4Yfpump?maker=Ftv6aSH1q1BdiRw216CL5325k7brKmT3vc1GMfCznkRx")</f>
        <v/>
      </c>
      <c r="M62">
        <f>HYPERLINK("https://dexscreener.com/solana/7z7KPxafRcdbdNXoxNmHTwc5zWT6DueMtdk6b4Yfpump?maker=Ftv6aSH1q1BdiRw216CL5325k7brKmT3vc1GMfCznkRx","https://dexscreener.com/solana/7z7KPxafRcdbdNXoxNmHTwc5zWT6DueMtdk6b4Yfpump?maker=Ftv6aSH1q1BdiRw216CL5325k7brKmT3vc1GMfCznkRx")</f>
        <v/>
      </c>
    </row>
    <row r="63">
      <c r="A63" t="inlineStr">
        <is>
          <t>2ciDJwu4courrQCnPGgMURiozg2EfY68XcHTECccpump</t>
        </is>
      </c>
      <c r="B63" t="inlineStr">
        <is>
          <t>Butler</t>
        </is>
      </c>
      <c r="C63" t="n">
        <v>16</v>
      </c>
      <c r="D63" t="n">
        <v>-0.634</v>
      </c>
      <c r="E63" t="n">
        <v>-1</v>
      </c>
      <c r="F63" t="n">
        <v>2.66</v>
      </c>
      <c r="G63" t="n">
        <v>2.02</v>
      </c>
      <c r="H63" t="n">
        <v>2</v>
      </c>
      <c r="I63" t="n">
        <v>1</v>
      </c>
      <c r="J63" t="n">
        <v>-1</v>
      </c>
      <c r="K63" t="n">
        <v>-1</v>
      </c>
      <c r="L63">
        <f>HYPERLINK("https://www.defined.fi/sol/2ciDJwu4courrQCnPGgMURiozg2EfY68XcHTECccpump?maker=Ftv6aSH1q1BdiRw216CL5325k7brKmT3vc1GMfCznkRx","https://www.defined.fi/sol/2ciDJwu4courrQCnPGgMURiozg2EfY68XcHTECccpump?maker=Ftv6aSH1q1BdiRw216CL5325k7brKmT3vc1GMfCznkRx")</f>
        <v/>
      </c>
      <c r="M63">
        <f>HYPERLINK("https://dexscreener.com/solana/2ciDJwu4courrQCnPGgMURiozg2EfY68XcHTECccpump?maker=Ftv6aSH1q1BdiRw216CL5325k7brKmT3vc1GMfCznkRx","https://dexscreener.com/solana/2ciDJwu4courrQCnPGgMURiozg2EfY68XcHTECccpump?maker=Ftv6aSH1q1BdiRw216CL5325k7brKmT3vc1GMfCznkRx")</f>
        <v/>
      </c>
    </row>
    <row r="64">
      <c r="A64" t="inlineStr">
        <is>
          <t>DBxH7yTYVwfgb8K2UaJ3Pd8dmQYH1oFwwmZ2stC7pump</t>
        </is>
      </c>
      <c r="B64" t="inlineStr">
        <is>
          <t>Bashira</t>
        </is>
      </c>
      <c r="C64" t="n">
        <v>16</v>
      </c>
      <c r="D64" t="n">
        <v>-0.208</v>
      </c>
      <c r="E64" t="n">
        <v>-0.34</v>
      </c>
      <c r="F64" t="n">
        <v>0.612</v>
      </c>
      <c r="G64" t="n">
        <v>0</v>
      </c>
      <c r="H64" t="n">
        <v>1</v>
      </c>
      <c r="I64" t="n">
        <v>0</v>
      </c>
      <c r="J64" t="n">
        <v>-1</v>
      </c>
      <c r="K64" t="n">
        <v>-1</v>
      </c>
      <c r="L64">
        <f>HYPERLINK("https://www.defined.fi/sol/DBxH7yTYVwfgb8K2UaJ3Pd8dmQYH1oFwwmZ2stC7pump?maker=Ftv6aSH1q1BdiRw216CL5325k7brKmT3vc1GMfCznkRx","https://www.defined.fi/sol/DBxH7yTYVwfgb8K2UaJ3Pd8dmQYH1oFwwmZ2stC7pump?maker=Ftv6aSH1q1BdiRw216CL5325k7brKmT3vc1GMfCznkRx")</f>
        <v/>
      </c>
      <c r="M64">
        <f>HYPERLINK("https://dexscreener.com/solana/DBxH7yTYVwfgb8K2UaJ3Pd8dmQYH1oFwwmZ2stC7pump?maker=Ftv6aSH1q1BdiRw216CL5325k7brKmT3vc1GMfCznkRx","https://dexscreener.com/solana/DBxH7yTYVwfgb8K2UaJ3Pd8dmQYH1oFwwmZ2stC7pump?maker=Ftv6aSH1q1BdiRw216CL5325k7brKmT3vc1GMfCznkRx")</f>
        <v/>
      </c>
    </row>
    <row r="65">
      <c r="A65" t="inlineStr">
        <is>
          <t>t1oKvWYrJgrDB8fBgXeZBy4gSf6JdXgzhLwJ71Fpump</t>
        </is>
      </c>
      <c r="B65" t="inlineStr">
        <is>
          <t>Mashio</t>
        </is>
      </c>
      <c r="C65" t="n">
        <v>16</v>
      </c>
      <c r="D65" t="n">
        <v>-1.27</v>
      </c>
      <c r="E65" t="n">
        <v>-1</v>
      </c>
      <c r="F65" t="n">
        <v>1.78</v>
      </c>
      <c r="G65" t="n">
        <v>0.505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HYPERLINK("https://www.defined.fi/sol/t1oKvWYrJgrDB8fBgXeZBy4gSf6JdXgzhLwJ71Fpump?maker=Ftv6aSH1q1BdiRw216CL5325k7brKmT3vc1GMfCznkRx","https://www.defined.fi/sol/t1oKvWYrJgrDB8fBgXeZBy4gSf6JdXgzhLwJ71Fpump?maker=Ftv6aSH1q1BdiRw216CL5325k7brKmT3vc1GMfCznkRx")</f>
        <v/>
      </c>
      <c r="M65">
        <f>HYPERLINK("https://dexscreener.com/solana/t1oKvWYrJgrDB8fBgXeZBy4gSf6JdXgzhLwJ71Fpump?maker=Ftv6aSH1q1BdiRw216CL5325k7brKmT3vc1GMfCznkRx","https://dexscreener.com/solana/t1oKvWYrJgrDB8fBgXeZBy4gSf6JdXgzhLwJ71Fpump?maker=Ftv6aSH1q1BdiRw216CL5325k7brKmT3vc1GMfCznkRx")</f>
        <v/>
      </c>
    </row>
    <row r="66">
      <c r="A66" t="inlineStr">
        <is>
          <t>6CEjCg7Jo5RV9kFSgKx66rpW19nrsCmccD2bxfwpump</t>
        </is>
      </c>
      <c r="B66" t="inlineStr">
        <is>
          <t>Fluffi</t>
        </is>
      </c>
      <c r="C66" t="n">
        <v>16</v>
      </c>
      <c r="D66" t="n">
        <v>-3.5</v>
      </c>
      <c r="E66" t="n">
        <v>-0.23</v>
      </c>
      <c r="F66" t="n">
        <v>15.38</v>
      </c>
      <c r="G66" t="n">
        <v>11.88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HYPERLINK("https://www.defined.fi/sol/6CEjCg7Jo5RV9kFSgKx66rpW19nrsCmccD2bxfwpump?maker=Ftv6aSH1q1BdiRw216CL5325k7brKmT3vc1GMfCznkRx","https://www.defined.fi/sol/6CEjCg7Jo5RV9kFSgKx66rpW19nrsCmccD2bxfwpump?maker=Ftv6aSH1q1BdiRw216CL5325k7brKmT3vc1GMfCznkRx")</f>
        <v/>
      </c>
      <c r="M66">
        <f>HYPERLINK("https://dexscreener.com/solana/6CEjCg7Jo5RV9kFSgKx66rpW19nrsCmccD2bxfwpump?maker=Ftv6aSH1q1BdiRw216CL5325k7brKmT3vc1GMfCznkRx","https://dexscreener.com/solana/6CEjCg7Jo5RV9kFSgKx66rpW19nrsCmccD2bxfwpump?maker=Ftv6aSH1q1BdiRw216CL5325k7brKmT3vc1GMfCznkRx")</f>
        <v/>
      </c>
    </row>
    <row r="67">
      <c r="A67" t="inlineStr">
        <is>
          <t>JEUQsPRo5qZLVS8eZoJWZNA6d2wZ5UASCCktYohpump</t>
        </is>
      </c>
      <c r="B67" t="inlineStr">
        <is>
          <t>SANDOW</t>
        </is>
      </c>
      <c r="C67" t="n">
        <v>16</v>
      </c>
      <c r="D67" t="n">
        <v>-1.49</v>
      </c>
      <c r="E67" t="n">
        <v>-0.49</v>
      </c>
      <c r="F67" t="n">
        <v>3.01</v>
      </c>
      <c r="G67" t="n">
        <v>1.52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HYPERLINK("https://www.defined.fi/sol/JEUQsPRo5qZLVS8eZoJWZNA6d2wZ5UASCCktYohpump?maker=Ftv6aSH1q1BdiRw216CL5325k7brKmT3vc1GMfCznkRx","https://www.defined.fi/sol/JEUQsPRo5qZLVS8eZoJWZNA6d2wZ5UASCCktYohpump?maker=Ftv6aSH1q1BdiRw216CL5325k7brKmT3vc1GMfCznkRx")</f>
        <v/>
      </c>
      <c r="M67">
        <f>HYPERLINK("https://dexscreener.com/solana/JEUQsPRo5qZLVS8eZoJWZNA6d2wZ5UASCCktYohpump?maker=Ftv6aSH1q1BdiRw216CL5325k7brKmT3vc1GMfCznkRx","https://dexscreener.com/solana/JEUQsPRo5qZLVS8eZoJWZNA6d2wZ5UASCCktYohpump?maker=Ftv6aSH1q1BdiRw216CL5325k7brKmT3vc1GMfCznkRx")</f>
        <v/>
      </c>
    </row>
    <row r="68">
      <c r="A68" t="inlineStr">
        <is>
          <t>8sZjNXtA14MEuGU33YHnEAbi3hymEje3V98UYmh7pump</t>
        </is>
      </c>
      <c r="B68" t="inlineStr">
        <is>
          <t>paofu</t>
        </is>
      </c>
      <c r="C68" t="n">
        <v>17</v>
      </c>
      <c r="D68" t="n">
        <v>-1.37</v>
      </c>
      <c r="E68" t="n">
        <v>-0.3</v>
      </c>
      <c r="F68" t="n">
        <v>4.48</v>
      </c>
      <c r="G68" t="n">
        <v>3.12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HYPERLINK("https://www.defined.fi/sol/8sZjNXtA14MEuGU33YHnEAbi3hymEje3V98UYmh7pump?maker=Ftv6aSH1q1BdiRw216CL5325k7brKmT3vc1GMfCznkRx","https://www.defined.fi/sol/8sZjNXtA14MEuGU33YHnEAbi3hymEje3V98UYmh7pump?maker=Ftv6aSH1q1BdiRw216CL5325k7brKmT3vc1GMfCznkRx")</f>
        <v/>
      </c>
      <c r="M68">
        <f>HYPERLINK("https://dexscreener.com/solana/8sZjNXtA14MEuGU33YHnEAbi3hymEje3V98UYmh7pump?maker=Ftv6aSH1q1BdiRw216CL5325k7brKmT3vc1GMfCznkRx","https://dexscreener.com/solana/8sZjNXtA14MEuGU33YHnEAbi3hymEje3V98UYmh7pump?maker=Ftv6aSH1q1BdiRw216CL5325k7brKmT3vc1GMfCznkRx")</f>
        <v/>
      </c>
    </row>
    <row r="69">
      <c r="A69" t="inlineStr">
        <is>
          <t>9eLRcHw2G4Ugrnp1p5165PuZsQ2YSc9GnBpGZS7Cpump</t>
        </is>
      </c>
      <c r="B69" t="inlineStr">
        <is>
          <t>FWOG</t>
        </is>
      </c>
      <c r="C69" t="n">
        <v>17</v>
      </c>
      <c r="D69" t="n">
        <v>0.02</v>
      </c>
      <c r="E69" t="n">
        <v>0.02</v>
      </c>
      <c r="F69" t="n">
        <v>0.897</v>
      </c>
      <c r="G69" t="n">
        <v>0</v>
      </c>
      <c r="H69" t="n">
        <v>1</v>
      </c>
      <c r="I69" t="n">
        <v>0</v>
      </c>
      <c r="J69" t="n">
        <v>-1</v>
      </c>
      <c r="K69" t="n">
        <v>-1</v>
      </c>
      <c r="L69">
        <f>HYPERLINK("https://www.defined.fi/sol/9eLRcHw2G4Ugrnp1p5165PuZsQ2YSc9GnBpGZS7Cpump?maker=Ftv6aSH1q1BdiRw216CL5325k7brKmT3vc1GMfCznkRx","https://www.defined.fi/sol/9eLRcHw2G4Ugrnp1p5165PuZsQ2YSc9GnBpGZS7Cpump?maker=Ftv6aSH1q1BdiRw216CL5325k7brKmT3vc1GMfCznkRx")</f>
        <v/>
      </c>
      <c r="M69">
        <f>HYPERLINK("https://dexscreener.com/solana/9eLRcHw2G4Ugrnp1p5165PuZsQ2YSc9GnBpGZS7Cpump?maker=Ftv6aSH1q1BdiRw216CL5325k7brKmT3vc1GMfCznkRx","https://dexscreener.com/solana/9eLRcHw2G4Ugrnp1p5165PuZsQ2YSc9GnBpGZS7Cpump?maker=Ftv6aSH1q1BdiRw216CL5325k7brKmT3vc1GMfCznkRx")</f>
        <v/>
      </c>
    </row>
    <row r="70">
      <c r="A70" t="inlineStr">
        <is>
          <t>DUD468Wc1MuHdX1GbuLniVTQie5zheN3yAnFYFTypump</t>
        </is>
      </c>
      <c r="B70" t="inlineStr">
        <is>
          <t>CHEEMS</t>
        </is>
      </c>
      <c r="C70" t="n">
        <v>17</v>
      </c>
      <c r="D70" t="n">
        <v>-0.409</v>
      </c>
      <c r="E70" t="n">
        <v>-0.45</v>
      </c>
      <c r="F70" t="n">
        <v>0.908</v>
      </c>
      <c r="G70" t="n">
        <v>0</v>
      </c>
      <c r="H70" t="n">
        <v>1</v>
      </c>
      <c r="I70" t="n">
        <v>0</v>
      </c>
      <c r="J70" t="n">
        <v>-1</v>
      </c>
      <c r="K70" t="n">
        <v>-1</v>
      </c>
      <c r="L70">
        <f>HYPERLINK("https://www.defined.fi/sol/DUD468Wc1MuHdX1GbuLniVTQie5zheN3yAnFYFTypump?maker=Ftv6aSH1q1BdiRw216CL5325k7brKmT3vc1GMfCznkRx","https://www.defined.fi/sol/DUD468Wc1MuHdX1GbuLniVTQie5zheN3yAnFYFTypump?maker=Ftv6aSH1q1BdiRw216CL5325k7brKmT3vc1GMfCznkRx")</f>
        <v/>
      </c>
      <c r="M70">
        <f>HYPERLINK("https://dexscreener.com/solana/DUD468Wc1MuHdX1GbuLniVTQie5zheN3yAnFYFTypump?maker=Ftv6aSH1q1BdiRw216CL5325k7brKmT3vc1GMfCznkRx","https://dexscreener.com/solana/DUD468Wc1MuHdX1GbuLniVTQie5zheN3yAnFYFTypump?maker=Ftv6aSH1q1BdiRw216CL5325k7brKmT3vc1GMfCznkRx")</f>
        <v/>
      </c>
    </row>
    <row r="71">
      <c r="A71" t="inlineStr">
        <is>
          <t>BsbX5eEZa4Ze6xoqYsErD6AG1ajy5MDBTN7cMfmXpump</t>
        </is>
      </c>
      <c r="B71" t="inlineStr">
        <is>
          <t>Pepe</t>
        </is>
      </c>
      <c r="C71" t="n">
        <v>17</v>
      </c>
      <c r="D71" t="n">
        <v>-0.724</v>
      </c>
      <c r="E71" t="n">
        <v>-1</v>
      </c>
      <c r="F71" t="n">
        <v>0.922</v>
      </c>
      <c r="G71" t="n">
        <v>0</v>
      </c>
      <c r="H71" t="n">
        <v>1</v>
      </c>
      <c r="I71" t="n">
        <v>0</v>
      </c>
      <c r="J71" t="n">
        <v>-1</v>
      </c>
      <c r="K71" t="n">
        <v>-1</v>
      </c>
      <c r="L71">
        <f>HYPERLINK("https://www.defined.fi/sol/BsbX5eEZa4Ze6xoqYsErD6AG1ajy5MDBTN7cMfmXpump?maker=Ftv6aSH1q1BdiRw216CL5325k7brKmT3vc1GMfCznkRx","https://www.defined.fi/sol/BsbX5eEZa4Ze6xoqYsErD6AG1ajy5MDBTN7cMfmXpump?maker=Ftv6aSH1q1BdiRw216CL5325k7brKmT3vc1GMfCznkRx")</f>
        <v/>
      </c>
      <c r="M71">
        <f>HYPERLINK("https://dexscreener.com/solana/BsbX5eEZa4Ze6xoqYsErD6AG1ajy5MDBTN7cMfmXpump?maker=Ftv6aSH1q1BdiRw216CL5325k7brKmT3vc1GMfCznkRx","https://dexscreener.com/solana/BsbX5eEZa4Ze6xoqYsErD6AG1ajy5MDBTN7cMfmXpump?maker=Ftv6aSH1q1BdiRw216CL5325k7brKmT3vc1GMfCznkRx")</f>
        <v/>
      </c>
    </row>
    <row r="72">
      <c r="A72" t="inlineStr">
        <is>
          <t>Fh6RLkMdHCNEJ2mAr8QygUbJ7S9vmqK7DhMquSQcAq46</t>
        </is>
      </c>
      <c r="B72" t="inlineStr">
        <is>
          <t>OPTIMUS</t>
        </is>
      </c>
      <c r="C72" t="n">
        <v>18</v>
      </c>
      <c r="D72" t="n">
        <v>1.73</v>
      </c>
      <c r="E72" t="n">
        <v>0.38</v>
      </c>
      <c r="F72" t="n">
        <v>4.55</v>
      </c>
      <c r="G72" t="n">
        <v>6.27</v>
      </c>
      <c r="H72" t="n">
        <v>0</v>
      </c>
      <c r="I72" t="n">
        <v>1</v>
      </c>
      <c r="J72" t="n">
        <v>-1</v>
      </c>
      <c r="K72" t="n">
        <v>-1</v>
      </c>
      <c r="L72">
        <f>HYPERLINK("https://www.defined.fi/sol/Fh6RLkMdHCNEJ2mAr8QygUbJ7S9vmqK7DhMquSQcAq46?maker=Ftv6aSH1q1BdiRw216CL5325k7brKmT3vc1GMfCznkRx","https://www.defined.fi/sol/Fh6RLkMdHCNEJ2mAr8QygUbJ7S9vmqK7DhMquSQcAq46?maker=Ftv6aSH1q1BdiRw216CL5325k7brKmT3vc1GMfCznkRx")</f>
        <v/>
      </c>
      <c r="M72">
        <f>HYPERLINK("https://dexscreener.com/solana/Fh6RLkMdHCNEJ2mAr8QygUbJ7S9vmqK7DhMquSQcAq46?maker=Ftv6aSH1q1BdiRw216CL5325k7brKmT3vc1GMfCznkRx","https://dexscreener.com/solana/Fh6RLkMdHCNEJ2mAr8QygUbJ7S9vmqK7DhMquSQcAq46?maker=Ftv6aSH1q1BdiRw216CL5325k7brKmT3vc1GMfCznkRx")</f>
        <v/>
      </c>
    </row>
    <row r="73">
      <c r="A73" t="inlineStr">
        <is>
          <t>FVf3LVn1C6dp1vJGnR5qqY6EEShydQLBzGTqm85qpump</t>
        </is>
      </c>
      <c r="B73" t="inlineStr">
        <is>
          <t>JOMA</t>
        </is>
      </c>
      <c r="C73" t="n">
        <v>18</v>
      </c>
      <c r="D73" t="n">
        <v>-1.62</v>
      </c>
      <c r="E73" t="n">
        <v>-1</v>
      </c>
      <c r="F73" t="n">
        <v>2.93</v>
      </c>
      <c r="G73" t="n">
        <v>1.31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HYPERLINK("https://www.defined.fi/sol/FVf3LVn1C6dp1vJGnR5qqY6EEShydQLBzGTqm85qpump?maker=Ftv6aSH1q1BdiRw216CL5325k7brKmT3vc1GMfCznkRx","https://www.defined.fi/sol/FVf3LVn1C6dp1vJGnR5qqY6EEShydQLBzGTqm85qpump?maker=Ftv6aSH1q1BdiRw216CL5325k7brKmT3vc1GMfCznkRx")</f>
        <v/>
      </c>
      <c r="M73">
        <f>HYPERLINK("https://dexscreener.com/solana/FVf3LVn1C6dp1vJGnR5qqY6EEShydQLBzGTqm85qpump?maker=Ftv6aSH1q1BdiRw216CL5325k7brKmT3vc1GMfCznkRx","https://dexscreener.com/solana/FVf3LVn1C6dp1vJGnR5qqY6EEShydQLBzGTqm85qpump?maker=Ftv6aSH1q1BdiRw216CL5325k7brKmT3vc1GMfCznkRx")</f>
        <v/>
      </c>
    </row>
    <row r="74">
      <c r="A74" t="inlineStr">
        <is>
          <t>Gt86kcdqUtGBSBunnsBgBK19zeDXdVf7xEDiF5QUpump</t>
        </is>
      </c>
      <c r="B74" t="inlineStr">
        <is>
          <t>BOBAO</t>
        </is>
      </c>
      <c r="C74" t="n">
        <v>20</v>
      </c>
      <c r="D74" t="n">
        <v>0.446</v>
      </c>
      <c r="E74" t="n">
        <v>0.23</v>
      </c>
      <c r="F74" t="n">
        <v>1.97</v>
      </c>
      <c r="G74" t="n">
        <v>2.42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HYPERLINK("https://www.defined.fi/sol/Gt86kcdqUtGBSBunnsBgBK19zeDXdVf7xEDiF5QUpump?maker=Ftv6aSH1q1BdiRw216CL5325k7brKmT3vc1GMfCznkRx","https://www.defined.fi/sol/Gt86kcdqUtGBSBunnsBgBK19zeDXdVf7xEDiF5QUpump?maker=Ftv6aSH1q1BdiRw216CL5325k7brKmT3vc1GMfCznkRx")</f>
        <v/>
      </c>
      <c r="M74">
        <f>HYPERLINK("https://dexscreener.com/solana/Gt86kcdqUtGBSBunnsBgBK19zeDXdVf7xEDiF5QUpump?maker=Ftv6aSH1q1BdiRw216CL5325k7brKmT3vc1GMfCznkRx","https://dexscreener.com/solana/Gt86kcdqUtGBSBunnsBgBK19zeDXdVf7xEDiF5QUpump?maker=Ftv6aSH1q1BdiRw216CL5325k7brKmT3vc1GMfCznkRx")</f>
        <v/>
      </c>
    </row>
    <row r="75">
      <c r="A75" t="inlineStr">
        <is>
          <t>7Gspm8KMkF7GauN4EWVgvMoAZ4zNSTU29AC96rUjpump</t>
        </is>
      </c>
      <c r="B75" t="inlineStr">
        <is>
          <t>POPDENG</t>
        </is>
      </c>
      <c r="C75" t="n">
        <v>20</v>
      </c>
      <c r="D75" t="n">
        <v>-0.437</v>
      </c>
      <c r="E75" t="n">
        <v>-0.09</v>
      </c>
      <c r="F75" t="n">
        <v>4.91</v>
      </c>
      <c r="G75" t="n">
        <v>4.47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HYPERLINK("https://www.defined.fi/sol/7Gspm8KMkF7GauN4EWVgvMoAZ4zNSTU29AC96rUjpump?maker=Ftv6aSH1q1BdiRw216CL5325k7brKmT3vc1GMfCznkRx","https://www.defined.fi/sol/7Gspm8KMkF7GauN4EWVgvMoAZ4zNSTU29AC96rUjpump?maker=Ftv6aSH1q1BdiRw216CL5325k7brKmT3vc1GMfCznkRx")</f>
        <v/>
      </c>
      <c r="M75">
        <f>HYPERLINK("https://dexscreener.com/solana/7Gspm8KMkF7GauN4EWVgvMoAZ4zNSTU29AC96rUjpump?maker=Ftv6aSH1q1BdiRw216CL5325k7brKmT3vc1GMfCznkRx","https://dexscreener.com/solana/7Gspm8KMkF7GauN4EWVgvMoAZ4zNSTU29AC96rUjpump?maker=Ftv6aSH1q1BdiRw216CL5325k7brKmT3vc1GMfCznkRx")</f>
        <v/>
      </c>
    </row>
    <row r="76">
      <c r="A76" t="inlineStr">
        <is>
          <t>BGMsWR1QJgxcYuDsyKyTgNKHYTkWM9YgSWjzJsBgpump</t>
        </is>
      </c>
      <c r="B76" t="inlineStr">
        <is>
          <t>fn</t>
        </is>
      </c>
      <c r="C76" t="n">
        <v>20</v>
      </c>
      <c r="D76" t="n">
        <v>15.02</v>
      </c>
      <c r="E76" t="n">
        <v>2.18</v>
      </c>
      <c r="F76" t="n">
        <v>6.89</v>
      </c>
      <c r="G76" t="n">
        <v>21.91</v>
      </c>
      <c r="H76" t="n">
        <v>3</v>
      </c>
      <c r="I76" t="n">
        <v>5</v>
      </c>
      <c r="J76" t="n">
        <v>-1</v>
      </c>
      <c r="K76" t="n">
        <v>-1</v>
      </c>
      <c r="L76">
        <f>HYPERLINK("https://www.defined.fi/sol/BGMsWR1QJgxcYuDsyKyTgNKHYTkWM9YgSWjzJsBgpump?maker=Ftv6aSH1q1BdiRw216CL5325k7brKmT3vc1GMfCznkRx","https://www.defined.fi/sol/BGMsWR1QJgxcYuDsyKyTgNKHYTkWM9YgSWjzJsBgpump?maker=Ftv6aSH1q1BdiRw216CL5325k7brKmT3vc1GMfCznkRx")</f>
        <v/>
      </c>
      <c r="M76">
        <f>HYPERLINK("https://dexscreener.com/solana/BGMsWR1QJgxcYuDsyKyTgNKHYTkWM9YgSWjzJsBgpump?maker=Ftv6aSH1q1BdiRw216CL5325k7brKmT3vc1GMfCznkRx","https://dexscreener.com/solana/BGMsWR1QJgxcYuDsyKyTgNKHYTkWM9YgSWjzJsBgpump?maker=Ftv6aSH1q1BdiRw216CL5325k7brKmT3vc1GMfCznkRx")</f>
        <v/>
      </c>
    </row>
    <row r="77">
      <c r="A77" t="inlineStr">
        <is>
          <t>HqhLKzbbpXEoWkqD41eXt1CWhRHSQRspUhnwrCMSpump</t>
        </is>
      </c>
      <c r="B77" t="inlineStr">
        <is>
          <t>HANA</t>
        </is>
      </c>
      <c r="C77" t="n">
        <v>20</v>
      </c>
      <c r="D77" t="n">
        <v>5.25</v>
      </c>
      <c r="E77" t="n">
        <v>5.33</v>
      </c>
      <c r="F77" t="n">
        <v>0.985</v>
      </c>
      <c r="G77" t="n">
        <v>6.23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HYPERLINK("https://www.defined.fi/sol/HqhLKzbbpXEoWkqD41eXt1CWhRHSQRspUhnwrCMSpump?maker=Ftv6aSH1q1BdiRw216CL5325k7brKmT3vc1GMfCznkRx","https://www.defined.fi/sol/HqhLKzbbpXEoWkqD41eXt1CWhRHSQRspUhnwrCMSpump?maker=Ftv6aSH1q1BdiRw216CL5325k7brKmT3vc1GMfCznkRx")</f>
        <v/>
      </c>
      <c r="M77">
        <f>HYPERLINK("https://dexscreener.com/solana/HqhLKzbbpXEoWkqD41eXt1CWhRHSQRspUhnwrCMSpump?maker=Ftv6aSH1q1BdiRw216CL5325k7brKmT3vc1GMfCznkRx","https://dexscreener.com/solana/HqhLKzbbpXEoWkqD41eXt1CWhRHSQRspUhnwrCMSpump?maker=Ftv6aSH1q1BdiRw216CL5325k7brKmT3vc1GMfCznkRx")</f>
        <v/>
      </c>
    </row>
    <row r="78">
      <c r="A78" t="inlineStr">
        <is>
          <t>3jBo8JqMYEmjAgnjGUmL33b4hjoADkkGacRPw7yxpump</t>
        </is>
      </c>
      <c r="B78" t="inlineStr">
        <is>
          <t>TAGGED</t>
        </is>
      </c>
      <c r="C78" t="n">
        <v>20</v>
      </c>
      <c r="D78" t="n">
        <v>8.279999999999999</v>
      </c>
      <c r="E78" t="n">
        <v>1.4</v>
      </c>
      <c r="F78" t="n">
        <v>5.91</v>
      </c>
      <c r="G78" t="n">
        <v>14.19</v>
      </c>
      <c r="H78" t="n">
        <v>2</v>
      </c>
      <c r="I78" t="n">
        <v>6</v>
      </c>
      <c r="J78" t="n">
        <v>-1</v>
      </c>
      <c r="K78" t="n">
        <v>-1</v>
      </c>
      <c r="L78">
        <f>HYPERLINK("https://www.defined.fi/sol/3jBo8JqMYEmjAgnjGUmL33b4hjoADkkGacRPw7yxpump?maker=Ftv6aSH1q1BdiRw216CL5325k7brKmT3vc1GMfCznkRx","https://www.defined.fi/sol/3jBo8JqMYEmjAgnjGUmL33b4hjoADkkGacRPw7yxpump?maker=Ftv6aSH1q1BdiRw216CL5325k7brKmT3vc1GMfCznkRx")</f>
        <v/>
      </c>
      <c r="M78">
        <f>HYPERLINK("https://dexscreener.com/solana/3jBo8JqMYEmjAgnjGUmL33b4hjoADkkGacRPw7yxpump?maker=Ftv6aSH1q1BdiRw216CL5325k7brKmT3vc1GMfCznkRx","https://dexscreener.com/solana/3jBo8JqMYEmjAgnjGUmL33b4hjoADkkGacRPw7yxpump?maker=Ftv6aSH1q1BdiRw216CL5325k7brKmT3vc1GMfCznkRx")</f>
        <v/>
      </c>
    </row>
    <row r="79">
      <c r="A79" t="inlineStr">
        <is>
          <t>ESVRQ6phc55VCw7sWB6JgW3PeTB6N68kvwjfsMPcpump</t>
        </is>
      </c>
      <c r="B79" t="inlineStr">
        <is>
          <t>omochi</t>
        </is>
      </c>
      <c r="C79" t="n">
        <v>21</v>
      </c>
      <c r="D79" t="n">
        <v>0.058</v>
      </c>
      <c r="E79" t="n">
        <v>0.02</v>
      </c>
      <c r="F79" t="n">
        <v>2.99</v>
      </c>
      <c r="G79" t="n">
        <v>3.05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HYPERLINK("https://www.defined.fi/sol/ESVRQ6phc55VCw7sWB6JgW3PeTB6N68kvwjfsMPcpump?maker=Ftv6aSH1q1BdiRw216CL5325k7brKmT3vc1GMfCznkRx","https://www.defined.fi/sol/ESVRQ6phc55VCw7sWB6JgW3PeTB6N68kvwjfsMPcpump?maker=Ftv6aSH1q1BdiRw216CL5325k7brKmT3vc1GMfCznkRx")</f>
        <v/>
      </c>
      <c r="M79">
        <f>HYPERLINK("https://dexscreener.com/solana/ESVRQ6phc55VCw7sWB6JgW3PeTB6N68kvwjfsMPcpump?maker=Ftv6aSH1q1BdiRw216CL5325k7brKmT3vc1GMfCznkRx","https://dexscreener.com/solana/ESVRQ6phc55VCw7sWB6JgW3PeTB6N68kvwjfsMPcpump?maker=Ftv6aSH1q1BdiRw216CL5325k7brKmT3vc1GMfCznkRx")</f>
        <v/>
      </c>
    </row>
    <row r="80">
      <c r="A80" t="inlineStr">
        <is>
          <t>v8A95gsaLMdtjC5a7ioZTz1t29SKjQGoHVvJUhGpump</t>
        </is>
      </c>
      <c r="B80" t="inlineStr">
        <is>
          <t>#GM</t>
        </is>
      </c>
      <c r="C80" t="n">
        <v>22</v>
      </c>
      <c r="D80" t="n">
        <v>-0.828</v>
      </c>
      <c r="E80" t="n">
        <v>-0.83</v>
      </c>
      <c r="F80" t="n">
        <v>0.998</v>
      </c>
      <c r="G80" t="n">
        <v>0</v>
      </c>
      <c r="H80" t="n">
        <v>1</v>
      </c>
      <c r="I80" t="n">
        <v>0</v>
      </c>
      <c r="J80" t="n">
        <v>-1</v>
      </c>
      <c r="K80" t="n">
        <v>-1</v>
      </c>
      <c r="L80">
        <f>HYPERLINK("https://www.defined.fi/sol/v8A95gsaLMdtjC5a7ioZTz1t29SKjQGoHVvJUhGpump?maker=Ftv6aSH1q1BdiRw216CL5325k7brKmT3vc1GMfCznkRx","https://www.defined.fi/sol/v8A95gsaLMdtjC5a7ioZTz1t29SKjQGoHVvJUhGpump?maker=Ftv6aSH1q1BdiRw216CL5325k7brKmT3vc1GMfCznkRx")</f>
        <v/>
      </c>
      <c r="M80">
        <f>HYPERLINK("https://dexscreener.com/solana/v8A95gsaLMdtjC5a7ioZTz1t29SKjQGoHVvJUhGpump?maker=Ftv6aSH1q1BdiRw216CL5325k7brKmT3vc1GMfCznkRx","https://dexscreener.com/solana/v8A95gsaLMdtjC5a7ioZTz1t29SKjQGoHVvJUhGpump?maker=Ftv6aSH1q1BdiRw216CL5325k7brKmT3vc1GMfCznkRx")</f>
        <v/>
      </c>
    </row>
    <row r="81">
      <c r="A81" t="inlineStr">
        <is>
          <t>EdQzU6F71wx1LhvVhu92JNLNpxyue9zDqt9CR9J5pump</t>
        </is>
      </c>
      <c r="B81" t="inlineStr">
        <is>
          <t>MOOTOON</t>
        </is>
      </c>
      <c r="C81" t="n">
        <v>22</v>
      </c>
      <c r="D81" t="n">
        <v>-2.15</v>
      </c>
      <c r="E81" t="n">
        <v>-0.24</v>
      </c>
      <c r="F81" t="n">
        <v>8.92</v>
      </c>
      <c r="G81" t="n">
        <v>6.77</v>
      </c>
      <c r="H81" t="n">
        <v>3</v>
      </c>
      <c r="I81" t="n">
        <v>1</v>
      </c>
      <c r="J81" t="n">
        <v>-1</v>
      </c>
      <c r="K81" t="n">
        <v>-1</v>
      </c>
      <c r="L81">
        <f>HYPERLINK("https://www.defined.fi/sol/EdQzU6F71wx1LhvVhu92JNLNpxyue9zDqt9CR9J5pump?maker=Ftv6aSH1q1BdiRw216CL5325k7brKmT3vc1GMfCznkRx","https://www.defined.fi/sol/EdQzU6F71wx1LhvVhu92JNLNpxyue9zDqt9CR9J5pump?maker=Ftv6aSH1q1BdiRw216CL5325k7brKmT3vc1GMfCznkRx")</f>
        <v/>
      </c>
      <c r="M81">
        <f>HYPERLINK("https://dexscreener.com/solana/EdQzU6F71wx1LhvVhu92JNLNpxyue9zDqt9CR9J5pump?maker=Ftv6aSH1q1BdiRw216CL5325k7brKmT3vc1GMfCznkRx","https://dexscreener.com/solana/EdQzU6F71wx1LhvVhu92JNLNpxyue9zDqt9CR9J5pump?maker=Ftv6aSH1q1BdiRw216CL5325k7brKmT3vc1GMfCznkRx")</f>
        <v/>
      </c>
    </row>
    <row r="82">
      <c r="A82" t="inlineStr">
        <is>
          <t>An3yjAytTvkViJQzFhhQyc5We1iByUGRF8cLTLDbpump</t>
        </is>
      </c>
      <c r="B82" t="inlineStr">
        <is>
          <t>YAYA</t>
        </is>
      </c>
      <c r="C82" t="n">
        <v>23</v>
      </c>
      <c r="D82" t="n">
        <v>-1.05</v>
      </c>
      <c r="E82" t="n">
        <v>-0.7</v>
      </c>
      <c r="F82" t="n">
        <v>1.5</v>
      </c>
      <c r="G82" t="n">
        <v>0</v>
      </c>
      <c r="H82" t="n">
        <v>1</v>
      </c>
      <c r="I82" t="n">
        <v>0</v>
      </c>
      <c r="J82" t="n">
        <v>-1</v>
      </c>
      <c r="K82" t="n">
        <v>-1</v>
      </c>
      <c r="L82">
        <f>HYPERLINK("https://www.defined.fi/sol/An3yjAytTvkViJQzFhhQyc5We1iByUGRF8cLTLDbpump?maker=Ftv6aSH1q1BdiRw216CL5325k7brKmT3vc1GMfCznkRx","https://www.defined.fi/sol/An3yjAytTvkViJQzFhhQyc5We1iByUGRF8cLTLDbpump?maker=Ftv6aSH1q1BdiRw216CL5325k7brKmT3vc1GMfCznkRx")</f>
        <v/>
      </c>
      <c r="M82">
        <f>HYPERLINK("https://dexscreener.com/solana/An3yjAytTvkViJQzFhhQyc5We1iByUGRF8cLTLDbpump?maker=Ftv6aSH1q1BdiRw216CL5325k7brKmT3vc1GMfCznkRx","https://dexscreener.com/solana/An3yjAytTvkViJQzFhhQyc5We1iByUGRF8cLTLDbpump?maker=Ftv6aSH1q1BdiRw216CL5325k7brKmT3vc1GMfCznkRx")</f>
        <v/>
      </c>
    </row>
    <row r="83">
      <c r="A83" t="inlineStr">
        <is>
          <t>3CfSbYrohFd6uNAi6C9Cr42i4qzWezgtQC4PZZUEpump</t>
        </is>
      </c>
      <c r="B83" t="inlineStr">
        <is>
          <t>DD</t>
        </is>
      </c>
      <c r="C83" t="n">
        <v>23</v>
      </c>
      <c r="D83" t="n">
        <v>-0.8169999999999999</v>
      </c>
      <c r="E83" t="n">
        <v>-0.82</v>
      </c>
      <c r="F83" t="n">
        <v>1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HYPERLINK("https://www.defined.fi/sol/3CfSbYrohFd6uNAi6C9Cr42i4qzWezgtQC4PZZUEpump?maker=Ftv6aSH1q1BdiRw216CL5325k7brKmT3vc1GMfCznkRx","https://www.defined.fi/sol/3CfSbYrohFd6uNAi6C9Cr42i4qzWezgtQC4PZZUEpump?maker=Ftv6aSH1q1BdiRw216CL5325k7brKmT3vc1GMfCznkRx")</f>
        <v/>
      </c>
      <c r="M83">
        <f>HYPERLINK("https://dexscreener.com/solana/3CfSbYrohFd6uNAi6C9Cr42i4qzWezgtQC4PZZUEpump?maker=Ftv6aSH1q1BdiRw216CL5325k7brKmT3vc1GMfCznkRx","https://dexscreener.com/solana/3CfSbYrohFd6uNAi6C9Cr42i4qzWezgtQC4PZZUEpump?maker=Ftv6aSH1q1BdiRw216CL5325k7brKmT3vc1GMfCznkRx")</f>
        <v/>
      </c>
    </row>
    <row r="84">
      <c r="A84" t="inlineStr">
        <is>
          <t>H52CAqEJXY9dmPJChvi86cUR3vLEobUhu7B9wBMppump</t>
        </is>
      </c>
      <c r="B84" t="inlineStr">
        <is>
          <t>Jonah</t>
        </is>
      </c>
      <c r="C84" t="n">
        <v>23</v>
      </c>
      <c r="D84" t="n">
        <v>16.93</v>
      </c>
      <c r="E84" t="n">
        <v>4.74</v>
      </c>
      <c r="F84" t="n">
        <v>3.57</v>
      </c>
      <c r="G84" t="n">
        <v>20.51</v>
      </c>
      <c r="H84" t="n">
        <v>1</v>
      </c>
      <c r="I84" t="n">
        <v>2</v>
      </c>
      <c r="J84" t="n">
        <v>-1</v>
      </c>
      <c r="K84" t="n">
        <v>-1</v>
      </c>
      <c r="L84">
        <f>HYPERLINK("https://www.defined.fi/sol/H52CAqEJXY9dmPJChvi86cUR3vLEobUhu7B9wBMppump?maker=Ftv6aSH1q1BdiRw216CL5325k7brKmT3vc1GMfCznkRx","https://www.defined.fi/sol/H52CAqEJXY9dmPJChvi86cUR3vLEobUhu7B9wBMppump?maker=Ftv6aSH1q1BdiRw216CL5325k7brKmT3vc1GMfCznkRx")</f>
        <v/>
      </c>
      <c r="M84">
        <f>HYPERLINK("https://dexscreener.com/solana/H52CAqEJXY9dmPJChvi86cUR3vLEobUhu7B9wBMppump?maker=Ftv6aSH1q1BdiRw216CL5325k7brKmT3vc1GMfCznkRx","https://dexscreener.com/solana/H52CAqEJXY9dmPJChvi86cUR3vLEobUhu7B9wBMppump?maker=Ftv6aSH1q1BdiRw216CL5325k7brKmT3vc1GMfCznkRx")</f>
        <v/>
      </c>
    </row>
    <row r="85">
      <c r="A85" t="inlineStr">
        <is>
          <t>BfLgztQUXLG4eUeSXRW3UgDxWXsUC2fBwo7R1t4Zpump</t>
        </is>
      </c>
      <c r="B85" t="inlineStr">
        <is>
          <t>BonBon</t>
        </is>
      </c>
      <c r="C85" t="n">
        <v>23</v>
      </c>
      <c r="D85" t="n">
        <v>4.33</v>
      </c>
      <c r="E85" t="n">
        <v>2.2</v>
      </c>
      <c r="F85" t="n">
        <v>1.97</v>
      </c>
      <c r="G85" t="n">
        <v>6.31</v>
      </c>
      <c r="H85" t="n">
        <v>1</v>
      </c>
      <c r="I85" t="n">
        <v>2</v>
      </c>
      <c r="J85" t="n">
        <v>-1</v>
      </c>
      <c r="K85" t="n">
        <v>-1</v>
      </c>
      <c r="L85">
        <f>HYPERLINK("https://www.defined.fi/sol/BfLgztQUXLG4eUeSXRW3UgDxWXsUC2fBwo7R1t4Zpump?maker=Ftv6aSH1q1BdiRw216CL5325k7brKmT3vc1GMfCznkRx","https://www.defined.fi/sol/BfLgztQUXLG4eUeSXRW3UgDxWXsUC2fBwo7R1t4Zpump?maker=Ftv6aSH1q1BdiRw216CL5325k7brKmT3vc1GMfCznkRx")</f>
        <v/>
      </c>
      <c r="M85">
        <f>HYPERLINK("https://dexscreener.com/solana/BfLgztQUXLG4eUeSXRW3UgDxWXsUC2fBwo7R1t4Zpump?maker=Ftv6aSH1q1BdiRw216CL5325k7brKmT3vc1GMfCznkRx","https://dexscreener.com/solana/BfLgztQUXLG4eUeSXRW3UgDxWXsUC2fBwo7R1t4Zpump?maker=Ftv6aSH1q1BdiRw216CL5325k7brKmT3vc1GMfCznkRx")</f>
        <v/>
      </c>
    </row>
    <row r="86">
      <c r="A86" t="inlineStr">
        <is>
          <t>GNjJjupEDCgH1Vgax4mTieCxa8YRKK1G7Kz81aQ7Q2Xm</t>
        </is>
      </c>
      <c r="B86" t="inlineStr">
        <is>
          <t>Howie</t>
        </is>
      </c>
      <c r="C86" t="n">
        <v>23</v>
      </c>
      <c r="D86" t="n">
        <v>-0.571</v>
      </c>
      <c r="E86" t="n">
        <v>-0.58</v>
      </c>
      <c r="F86" t="n">
        <v>0.985</v>
      </c>
      <c r="G86" t="n">
        <v>0</v>
      </c>
      <c r="H86" t="n">
        <v>1</v>
      </c>
      <c r="I86" t="n">
        <v>0</v>
      </c>
      <c r="J86" t="n">
        <v>-1</v>
      </c>
      <c r="K86" t="n">
        <v>-1</v>
      </c>
      <c r="L86">
        <f>HYPERLINK("https://www.defined.fi/sol/GNjJjupEDCgH1Vgax4mTieCxa8YRKK1G7Kz81aQ7Q2Xm?maker=Ftv6aSH1q1BdiRw216CL5325k7brKmT3vc1GMfCznkRx","https://www.defined.fi/sol/GNjJjupEDCgH1Vgax4mTieCxa8YRKK1G7Kz81aQ7Q2Xm?maker=Ftv6aSH1q1BdiRw216CL5325k7brKmT3vc1GMfCznkRx")</f>
        <v/>
      </c>
      <c r="M86">
        <f>HYPERLINK("https://dexscreener.com/solana/GNjJjupEDCgH1Vgax4mTieCxa8YRKK1G7Kz81aQ7Q2Xm?maker=Ftv6aSH1q1BdiRw216CL5325k7brKmT3vc1GMfCznkRx","https://dexscreener.com/solana/GNjJjupEDCgH1Vgax4mTieCxa8YRKK1G7Kz81aQ7Q2Xm?maker=Ftv6aSH1q1BdiRw216CL5325k7brKmT3vc1GMfCznkRx")</f>
        <v/>
      </c>
    </row>
    <row r="87">
      <c r="A87" t="inlineStr">
        <is>
          <t>FikeQuWCL9wfN7Q3pCuo5BSThfXQwspKpkFvtgvnpump</t>
        </is>
      </c>
      <c r="B87" t="inlineStr">
        <is>
          <t>KORBEL</t>
        </is>
      </c>
      <c r="C87" t="n">
        <v>23</v>
      </c>
      <c r="D87" t="n">
        <v>-1.1</v>
      </c>
      <c r="E87" t="n">
        <v>-0.7</v>
      </c>
      <c r="F87" t="n">
        <v>1.57</v>
      </c>
      <c r="G87" t="n">
        <v>0</v>
      </c>
      <c r="H87" t="n">
        <v>1</v>
      </c>
      <c r="I87" t="n">
        <v>0</v>
      </c>
      <c r="J87" t="n">
        <v>-1</v>
      </c>
      <c r="K87" t="n">
        <v>-1</v>
      </c>
      <c r="L87">
        <f>HYPERLINK("https://www.defined.fi/sol/FikeQuWCL9wfN7Q3pCuo5BSThfXQwspKpkFvtgvnpump?maker=Ftv6aSH1q1BdiRw216CL5325k7brKmT3vc1GMfCznkRx","https://www.defined.fi/sol/FikeQuWCL9wfN7Q3pCuo5BSThfXQwspKpkFvtgvnpump?maker=Ftv6aSH1q1BdiRw216CL5325k7brKmT3vc1GMfCznkRx")</f>
        <v/>
      </c>
      <c r="M87">
        <f>HYPERLINK("https://dexscreener.com/solana/FikeQuWCL9wfN7Q3pCuo5BSThfXQwspKpkFvtgvnpump?maker=Ftv6aSH1q1BdiRw216CL5325k7brKmT3vc1GMfCznkRx","https://dexscreener.com/solana/FikeQuWCL9wfN7Q3pCuo5BSThfXQwspKpkFvtgvnpump?maker=Ftv6aSH1q1BdiRw216CL5325k7brKmT3vc1GMfCznkRx")</f>
        <v/>
      </c>
    </row>
    <row r="88">
      <c r="A88" t="inlineStr">
        <is>
          <t>D1NuwvG2rtM5Z7bCSsVemiMD2Kiz5jcrhF6qUjeFpump</t>
        </is>
      </c>
      <c r="B88" t="inlineStr">
        <is>
          <t>linus</t>
        </is>
      </c>
      <c r="C88" t="n">
        <v>23</v>
      </c>
      <c r="D88" t="n">
        <v>-2.71</v>
      </c>
      <c r="E88" t="n">
        <v>-0.92</v>
      </c>
      <c r="F88" t="n">
        <v>2.94</v>
      </c>
      <c r="G88" t="n">
        <v>0</v>
      </c>
      <c r="H88" t="n">
        <v>1</v>
      </c>
      <c r="I88" t="n">
        <v>0</v>
      </c>
      <c r="J88" t="n">
        <v>-1</v>
      </c>
      <c r="K88" t="n">
        <v>-1</v>
      </c>
      <c r="L88">
        <f>HYPERLINK("https://www.defined.fi/sol/D1NuwvG2rtM5Z7bCSsVemiMD2Kiz5jcrhF6qUjeFpump?maker=Ftv6aSH1q1BdiRw216CL5325k7brKmT3vc1GMfCznkRx","https://www.defined.fi/sol/D1NuwvG2rtM5Z7bCSsVemiMD2Kiz5jcrhF6qUjeFpump?maker=Ftv6aSH1q1BdiRw216CL5325k7brKmT3vc1GMfCznkRx")</f>
        <v/>
      </c>
      <c r="M88">
        <f>HYPERLINK("https://dexscreener.com/solana/D1NuwvG2rtM5Z7bCSsVemiMD2Kiz5jcrhF6qUjeFpump?maker=Ftv6aSH1q1BdiRw216CL5325k7brKmT3vc1GMfCznkRx","https://dexscreener.com/solana/D1NuwvG2rtM5Z7bCSsVemiMD2Kiz5jcrhF6qUjeFpump?maker=Ftv6aSH1q1BdiRw216CL5325k7brKmT3vc1GMfCznkRx")</f>
        <v/>
      </c>
    </row>
    <row r="89">
      <c r="A89" t="inlineStr">
        <is>
          <t>D1qWiMb5x1mrcA9BiyPx4B589DMaptRyNzzhEBbY3jbV</t>
        </is>
      </c>
      <c r="B89" t="inlineStr">
        <is>
          <t>Tiany</t>
        </is>
      </c>
      <c r="C89" t="n">
        <v>23</v>
      </c>
      <c r="D89" t="n">
        <v>-1.8</v>
      </c>
      <c r="E89" t="n">
        <v>-0.92</v>
      </c>
      <c r="F89" t="n">
        <v>1.95</v>
      </c>
      <c r="G89" t="n">
        <v>0</v>
      </c>
      <c r="H89" t="n">
        <v>1</v>
      </c>
      <c r="I89" t="n">
        <v>0</v>
      </c>
      <c r="J89" t="n">
        <v>-1</v>
      </c>
      <c r="K89" t="n">
        <v>-1</v>
      </c>
      <c r="L89">
        <f>HYPERLINK("https://www.defined.fi/sol/D1qWiMb5x1mrcA9BiyPx4B589DMaptRyNzzhEBbY3jbV?maker=Ftv6aSH1q1BdiRw216CL5325k7brKmT3vc1GMfCznkRx","https://www.defined.fi/sol/D1qWiMb5x1mrcA9BiyPx4B589DMaptRyNzzhEBbY3jbV?maker=Ftv6aSH1q1BdiRw216CL5325k7brKmT3vc1GMfCznkRx")</f>
        <v/>
      </c>
      <c r="M89">
        <f>HYPERLINK("https://dexscreener.com/solana/D1qWiMb5x1mrcA9BiyPx4B589DMaptRyNzzhEBbY3jbV?maker=Ftv6aSH1q1BdiRw216CL5325k7brKmT3vc1GMfCznkRx","https://dexscreener.com/solana/D1qWiMb5x1mrcA9BiyPx4B589DMaptRyNzzhEBbY3jbV?maker=Ftv6aSH1q1BdiRw216CL5325k7brKmT3vc1GMfCznkRx")</f>
        <v/>
      </c>
    </row>
    <row r="90">
      <c r="A90" t="inlineStr">
        <is>
          <t>BWUNdqDYWZz6sWrDRkxaupa4Dv4kBgi4DENT3i4spump</t>
        </is>
      </c>
      <c r="B90" t="inlineStr">
        <is>
          <t>BeiBei</t>
        </is>
      </c>
      <c r="C90" t="n">
        <v>23</v>
      </c>
      <c r="D90" t="n">
        <v>-0.8090000000000001</v>
      </c>
      <c r="E90" t="n">
        <v>-0.83</v>
      </c>
      <c r="F90" t="n">
        <v>0.976</v>
      </c>
      <c r="G90" t="n">
        <v>0</v>
      </c>
      <c r="H90" t="n">
        <v>1</v>
      </c>
      <c r="I90" t="n">
        <v>0</v>
      </c>
      <c r="J90" t="n">
        <v>-1</v>
      </c>
      <c r="K90" t="n">
        <v>-1</v>
      </c>
      <c r="L90">
        <f>HYPERLINK("https://www.defined.fi/sol/BWUNdqDYWZz6sWrDRkxaupa4Dv4kBgi4DENT3i4spump?maker=Ftv6aSH1q1BdiRw216CL5325k7brKmT3vc1GMfCznkRx","https://www.defined.fi/sol/BWUNdqDYWZz6sWrDRkxaupa4Dv4kBgi4DENT3i4spump?maker=Ftv6aSH1q1BdiRw216CL5325k7brKmT3vc1GMfCznkRx")</f>
        <v/>
      </c>
      <c r="M90">
        <f>HYPERLINK("https://dexscreener.com/solana/BWUNdqDYWZz6sWrDRkxaupa4Dv4kBgi4DENT3i4spump?maker=Ftv6aSH1q1BdiRw216CL5325k7brKmT3vc1GMfCznkRx","https://dexscreener.com/solana/BWUNdqDYWZz6sWrDRkxaupa4Dv4kBgi4DENT3i4spump?maker=Ftv6aSH1q1BdiRw216CL5325k7brKmT3vc1GMfCznkRx")</f>
        <v/>
      </c>
    </row>
    <row r="91">
      <c r="A91" t="inlineStr">
        <is>
          <t>CFXaV1vqAuQ4L4sV3GsL5Po5xgYWzEtRCWcc1MS8pump</t>
        </is>
      </c>
      <c r="B91" t="inlineStr">
        <is>
          <t>Minmori</t>
        </is>
      </c>
      <c r="C91" t="n">
        <v>23</v>
      </c>
      <c r="D91" t="n">
        <v>-0.496</v>
      </c>
      <c r="E91" t="n">
        <v>-0.51</v>
      </c>
      <c r="F91" t="n">
        <v>0.982</v>
      </c>
      <c r="G91" t="n">
        <v>0</v>
      </c>
      <c r="H91" t="n">
        <v>1</v>
      </c>
      <c r="I91" t="n">
        <v>0</v>
      </c>
      <c r="J91" t="n">
        <v>-1</v>
      </c>
      <c r="K91" t="n">
        <v>-1</v>
      </c>
      <c r="L91">
        <f>HYPERLINK("https://www.defined.fi/sol/CFXaV1vqAuQ4L4sV3GsL5Po5xgYWzEtRCWcc1MS8pump?maker=Ftv6aSH1q1BdiRw216CL5325k7brKmT3vc1GMfCznkRx","https://www.defined.fi/sol/CFXaV1vqAuQ4L4sV3GsL5Po5xgYWzEtRCWcc1MS8pump?maker=Ftv6aSH1q1BdiRw216CL5325k7brKmT3vc1GMfCznkRx")</f>
        <v/>
      </c>
      <c r="M91">
        <f>HYPERLINK("https://dexscreener.com/solana/CFXaV1vqAuQ4L4sV3GsL5Po5xgYWzEtRCWcc1MS8pump?maker=Ftv6aSH1q1BdiRw216CL5325k7brKmT3vc1GMfCznkRx","https://dexscreener.com/solana/CFXaV1vqAuQ4L4sV3GsL5Po5xgYWzEtRCWcc1MS8pump?maker=Ftv6aSH1q1BdiRw216CL5325k7brKmT3vc1GMfCznkRx")</f>
        <v/>
      </c>
    </row>
    <row r="92">
      <c r="A92" t="inlineStr">
        <is>
          <t>AREn4LyUS4pNUGzwXcks7oefjT751G1XwYZ4GLTppump</t>
        </is>
      </c>
      <c r="B92" t="inlineStr">
        <is>
          <t>SOONA</t>
        </is>
      </c>
      <c r="C92" t="n">
        <v>24</v>
      </c>
      <c r="D92" t="n">
        <v>-1.6</v>
      </c>
      <c r="E92" t="n">
        <v>-0.42</v>
      </c>
      <c r="F92" t="n">
        <v>3.78</v>
      </c>
      <c r="G92" t="n">
        <v>1.69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HYPERLINK("https://www.defined.fi/sol/AREn4LyUS4pNUGzwXcks7oefjT751G1XwYZ4GLTppump?maker=Ftv6aSH1q1BdiRw216CL5325k7brKmT3vc1GMfCznkRx","https://www.defined.fi/sol/AREn4LyUS4pNUGzwXcks7oefjT751G1XwYZ4GLTppump?maker=Ftv6aSH1q1BdiRw216CL5325k7brKmT3vc1GMfCznkRx")</f>
        <v/>
      </c>
      <c r="M92">
        <f>HYPERLINK("https://dexscreener.com/solana/AREn4LyUS4pNUGzwXcks7oefjT751G1XwYZ4GLTppump?maker=Ftv6aSH1q1BdiRw216CL5325k7brKmT3vc1GMfCznkRx","https://dexscreener.com/solana/AREn4LyUS4pNUGzwXcks7oefjT751G1XwYZ4GLTppump?maker=Ftv6aSH1q1BdiRw216CL5325k7brKmT3vc1GMfCznkRx")</f>
        <v/>
      </c>
    </row>
    <row r="93">
      <c r="A93" t="inlineStr">
        <is>
          <t>8AGrudQDbjNjnHzBsrndfVDBHgg6KBJ7RN6j3hbfq3Qh</t>
        </is>
      </c>
      <c r="B93" t="inlineStr">
        <is>
          <t>degen</t>
        </is>
      </c>
      <c r="C93" t="n">
        <v>24</v>
      </c>
      <c r="D93" t="n">
        <v>3.33</v>
      </c>
      <c r="E93" t="n">
        <v>1.18</v>
      </c>
      <c r="F93" t="n">
        <v>2.82</v>
      </c>
      <c r="G93" t="n">
        <v>6.14</v>
      </c>
      <c r="H93" t="n">
        <v>3</v>
      </c>
      <c r="I93" t="n">
        <v>2</v>
      </c>
      <c r="J93" t="n">
        <v>-1</v>
      </c>
      <c r="K93" t="n">
        <v>-1</v>
      </c>
      <c r="L93">
        <f>HYPERLINK("https://www.defined.fi/sol/8AGrudQDbjNjnHzBsrndfVDBHgg6KBJ7RN6j3hbfq3Qh?maker=Ftv6aSH1q1BdiRw216CL5325k7brKmT3vc1GMfCznkRx","https://www.defined.fi/sol/8AGrudQDbjNjnHzBsrndfVDBHgg6KBJ7RN6j3hbfq3Qh?maker=Ftv6aSH1q1BdiRw216CL5325k7brKmT3vc1GMfCznkRx")</f>
        <v/>
      </c>
      <c r="M93">
        <f>HYPERLINK("https://dexscreener.com/solana/8AGrudQDbjNjnHzBsrndfVDBHgg6KBJ7RN6j3hbfq3Qh?maker=Ftv6aSH1q1BdiRw216CL5325k7brKmT3vc1GMfCznkRx","https://dexscreener.com/solana/8AGrudQDbjNjnHzBsrndfVDBHgg6KBJ7RN6j3hbfq3Qh?maker=Ftv6aSH1q1BdiRw216CL5325k7brKmT3vc1GMfCznkRx")</f>
        <v/>
      </c>
    </row>
    <row r="94">
      <c r="A94" t="inlineStr">
        <is>
          <t>5bJhWdZX12YsAfePyCtyTsQng1TjHcQsSdqZgsLLA9N1</t>
        </is>
      </c>
      <c r="B94" t="inlineStr">
        <is>
          <t>otis</t>
        </is>
      </c>
      <c r="C94" t="n">
        <v>24</v>
      </c>
      <c r="D94" t="n">
        <v>-1.89</v>
      </c>
      <c r="E94" t="n">
        <v>-0.8100000000000001</v>
      </c>
      <c r="F94" t="n">
        <v>2.35</v>
      </c>
      <c r="G94" t="n">
        <v>0</v>
      </c>
      <c r="H94" t="n">
        <v>2</v>
      </c>
      <c r="I94" t="n">
        <v>0</v>
      </c>
      <c r="J94" t="n">
        <v>-1</v>
      </c>
      <c r="K94" t="n">
        <v>-1</v>
      </c>
      <c r="L94">
        <f>HYPERLINK("https://www.defined.fi/sol/5bJhWdZX12YsAfePyCtyTsQng1TjHcQsSdqZgsLLA9N1?maker=Ftv6aSH1q1BdiRw216CL5325k7brKmT3vc1GMfCznkRx","https://www.defined.fi/sol/5bJhWdZX12YsAfePyCtyTsQng1TjHcQsSdqZgsLLA9N1?maker=Ftv6aSH1q1BdiRw216CL5325k7brKmT3vc1GMfCznkRx")</f>
        <v/>
      </c>
      <c r="M94">
        <f>HYPERLINK("https://dexscreener.com/solana/5bJhWdZX12YsAfePyCtyTsQng1TjHcQsSdqZgsLLA9N1?maker=Ftv6aSH1q1BdiRw216CL5325k7brKmT3vc1GMfCznkRx","https://dexscreener.com/solana/5bJhWdZX12YsAfePyCtyTsQng1TjHcQsSdqZgsLLA9N1?maker=Ftv6aSH1q1BdiRw216CL5325k7brKmT3vc1GMfCznkRx")</f>
        <v/>
      </c>
    </row>
    <row r="95">
      <c r="A95" t="inlineStr">
        <is>
          <t>4EZotn6gpYV6yeBhJQa4prW9sHb7HXrxPDpjgmhNpump</t>
        </is>
      </c>
      <c r="B95" t="inlineStr">
        <is>
          <t>DOGGO</t>
        </is>
      </c>
      <c r="C95" t="n">
        <v>28</v>
      </c>
      <c r="D95" t="n">
        <v>-0.609</v>
      </c>
      <c r="E95" t="n">
        <v>-0.66</v>
      </c>
      <c r="F95" t="n">
        <v>0.926</v>
      </c>
      <c r="G95" t="n">
        <v>0.317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HYPERLINK("https://www.defined.fi/sol/4EZotn6gpYV6yeBhJQa4prW9sHb7HXrxPDpjgmhNpump?maker=Ftv6aSH1q1BdiRw216CL5325k7brKmT3vc1GMfCznkRx","https://www.defined.fi/sol/4EZotn6gpYV6yeBhJQa4prW9sHb7HXrxPDpjgmhNpump?maker=Ftv6aSH1q1BdiRw216CL5325k7brKmT3vc1GMfCznkRx")</f>
        <v/>
      </c>
      <c r="M95">
        <f>HYPERLINK("https://dexscreener.com/solana/4EZotn6gpYV6yeBhJQa4prW9sHb7HXrxPDpjgmhNpump?maker=Ftv6aSH1q1BdiRw216CL5325k7brKmT3vc1GMfCznkRx","https://dexscreener.com/solana/4EZotn6gpYV6yeBhJQa4prW9sHb7HXrxPDpjgmhNpump?maker=Ftv6aSH1q1BdiRw216CL5325k7brKmT3vc1GMfCznkRx")</f>
        <v/>
      </c>
    </row>
    <row r="96">
      <c r="A96" t="inlineStr">
        <is>
          <t>DDHdutvThos3tdUVjqsX9iBZ9FWJKWfs5d1G7KUhpump</t>
        </is>
      </c>
      <c r="B96" t="inlineStr">
        <is>
          <t>MISHA</t>
        </is>
      </c>
      <c r="C96" t="n">
        <v>30</v>
      </c>
      <c r="D96" t="n">
        <v>-0.851</v>
      </c>
      <c r="E96" t="n">
        <v>-0.9</v>
      </c>
      <c r="F96" t="n">
        <v>0.95</v>
      </c>
      <c r="G96" t="n">
        <v>0</v>
      </c>
      <c r="H96" t="n">
        <v>1</v>
      </c>
      <c r="I96" t="n">
        <v>0</v>
      </c>
      <c r="J96" t="n">
        <v>-1</v>
      </c>
      <c r="K96" t="n">
        <v>-1</v>
      </c>
      <c r="L96">
        <f>HYPERLINK("https://www.defined.fi/sol/DDHdutvThos3tdUVjqsX9iBZ9FWJKWfs5d1G7KUhpump?maker=Ftv6aSH1q1BdiRw216CL5325k7brKmT3vc1GMfCznkRx","https://www.defined.fi/sol/DDHdutvThos3tdUVjqsX9iBZ9FWJKWfs5d1G7KUhpump?maker=Ftv6aSH1q1BdiRw216CL5325k7brKmT3vc1GMfCznkRx")</f>
        <v/>
      </c>
      <c r="M96">
        <f>HYPERLINK("https://dexscreener.com/solana/DDHdutvThos3tdUVjqsX9iBZ9FWJKWfs5d1G7KUhpump?maker=Ftv6aSH1q1BdiRw216CL5325k7brKmT3vc1GMfCznkRx","https://dexscreener.com/solana/DDHdutvThos3tdUVjqsX9iBZ9FWJKWfs5d1G7KUhpump?maker=Ftv6aSH1q1BdiRw216CL5325k7brKmT3vc1GMfCznkRx")</f>
        <v/>
      </c>
    </row>
    <row r="97">
      <c r="A97" t="inlineStr">
        <is>
          <t>2XFyjCNQLqDUhMo4GtfjGvMdB5xpAdA59ZqyvE7QPUmp</t>
        </is>
      </c>
      <c r="B97" t="inlineStr">
        <is>
          <t>SRC</t>
        </is>
      </c>
      <c r="C97" t="n">
        <v>30</v>
      </c>
      <c r="D97" t="n">
        <v>7.68</v>
      </c>
      <c r="E97" t="n">
        <v>5.38</v>
      </c>
      <c r="F97" t="n">
        <v>1.43</v>
      </c>
      <c r="G97" t="n">
        <v>9.109999999999999</v>
      </c>
      <c r="H97" t="n">
        <v>0</v>
      </c>
      <c r="I97" t="n">
        <v>1</v>
      </c>
      <c r="J97" t="n">
        <v>-1</v>
      </c>
      <c r="K97" t="n">
        <v>-1</v>
      </c>
      <c r="L97">
        <f>HYPERLINK("https://www.defined.fi/sol/2XFyjCNQLqDUhMo4GtfjGvMdB5xpAdA59ZqyvE7QPUmp?maker=Ftv6aSH1q1BdiRw216CL5325k7brKmT3vc1GMfCznkRx","https://www.defined.fi/sol/2XFyjCNQLqDUhMo4GtfjGvMdB5xpAdA59ZqyvE7QPUmp?maker=Ftv6aSH1q1BdiRw216CL5325k7brKmT3vc1GMfCznkRx")</f>
        <v/>
      </c>
      <c r="M97">
        <f>HYPERLINK("https://dexscreener.com/solana/2XFyjCNQLqDUhMo4GtfjGvMdB5xpAdA59ZqyvE7QPUmp?maker=Ftv6aSH1q1BdiRw216CL5325k7brKmT3vc1GMfCznkRx","https://dexscreener.com/solana/2XFyjCNQLqDUhMo4GtfjGvMdB5xpAdA59ZqyvE7QPUmp?maker=Ftv6aSH1q1BdiRw216CL5325k7brKmT3vc1GMfCznkRx")</f>
        <v/>
      </c>
    </row>
    <row r="98">
      <c r="A98" t="inlineStr">
        <is>
          <t>7qvpRCUXgm4ZqAacsxobfDD7khgD5Xj6BxPXwTDSpump</t>
        </is>
      </c>
      <c r="B98" t="inlineStr">
        <is>
          <t>MOOWAAN</t>
        </is>
      </c>
      <c r="C98" t="n">
        <v>30</v>
      </c>
      <c r="D98" t="n">
        <v>-0.422</v>
      </c>
      <c r="E98" t="n">
        <v>-0.51</v>
      </c>
      <c r="F98" t="n">
        <v>0.823</v>
      </c>
      <c r="G98" t="n">
        <v>0.401</v>
      </c>
      <c r="H98" t="n">
        <v>0</v>
      </c>
      <c r="I98" t="n">
        <v>1</v>
      </c>
      <c r="J98" t="n">
        <v>-1</v>
      </c>
      <c r="K98" t="n">
        <v>-1</v>
      </c>
      <c r="L98">
        <f>HYPERLINK("https://www.defined.fi/sol/7qvpRCUXgm4ZqAacsxobfDD7khgD5Xj6BxPXwTDSpump?maker=Ftv6aSH1q1BdiRw216CL5325k7brKmT3vc1GMfCznkRx","https://www.defined.fi/sol/7qvpRCUXgm4ZqAacsxobfDD7khgD5Xj6BxPXwTDSpump?maker=Ftv6aSH1q1BdiRw216CL5325k7brKmT3vc1GMfCznkRx")</f>
        <v/>
      </c>
      <c r="M98">
        <f>HYPERLINK("https://dexscreener.com/solana/7qvpRCUXgm4ZqAacsxobfDD7khgD5Xj6BxPXwTDSpump?maker=Ftv6aSH1q1BdiRw216CL5325k7brKmT3vc1GMfCznkRx","https://dexscreener.com/solana/7qvpRCUXgm4ZqAacsxobfDD7khgD5Xj6BxPXwTDSpump?maker=Ftv6aSH1q1BdiRw216CL5325k7brKmT3vc1GMfCznkRx")</f>
        <v/>
      </c>
    </row>
    <row r="99">
      <c r="A99" t="inlineStr">
        <is>
          <t>FJup6BbEBoCeFJZtqW4qcaqABLco5SkV8683do38P9tu</t>
        </is>
      </c>
      <c r="B99" t="inlineStr">
        <is>
          <t>Kabosu</t>
        </is>
      </c>
      <c r="C99" t="n">
        <v>30</v>
      </c>
      <c r="D99" t="n">
        <v>0.512</v>
      </c>
      <c r="E99" t="n">
        <v>0.32</v>
      </c>
      <c r="F99" t="n">
        <v>1.6</v>
      </c>
      <c r="G99" t="n">
        <v>2.11</v>
      </c>
      <c r="H99" t="n">
        <v>0</v>
      </c>
      <c r="I99" t="n">
        <v>1</v>
      </c>
      <c r="J99" t="n">
        <v>-1</v>
      </c>
      <c r="K99" t="n">
        <v>-1</v>
      </c>
      <c r="L99">
        <f>HYPERLINK("https://www.defined.fi/sol/FJup6BbEBoCeFJZtqW4qcaqABLco5SkV8683do38P9tu?maker=Ftv6aSH1q1BdiRw216CL5325k7brKmT3vc1GMfCznkRx","https://www.defined.fi/sol/FJup6BbEBoCeFJZtqW4qcaqABLco5SkV8683do38P9tu?maker=Ftv6aSH1q1BdiRw216CL5325k7brKmT3vc1GMfCznkRx")</f>
        <v/>
      </c>
      <c r="M99">
        <f>HYPERLINK("https://dexscreener.com/solana/FJup6BbEBoCeFJZtqW4qcaqABLco5SkV8683do38P9tu?maker=Ftv6aSH1q1BdiRw216CL5325k7brKmT3vc1GMfCznkRx","https://dexscreener.com/solana/FJup6BbEBoCeFJZtqW4qcaqABLco5SkV8683do38P9tu?maker=Ftv6aSH1q1BdiRw216CL5325k7brKmT3vc1GMfCznkRx")</f>
        <v/>
      </c>
    </row>
    <row r="100">
      <c r="A100" t="inlineStr">
        <is>
          <t>9CJsnwPQ3dwUBvGTcRJPAqqcAHjpJFSYnXjjUUW8pump</t>
        </is>
      </c>
      <c r="B100" t="inlineStr">
        <is>
          <t>HEPE</t>
        </is>
      </c>
      <c r="C100" t="n">
        <v>30</v>
      </c>
      <c r="D100" t="n">
        <v>-3.37</v>
      </c>
      <c r="E100" t="n">
        <v>-0.77</v>
      </c>
      <c r="F100" t="n">
        <v>4.37</v>
      </c>
      <c r="G100" t="n">
        <v>0.998</v>
      </c>
      <c r="H100" t="n">
        <v>0</v>
      </c>
      <c r="I100" t="n">
        <v>1</v>
      </c>
      <c r="J100" t="n">
        <v>-1</v>
      </c>
      <c r="K100" t="n">
        <v>-1</v>
      </c>
      <c r="L100">
        <f>HYPERLINK("https://www.defined.fi/sol/9CJsnwPQ3dwUBvGTcRJPAqqcAHjpJFSYnXjjUUW8pump?maker=Ftv6aSH1q1BdiRw216CL5325k7brKmT3vc1GMfCznkRx","https://www.defined.fi/sol/9CJsnwPQ3dwUBvGTcRJPAqqcAHjpJFSYnXjjUUW8pump?maker=Ftv6aSH1q1BdiRw216CL5325k7brKmT3vc1GMfCznkRx")</f>
        <v/>
      </c>
      <c r="M100">
        <f>HYPERLINK("https://dexscreener.com/solana/9CJsnwPQ3dwUBvGTcRJPAqqcAHjpJFSYnXjjUUW8pump?maker=Ftv6aSH1q1BdiRw216CL5325k7brKmT3vc1GMfCznkRx","https://dexscreener.com/solana/9CJsnwPQ3dwUBvGTcRJPAqqcAHjpJFSYnXjjUUW8pump?maker=Ftv6aSH1q1BdiRw216CL5325k7brKmT3vc1GMfCznkRx")</f>
        <v/>
      </c>
    </row>
    <row r="101">
      <c r="A101" t="inlineStr">
        <is>
          <t>DG8LnS9APoNYBZa4LgYV12ETofw7urK2JP2LGZZ699JW</t>
        </is>
      </c>
      <c r="B101" t="inlineStr">
        <is>
          <t>BURGER</t>
        </is>
      </c>
      <c r="C101" t="n">
        <v>30</v>
      </c>
      <c r="D101" t="n">
        <v>-0.956</v>
      </c>
      <c r="E101" t="n">
        <v>-1</v>
      </c>
      <c r="F101" t="n">
        <v>1.62</v>
      </c>
      <c r="G101" t="n">
        <v>0.664</v>
      </c>
      <c r="H101" t="n">
        <v>0</v>
      </c>
      <c r="I101" t="n">
        <v>1</v>
      </c>
      <c r="J101" t="n">
        <v>-1</v>
      </c>
      <c r="K101" t="n">
        <v>-1</v>
      </c>
      <c r="L101">
        <f>HYPERLINK("https://www.defined.fi/sol/DG8LnS9APoNYBZa4LgYV12ETofw7urK2JP2LGZZ699JW?maker=Ftv6aSH1q1BdiRw216CL5325k7brKmT3vc1GMfCznkRx","https://www.defined.fi/sol/DG8LnS9APoNYBZa4LgYV12ETofw7urK2JP2LGZZ699JW?maker=Ftv6aSH1q1BdiRw216CL5325k7brKmT3vc1GMfCznkRx")</f>
        <v/>
      </c>
      <c r="M101">
        <f>HYPERLINK("https://dexscreener.com/solana/DG8LnS9APoNYBZa4LgYV12ETofw7urK2JP2LGZZ699JW?maker=Ftv6aSH1q1BdiRw216CL5325k7brKmT3vc1GMfCznkRx","https://dexscreener.com/solana/DG8LnS9APoNYBZa4LgYV12ETofw7urK2JP2LGZZ699JW?maker=Ftv6aSH1q1BdiRw216CL5325k7brKmT3vc1GMfCznkRx")</f>
        <v/>
      </c>
    </row>
    <row r="102">
      <c r="A102" t="inlineStr">
        <is>
          <t>AAYoquVHbXqTUFgeeD2qFmHhEjAhADCsTjMdL8zvpump</t>
        </is>
      </c>
      <c r="B102" t="inlineStr">
        <is>
          <t>Tony</t>
        </is>
      </c>
      <c r="C102" t="n">
        <v>31</v>
      </c>
      <c r="D102" t="n">
        <v>0.294</v>
      </c>
      <c r="E102" t="n">
        <v>0.08</v>
      </c>
      <c r="F102" t="n">
        <v>3.89</v>
      </c>
      <c r="G102" t="n">
        <v>4.19</v>
      </c>
      <c r="H102" t="n">
        <v>0</v>
      </c>
      <c r="I102" t="n">
        <v>0</v>
      </c>
      <c r="J102" t="n">
        <v>-1</v>
      </c>
      <c r="K102" t="n">
        <v>-1</v>
      </c>
      <c r="L102">
        <f>HYPERLINK("https://www.defined.fi/sol/AAYoquVHbXqTUFgeeD2qFmHhEjAhADCsTjMdL8zvpump?maker=Ftv6aSH1q1BdiRw216CL5325k7brKmT3vc1GMfCznkRx","https://www.defined.fi/sol/AAYoquVHbXqTUFgeeD2qFmHhEjAhADCsTjMdL8zvpump?maker=Ftv6aSH1q1BdiRw216CL5325k7brKmT3vc1GMfCznkRx")</f>
        <v/>
      </c>
      <c r="M102">
        <f>HYPERLINK("https://dexscreener.com/solana/AAYoquVHbXqTUFgeeD2qFmHhEjAhADCsTjMdL8zvpump?maker=Ftv6aSH1q1BdiRw216CL5325k7brKmT3vc1GMfCznkRx","https://dexscreener.com/solana/AAYoquVHbXqTUFgeeD2qFmHhEjAhADCsTjMdL8zvpump?maker=Ftv6aSH1q1BdiRw216CL5325k7brKmT3vc1GMfCznkRx")</f>
        <v/>
      </c>
    </row>
    <row r="103">
      <c r="A103" t="inlineStr">
        <is>
          <t>34a8ALsPmbWxp7D3bQ6erERrCLz1ahr6u6o66Udmpump</t>
        </is>
      </c>
      <c r="B103" t="inlineStr">
        <is>
          <t>PESTO</t>
        </is>
      </c>
      <c r="C103" t="n">
        <v>31</v>
      </c>
      <c r="D103" t="n">
        <v>4.1</v>
      </c>
      <c r="E103" t="n">
        <v>2.54</v>
      </c>
      <c r="F103" t="n">
        <v>1.62</v>
      </c>
      <c r="G103" t="n">
        <v>5.72</v>
      </c>
      <c r="H103" t="n">
        <v>0</v>
      </c>
      <c r="I103" t="n">
        <v>0</v>
      </c>
      <c r="J103" t="n">
        <v>-1</v>
      </c>
      <c r="K103" t="n">
        <v>-1</v>
      </c>
      <c r="L103">
        <f>HYPERLINK("https://www.defined.fi/sol/34a8ALsPmbWxp7D3bQ6erERrCLz1ahr6u6o66Udmpump?maker=Ftv6aSH1q1BdiRw216CL5325k7brKmT3vc1GMfCznkRx","https://www.defined.fi/sol/34a8ALsPmbWxp7D3bQ6erERrCLz1ahr6u6o66Udmpump?maker=Ftv6aSH1q1BdiRw216CL5325k7brKmT3vc1GMfCznkRx")</f>
        <v/>
      </c>
      <c r="M103">
        <f>HYPERLINK("https://dexscreener.com/solana/34a8ALsPmbWxp7D3bQ6erERrCLz1ahr6u6o66Udmpump?maker=Ftv6aSH1q1BdiRw216CL5325k7brKmT3vc1GMfCznkRx","https://dexscreener.com/solana/34a8ALsPmbWxp7D3bQ6erERrCLz1ahr6u6o66Udmpump?maker=Ftv6aSH1q1BdiRw216CL5325k7brKmT3vc1GMfCznkRx")</f>
        <v/>
      </c>
    </row>
    <row r="104">
      <c r="A104" t="inlineStr">
        <is>
          <t>28qK5EDy7RrUxNmXFi94hqhWUpQeftccaLQuMZ5iGQqv</t>
        </is>
      </c>
      <c r="B104" t="inlineStr">
        <is>
          <t>SATO</t>
        </is>
      </c>
      <c r="C104" t="n">
        <v>31</v>
      </c>
      <c r="D104" t="n">
        <v>-0.343</v>
      </c>
      <c r="E104" t="n">
        <v>-0.21</v>
      </c>
      <c r="F104" t="n">
        <v>1.65</v>
      </c>
      <c r="G104" t="n">
        <v>1.31</v>
      </c>
      <c r="H104" t="n">
        <v>0</v>
      </c>
      <c r="I104" t="n">
        <v>0</v>
      </c>
      <c r="J104" t="n">
        <v>-1</v>
      </c>
      <c r="K104" t="n">
        <v>-1</v>
      </c>
      <c r="L104">
        <f>HYPERLINK("https://www.defined.fi/sol/28qK5EDy7RrUxNmXFi94hqhWUpQeftccaLQuMZ5iGQqv?maker=Ftv6aSH1q1BdiRw216CL5325k7brKmT3vc1GMfCznkRx","https://www.defined.fi/sol/28qK5EDy7RrUxNmXFi94hqhWUpQeftccaLQuMZ5iGQqv?maker=Ftv6aSH1q1BdiRw216CL5325k7brKmT3vc1GMfCznkRx")</f>
        <v/>
      </c>
      <c r="M104">
        <f>HYPERLINK("https://dexscreener.com/solana/28qK5EDy7RrUxNmXFi94hqhWUpQeftccaLQuMZ5iGQqv?maker=Ftv6aSH1q1BdiRw216CL5325k7brKmT3vc1GMfCznkRx","https://dexscreener.com/solana/28qK5EDy7RrUxNmXFi94hqhWUpQeftccaLQuMZ5iGQqv?maker=Ftv6aSH1q1BdiRw216CL5325k7brKmT3vc1GMfCznkRx")</f>
        <v/>
      </c>
    </row>
    <row r="105">
      <c r="A105" t="inlineStr">
        <is>
          <t>ouPPYrAkjkSvCLAT4RERb62pYMkGs5sumYbtuhSBdGc</t>
        </is>
      </c>
      <c r="B105" t="inlineStr">
        <is>
          <t>ouppy</t>
        </is>
      </c>
      <c r="C105" t="n">
        <v>32</v>
      </c>
      <c r="D105" t="n">
        <v>11.9</v>
      </c>
      <c r="E105" t="n">
        <v>1.38</v>
      </c>
      <c r="F105" t="n">
        <v>8.630000000000001</v>
      </c>
      <c r="G105" t="n">
        <v>20.52</v>
      </c>
      <c r="H105" t="n">
        <v>0</v>
      </c>
      <c r="I105" t="n">
        <v>0</v>
      </c>
      <c r="J105" t="n">
        <v>-1</v>
      </c>
      <c r="K105" t="n">
        <v>-1</v>
      </c>
      <c r="L105">
        <f>HYPERLINK("https://www.defined.fi/sol/ouPPYrAkjkSvCLAT4RERb62pYMkGs5sumYbtuhSBdGc?maker=Ftv6aSH1q1BdiRw216CL5325k7brKmT3vc1GMfCznkRx","https://www.defined.fi/sol/ouPPYrAkjkSvCLAT4RERb62pYMkGs5sumYbtuhSBdGc?maker=Ftv6aSH1q1BdiRw216CL5325k7brKmT3vc1GMfCznkRx")</f>
        <v/>
      </c>
      <c r="M105">
        <f>HYPERLINK("https://dexscreener.com/solana/ouPPYrAkjkSvCLAT4RERb62pYMkGs5sumYbtuhSBdGc?maker=Ftv6aSH1q1BdiRw216CL5325k7brKmT3vc1GMfCznkRx","https://dexscreener.com/solana/ouPPYrAkjkSvCLAT4RERb62pYMkGs5sumYbtuhSBdGc?maker=Ftv6aSH1q1BdiRw216CL5325k7brKmT3vc1GMfCznkRx")</f>
        <v/>
      </c>
    </row>
    <row r="106">
      <c r="A106" t="inlineStr">
        <is>
          <t>D6p8Hz2s8zqHWiYbEuNEm8a6jsQPocG43a9tAjJZk765</t>
        </is>
      </c>
      <c r="B106" t="inlineStr">
        <is>
          <t>CATE</t>
        </is>
      </c>
      <c r="C106" t="n">
        <v>33</v>
      </c>
      <c r="D106" t="n">
        <v>2</v>
      </c>
      <c r="E106" t="n">
        <v>0.77</v>
      </c>
      <c r="F106" t="n">
        <v>2.6</v>
      </c>
      <c r="G106" t="n">
        <v>4.6</v>
      </c>
      <c r="H106" t="n">
        <v>0</v>
      </c>
      <c r="I106" t="n">
        <v>0</v>
      </c>
      <c r="J106" t="n">
        <v>-1</v>
      </c>
      <c r="K106" t="n">
        <v>-1</v>
      </c>
      <c r="L106">
        <f>HYPERLINK("https://www.defined.fi/sol/D6p8Hz2s8zqHWiYbEuNEm8a6jsQPocG43a9tAjJZk765?maker=Ftv6aSH1q1BdiRw216CL5325k7brKmT3vc1GMfCznkRx","https://www.defined.fi/sol/D6p8Hz2s8zqHWiYbEuNEm8a6jsQPocG43a9tAjJZk765?maker=Ftv6aSH1q1BdiRw216CL5325k7brKmT3vc1GMfCznkRx")</f>
        <v/>
      </c>
      <c r="M106">
        <f>HYPERLINK("https://dexscreener.com/solana/D6p8Hz2s8zqHWiYbEuNEm8a6jsQPocG43a9tAjJZk765?maker=Ftv6aSH1q1BdiRw216CL5325k7brKmT3vc1GMfCznkRx","https://dexscreener.com/solana/D6p8Hz2s8zqHWiYbEuNEm8a6jsQPocG43a9tAjJZk765?maker=Ftv6aSH1q1BdiRw216CL5325k7brKmT3vc1GMfCznkRx")</f>
        <v/>
      </c>
    </row>
    <row r="107">
      <c r="A107" t="inlineStr">
        <is>
          <t>6iXiCYzYWTcJxcqy6LTK85gRbe1kDkGbnvS8fNfNpump</t>
        </is>
      </c>
      <c r="B107" t="inlineStr">
        <is>
          <t>GOBITDOG</t>
        </is>
      </c>
      <c r="C107" t="n">
        <v>33</v>
      </c>
      <c r="D107" t="n">
        <v>-0.722</v>
      </c>
      <c r="E107" t="n">
        <v>-0.87</v>
      </c>
      <c r="F107" t="n">
        <v>0.826</v>
      </c>
      <c r="G107" t="n">
        <v>0</v>
      </c>
      <c r="H107" t="n">
        <v>0</v>
      </c>
      <c r="I107" t="n">
        <v>0</v>
      </c>
      <c r="J107" t="n">
        <v>-1</v>
      </c>
      <c r="K107" t="n">
        <v>-1</v>
      </c>
      <c r="L107">
        <f>HYPERLINK("https://www.defined.fi/sol/6iXiCYzYWTcJxcqy6LTK85gRbe1kDkGbnvS8fNfNpump?maker=Ftv6aSH1q1BdiRw216CL5325k7brKmT3vc1GMfCznkRx","https://www.defined.fi/sol/6iXiCYzYWTcJxcqy6LTK85gRbe1kDkGbnvS8fNfNpump?maker=Ftv6aSH1q1BdiRw216CL5325k7brKmT3vc1GMfCznkRx")</f>
        <v/>
      </c>
      <c r="M107">
        <f>HYPERLINK("https://dexscreener.com/solana/6iXiCYzYWTcJxcqy6LTK85gRbe1kDkGbnvS8fNfNpump?maker=Ftv6aSH1q1BdiRw216CL5325k7brKmT3vc1GMfCznkRx","https://dexscreener.com/solana/6iXiCYzYWTcJxcqy6LTK85gRbe1kDkGbnvS8fNfNpump?maker=Ftv6aSH1q1BdiRw216CL5325k7brKmT3vc1GMfCznkRx")</f>
        <v/>
      </c>
    </row>
    <row r="108">
      <c r="A108" t="inlineStr">
        <is>
          <t>9wcbPujrus6mgmgrsd2YRHgnnax9Mt8dsNYgNEN1pump</t>
        </is>
      </c>
      <c r="B108" t="inlineStr">
        <is>
          <t>BRUMP</t>
        </is>
      </c>
      <c r="C108" t="n">
        <v>37</v>
      </c>
      <c r="D108" t="n">
        <v>-1.02</v>
      </c>
      <c r="E108" t="n">
        <v>-0.61</v>
      </c>
      <c r="F108" t="n">
        <v>1.68</v>
      </c>
      <c r="G108" t="n">
        <v>0.657</v>
      </c>
      <c r="H108" t="n">
        <v>0</v>
      </c>
      <c r="I108" t="n">
        <v>0</v>
      </c>
      <c r="J108" t="n">
        <v>-1</v>
      </c>
      <c r="K108" t="n">
        <v>-1</v>
      </c>
      <c r="L108">
        <f>HYPERLINK("https://www.defined.fi/sol/9wcbPujrus6mgmgrsd2YRHgnnax9Mt8dsNYgNEN1pump?maker=Ftv6aSH1q1BdiRw216CL5325k7brKmT3vc1GMfCznkRx","https://www.defined.fi/sol/9wcbPujrus6mgmgrsd2YRHgnnax9Mt8dsNYgNEN1pump?maker=Ftv6aSH1q1BdiRw216CL5325k7brKmT3vc1GMfCznkRx")</f>
        <v/>
      </c>
      <c r="M108">
        <f>HYPERLINK("https://dexscreener.com/solana/9wcbPujrus6mgmgrsd2YRHgnnax9Mt8dsNYgNEN1pump?maker=Ftv6aSH1q1BdiRw216CL5325k7brKmT3vc1GMfCznkRx","https://dexscreener.com/solana/9wcbPujrus6mgmgrsd2YRHgnnax9Mt8dsNYgNEN1pump?maker=Ftv6aSH1q1BdiRw216CL5325k7brKmT3vc1GMfCznkRx")</f>
        <v/>
      </c>
    </row>
    <row r="109">
      <c r="A109" t="inlineStr">
        <is>
          <t>5PFYWqWPLBWoVfaywV2fjNKigyWZq7JziVhbGTCepump</t>
        </is>
      </c>
      <c r="B109" t="inlineStr">
        <is>
          <t>MARY</t>
        </is>
      </c>
      <c r="C109" t="n">
        <v>39</v>
      </c>
      <c r="D109" t="n">
        <v>-0.225</v>
      </c>
      <c r="E109" t="n">
        <v>-0.28</v>
      </c>
      <c r="F109" t="n">
        <v>0.8120000000000001</v>
      </c>
      <c r="G109" t="n">
        <v>0.586</v>
      </c>
      <c r="H109" t="n">
        <v>0</v>
      </c>
      <c r="I109" t="n">
        <v>0</v>
      </c>
      <c r="J109" t="n">
        <v>-1</v>
      </c>
      <c r="K109" t="n">
        <v>-1</v>
      </c>
      <c r="L109">
        <f>HYPERLINK("https://www.defined.fi/sol/5PFYWqWPLBWoVfaywV2fjNKigyWZq7JziVhbGTCepump?maker=Ftv6aSH1q1BdiRw216CL5325k7brKmT3vc1GMfCznkRx","https://www.defined.fi/sol/5PFYWqWPLBWoVfaywV2fjNKigyWZq7JziVhbGTCepump?maker=Ftv6aSH1q1BdiRw216CL5325k7brKmT3vc1GMfCznkRx")</f>
        <v/>
      </c>
      <c r="M109">
        <f>HYPERLINK("https://dexscreener.com/solana/5PFYWqWPLBWoVfaywV2fjNKigyWZq7JziVhbGTCepump?maker=Ftv6aSH1q1BdiRw216CL5325k7brKmT3vc1GMfCznkRx","https://dexscreener.com/solana/5PFYWqWPLBWoVfaywV2fjNKigyWZq7JziVhbGTCepump?maker=Ftv6aSH1q1BdiRw216CL5325k7brKmT3vc1GMfCznkRx")</f>
        <v/>
      </c>
    </row>
    <row r="110">
      <c r="A110" t="inlineStr">
        <is>
          <t>8Rn2sqjufx6toVVMY6nGvDRuFqRutiCoaYBfhvEppump</t>
        </is>
      </c>
      <c r="B110" t="inlineStr">
        <is>
          <t>FOMC</t>
        </is>
      </c>
      <c r="C110" t="n">
        <v>41</v>
      </c>
      <c r="D110" t="n">
        <v>0</v>
      </c>
      <c r="E110" t="n">
        <v>0</v>
      </c>
      <c r="F110" t="n">
        <v>1.61</v>
      </c>
      <c r="G110" t="n">
        <v>1.58</v>
      </c>
      <c r="H110" t="n">
        <v>0</v>
      </c>
      <c r="I110" t="n">
        <v>0</v>
      </c>
      <c r="J110" t="n">
        <v>-1</v>
      </c>
      <c r="K110" t="n">
        <v>-1</v>
      </c>
      <c r="L110">
        <f>HYPERLINK("https://www.defined.fi/sol/8Rn2sqjufx6toVVMY6nGvDRuFqRutiCoaYBfhvEppump?maker=Ftv6aSH1q1BdiRw216CL5325k7brKmT3vc1GMfCznkRx","https://www.defined.fi/sol/8Rn2sqjufx6toVVMY6nGvDRuFqRutiCoaYBfhvEppump?maker=Ftv6aSH1q1BdiRw216CL5325k7brKmT3vc1GMfCznkRx")</f>
        <v/>
      </c>
      <c r="M110">
        <f>HYPERLINK("https://dexscreener.com/solana/8Rn2sqjufx6toVVMY6nGvDRuFqRutiCoaYBfhvEppump?maker=Ftv6aSH1q1BdiRw216CL5325k7brKmT3vc1GMfCznkRx","https://dexscreener.com/solana/8Rn2sqjufx6toVVMY6nGvDRuFqRutiCoaYBfhvEppump?maker=Ftv6aSH1q1BdiRw216CL5325k7brKmT3vc1GMfCznkRx")</f>
        <v/>
      </c>
    </row>
    <row r="111">
      <c r="A111" t="inlineStr">
        <is>
          <t>5oiQzdUWtt8z2ArzoZsyz2LXmCcz3GguBLSEASsopump</t>
        </is>
      </c>
      <c r="B111" t="inlineStr">
        <is>
          <t>BINGUS</t>
        </is>
      </c>
      <c r="C111" t="n">
        <v>41</v>
      </c>
      <c r="D111" t="n">
        <v>-0.877</v>
      </c>
      <c r="E111" t="n">
        <v>-0.18</v>
      </c>
      <c r="F111" t="n">
        <v>4.84</v>
      </c>
      <c r="G111" t="n">
        <v>3.96</v>
      </c>
      <c r="H111" t="n">
        <v>0</v>
      </c>
      <c r="I111" t="n">
        <v>0</v>
      </c>
      <c r="J111" t="n">
        <v>-1</v>
      </c>
      <c r="K111" t="n">
        <v>-1</v>
      </c>
      <c r="L111">
        <f>HYPERLINK("https://www.defined.fi/sol/5oiQzdUWtt8z2ArzoZsyz2LXmCcz3GguBLSEASsopump?maker=Ftv6aSH1q1BdiRw216CL5325k7brKmT3vc1GMfCznkRx","https://www.defined.fi/sol/5oiQzdUWtt8z2ArzoZsyz2LXmCcz3GguBLSEASsopump?maker=Ftv6aSH1q1BdiRw216CL5325k7brKmT3vc1GMfCznkRx")</f>
        <v/>
      </c>
      <c r="M111">
        <f>HYPERLINK("https://dexscreener.com/solana/5oiQzdUWtt8z2ArzoZsyz2LXmCcz3GguBLSEASsopump?maker=Ftv6aSH1q1BdiRw216CL5325k7brKmT3vc1GMfCznkRx","https://dexscreener.com/solana/5oiQzdUWtt8z2ArzoZsyz2LXmCcz3GguBLSEASsopump?maker=Ftv6aSH1q1BdiRw216CL5325k7brKmT3vc1GMfCznkRx")</f>
        <v/>
      </c>
    </row>
    <row r="112">
      <c r="A112" t="inlineStr">
        <is>
          <t>9WzAvvjQ7nH6jkPKMRmnTbooyQpbkyCqRHyZX1Nzpump</t>
        </is>
      </c>
      <c r="B112" t="inlineStr">
        <is>
          <t>MARY</t>
        </is>
      </c>
      <c r="C112" t="n">
        <v>41</v>
      </c>
      <c r="D112" t="n">
        <v>-0.126</v>
      </c>
      <c r="E112" t="n">
        <v>-0.1</v>
      </c>
      <c r="F112" t="n">
        <v>1.3</v>
      </c>
      <c r="G112" t="n">
        <v>1.17</v>
      </c>
      <c r="H112" t="n">
        <v>0</v>
      </c>
      <c r="I112" t="n">
        <v>0</v>
      </c>
      <c r="J112" t="n">
        <v>-1</v>
      </c>
      <c r="K112" t="n">
        <v>-1</v>
      </c>
      <c r="L112">
        <f>HYPERLINK("https://www.defined.fi/sol/9WzAvvjQ7nH6jkPKMRmnTbooyQpbkyCqRHyZX1Nzpump?maker=Ftv6aSH1q1BdiRw216CL5325k7brKmT3vc1GMfCznkRx","https://www.defined.fi/sol/9WzAvvjQ7nH6jkPKMRmnTbooyQpbkyCqRHyZX1Nzpump?maker=Ftv6aSH1q1BdiRw216CL5325k7brKmT3vc1GMfCznkRx")</f>
        <v/>
      </c>
      <c r="M112">
        <f>HYPERLINK("https://dexscreener.com/solana/9WzAvvjQ7nH6jkPKMRmnTbooyQpbkyCqRHyZX1Nzpump?maker=Ftv6aSH1q1BdiRw216CL5325k7brKmT3vc1GMfCznkRx","https://dexscreener.com/solana/9WzAvvjQ7nH6jkPKMRmnTbooyQpbkyCqRHyZX1Nzpump?maker=Ftv6aSH1q1BdiRw216CL5325k7brKmT3vc1GMfCznkRx")</f>
        <v/>
      </c>
    </row>
    <row r="113">
      <c r="A113" t="inlineStr">
        <is>
          <t>C29oGQvdeJVHXoeLan9mw7igmGQ5snEGErWw5BQ4pump</t>
        </is>
      </c>
      <c r="B113" t="inlineStr">
        <is>
          <t>WuKong</t>
        </is>
      </c>
      <c r="C113" t="n">
        <v>41</v>
      </c>
      <c r="D113" t="n">
        <v>-1.07</v>
      </c>
      <c r="E113" t="n">
        <v>-0.67</v>
      </c>
      <c r="F113" t="n">
        <v>1.6</v>
      </c>
      <c r="G113" t="n">
        <v>0.53</v>
      </c>
      <c r="H113" t="n">
        <v>0</v>
      </c>
      <c r="I113" t="n">
        <v>0</v>
      </c>
      <c r="J113" t="n">
        <v>-1</v>
      </c>
      <c r="K113" t="n">
        <v>-1</v>
      </c>
      <c r="L113">
        <f>HYPERLINK("https://www.defined.fi/sol/C29oGQvdeJVHXoeLan9mw7igmGQ5snEGErWw5BQ4pump?maker=Ftv6aSH1q1BdiRw216CL5325k7brKmT3vc1GMfCznkRx","https://www.defined.fi/sol/C29oGQvdeJVHXoeLan9mw7igmGQ5snEGErWw5BQ4pump?maker=Ftv6aSH1q1BdiRw216CL5325k7brKmT3vc1GMfCznkRx")</f>
        <v/>
      </c>
      <c r="M113">
        <f>HYPERLINK("https://dexscreener.com/solana/C29oGQvdeJVHXoeLan9mw7igmGQ5snEGErWw5BQ4pump?maker=Ftv6aSH1q1BdiRw216CL5325k7brKmT3vc1GMfCznkRx","https://dexscreener.com/solana/C29oGQvdeJVHXoeLan9mw7igmGQ5snEGErWw5BQ4pump?maker=Ftv6aSH1q1BdiRw216CL5325k7brKmT3vc1GMfCznkRx")</f>
        <v/>
      </c>
    </row>
    <row r="114">
      <c r="A114" t="inlineStr">
        <is>
          <t>5VWBnGcbWv1eRrB2v1yDJNurnmT9X2XZ7ynHZHE2FYyg</t>
        </is>
      </c>
      <c r="B114" t="inlineStr">
        <is>
          <t>MARY</t>
        </is>
      </c>
      <c r="C114" t="n">
        <v>41</v>
      </c>
      <c r="D114" t="n">
        <v>-0.044</v>
      </c>
      <c r="E114" t="n">
        <v>-1</v>
      </c>
      <c r="F114" t="n">
        <v>0.878</v>
      </c>
      <c r="G114" t="n">
        <v>0.834</v>
      </c>
      <c r="H114" t="n">
        <v>0</v>
      </c>
      <c r="I114" t="n">
        <v>0</v>
      </c>
      <c r="J114" t="n">
        <v>-1</v>
      </c>
      <c r="K114" t="n">
        <v>-1</v>
      </c>
      <c r="L114">
        <f>HYPERLINK("https://www.defined.fi/sol/5VWBnGcbWv1eRrB2v1yDJNurnmT9X2XZ7ynHZHE2FYyg?maker=Ftv6aSH1q1BdiRw216CL5325k7brKmT3vc1GMfCznkRx","https://www.defined.fi/sol/5VWBnGcbWv1eRrB2v1yDJNurnmT9X2XZ7ynHZHE2FYyg?maker=Ftv6aSH1q1BdiRw216CL5325k7brKmT3vc1GMfCznkRx")</f>
        <v/>
      </c>
      <c r="M114">
        <f>HYPERLINK("https://dexscreener.com/solana/5VWBnGcbWv1eRrB2v1yDJNurnmT9X2XZ7ynHZHE2FYyg?maker=Ftv6aSH1q1BdiRw216CL5325k7brKmT3vc1GMfCznkRx","https://dexscreener.com/solana/5VWBnGcbWv1eRrB2v1yDJNurnmT9X2XZ7ynHZHE2FYyg?maker=Ftv6aSH1q1BdiRw216CL5325k7brKmT3vc1GMfCznkRx")</f>
        <v/>
      </c>
    </row>
    <row r="115">
      <c r="A115" t="inlineStr">
        <is>
          <t>BLwGLroeD3NNoMvKYrZ8jB3WaEqiZ8bfpXo7Q7srpump</t>
        </is>
      </c>
      <c r="B115" t="inlineStr">
        <is>
          <t>D.O.G.E</t>
        </is>
      </c>
      <c r="C115" t="n">
        <v>42</v>
      </c>
      <c r="D115" t="n">
        <v>1.41</v>
      </c>
      <c r="E115" t="n">
        <v>0.35</v>
      </c>
      <c r="F115" t="n">
        <v>4.04</v>
      </c>
      <c r="G115" t="n">
        <v>5.45</v>
      </c>
      <c r="H115" t="n">
        <v>0</v>
      </c>
      <c r="I115" t="n">
        <v>0</v>
      </c>
      <c r="J115" t="n">
        <v>-1</v>
      </c>
      <c r="K115" t="n">
        <v>-1</v>
      </c>
      <c r="L115">
        <f>HYPERLINK("https://www.defined.fi/sol/BLwGLroeD3NNoMvKYrZ8jB3WaEqiZ8bfpXo7Q7srpump?maker=Ftv6aSH1q1BdiRw216CL5325k7brKmT3vc1GMfCznkRx","https://www.defined.fi/sol/BLwGLroeD3NNoMvKYrZ8jB3WaEqiZ8bfpXo7Q7srpump?maker=Ftv6aSH1q1BdiRw216CL5325k7brKmT3vc1GMfCznkRx")</f>
        <v/>
      </c>
      <c r="M115">
        <f>HYPERLINK("https://dexscreener.com/solana/BLwGLroeD3NNoMvKYrZ8jB3WaEqiZ8bfpXo7Q7srpump?maker=Ftv6aSH1q1BdiRw216CL5325k7brKmT3vc1GMfCznkRx","https://dexscreener.com/solana/BLwGLroeD3NNoMvKYrZ8jB3WaEqiZ8bfpXo7Q7srpump?maker=Ftv6aSH1q1BdiRw216CL5325k7brKmT3vc1GMfCznkRx")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2024-10-20T15:37:35Z</dcterms:created>
  <dcterms:modified xsi:type="dcterms:W3CDTF">2024-10-20T15:37:35Z</dcterms:modified>
</cp:coreProperties>
</file>