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78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ARygRrYJhXq7srvGyNV5ZKqH3VK3Yybce2Z6nreBpump</t>
        </is>
      </c>
      <c r="B2" t="inlineStr">
        <is>
          <t>claude</t>
        </is>
      </c>
      <c r="C2" t="n">
        <v>0</v>
      </c>
      <c r="D2" t="n">
        <v>-0.005</v>
      </c>
      <c r="E2" t="n">
        <v>-0.01</v>
      </c>
      <c r="F2" t="n">
        <v>0.4</v>
      </c>
      <c r="G2" t="n">
        <v>0</v>
      </c>
      <c r="H2" t="n">
        <v>1</v>
      </c>
      <c r="I2" t="n">
        <v>0</v>
      </c>
      <c r="J2" t="n">
        <v>-1</v>
      </c>
      <c r="K2" t="n">
        <v>-1</v>
      </c>
      <c r="L2">
        <f>HYPERLINK("https://www.defined.fi/sol/ARygRrYJhXq7srvGyNV5ZKqH3VK3Yybce2Z6nreBpump?maker=EsYaPNaxiArJD5CauwMNmNoU6F7xfD3AAaJHR7WpvK4o","https://www.defined.fi/sol/ARygRrYJhXq7srvGyNV5ZKqH3VK3Yybce2Z6nreBpump?maker=EsYaPNaxiArJD5CauwMNmNoU6F7xfD3AAaJHR7WpvK4o")</f>
        <v/>
      </c>
      <c r="M2">
        <f>HYPERLINK("https://dexscreener.com/solana/ARygRrYJhXq7srvGyNV5ZKqH3VK3Yybce2Z6nreBpump?maker=EsYaPNaxiArJD5CauwMNmNoU6F7xfD3AAaJHR7WpvK4o","https://dexscreener.com/solana/ARygRrYJhXq7srvGyNV5ZKqH3VK3Yybce2Z6nreBpump?maker=EsYaPNaxiArJD5CauwMNmNoU6F7xfD3AAaJHR7WpvK4o")</f>
        <v/>
      </c>
    </row>
    <row r="3">
      <c r="A3" t="inlineStr">
        <is>
          <t>GUGmG7qWG4KDCZimpBKi1Ej6xo4ko46V4Fnw6RhKpump</t>
        </is>
      </c>
      <c r="B3" t="inlineStr">
        <is>
          <t>iuji</t>
        </is>
      </c>
      <c r="C3" t="n">
        <v>0</v>
      </c>
      <c r="D3" t="n">
        <v>-1.09</v>
      </c>
      <c r="E3" t="n">
        <v>-0.72</v>
      </c>
      <c r="F3" t="n">
        <v>1.5</v>
      </c>
      <c r="G3" t="n">
        <v>0.414</v>
      </c>
      <c r="H3" t="n">
        <v>1</v>
      </c>
      <c r="I3" t="n">
        <v>1</v>
      </c>
      <c r="J3" t="n">
        <v>-1</v>
      </c>
      <c r="K3" t="n">
        <v>-1</v>
      </c>
      <c r="L3">
        <f>HYPERLINK("https://www.defined.fi/sol/GUGmG7qWG4KDCZimpBKi1Ej6xo4ko46V4Fnw6RhKpump?maker=EsYaPNaxiArJD5CauwMNmNoU6F7xfD3AAaJHR7WpvK4o","https://www.defined.fi/sol/GUGmG7qWG4KDCZimpBKi1Ej6xo4ko46V4Fnw6RhKpump?maker=EsYaPNaxiArJD5CauwMNmNoU6F7xfD3AAaJHR7WpvK4o")</f>
        <v/>
      </c>
      <c r="M3">
        <f>HYPERLINK("https://dexscreener.com/solana/GUGmG7qWG4KDCZimpBKi1Ej6xo4ko46V4Fnw6RhKpump?maker=EsYaPNaxiArJD5CauwMNmNoU6F7xfD3AAaJHR7WpvK4o","https://dexscreener.com/solana/GUGmG7qWG4KDCZimpBKi1Ej6xo4ko46V4Fnw6RhKpump?maker=EsYaPNaxiArJD5CauwMNmNoU6F7xfD3AAaJHR7WpvK4o")</f>
        <v/>
      </c>
    </row>
    <row r="4">
      <c r="A4" t="inlineStr">
        <is>
          <t>5R9hQn7soQ3rJu5MKRXac3DB46rRcHPfkMpo1oKKpump</t>
        </is>
      </c>
      <c r="B4" t="inlineStr">
        <is>
          <t>ROOT</t>
        </is>
      </c>
      <c r="C4" t="n">
        <v>0</v>
      </c>
      <c r="D4" t="n">
        <v>-0.741</v>
      </c>
      <c r="E4" t="n">
        <v>-0.57</v>
      </c>
      <c r="F4" t="n">
        <v>1.3</v>
      </c>
      <c r="G4" t="n">
        <v>0.5590000000000001</v>
      </c>
      <c r="H4" t="n">
        <v>1</v>
      </c>
      <c r="I4" t="n">
        <v>1</v>
      </c>
      <c r="J4" t="n">
        <v>-1</v>
      </c>
      <c r="K4" t="n">
        <v>-1</v>
      </c>
      <c r="L4">
        <f>HYPERLINK("https://www.defined.fi/sol/5R9hQn7soQ3rJu5MKRXac3DB46rRcHPfkMpo1oKKpump?maker=EsYaPNaxiArJD5CauwMNmNoU6F7xfD3AAaJHR7WpvK4o","https://www.defined.fi/sol/5R9hQn7soQ3rJu5MKRXac3DB46rRcHPfkMpo1oKKpump?maker=EsYaPNaxiArJD5CauwMNmNoU6F7xfD3AAaJHR7WpvK4o")</f>
        <v/>
      </c>
      <c r="M4">
        <f>HYPERLINK("https://dexscreener.com/solana/5R9hQn7soQ3rJu5MKRXac3DB46rRcHPfkMpo1oKKpump?maker=EsYaPNaxiArJD5CauwMNmNoU6F7xfD3AAaJHR7WpvK4o","https://dexscreener.com/solana/5R9hQn7soQ3rJu5MKRXac3DB46rRcHPfkMpo1oKKpump?maker=EsYaPNaxiArJD5CauwMNmNoU6F7xfD3AAaJHR7WpvK4o")</f>
        <v/>
      </c>
    </row>
    <row r="5">
      <c r="A5" t="inlineStr">
        <is>
          <t>5VvzXybL3Zdz8DaCi7QqbFh1hDP9g3gNiKoPoeqBpump</t>
        </is>
      </c>
      <c r="B5" t="inlineStr">
        <is>
          <t>$LATE</t>
        </is>
      </c>
      <c r="C5" t="n">
        <v>0</v>
      </c>
      <c r="D5" t="n">
        <v>0.579</v>
      </c>
      <c r="E5" t="n">
        <v>0.01</v>
      </c>
      <c r="F5" t="n">
        <v>47.32</v>
      </c>
      <c r="G5" t="n">
        <v>44.29</v>
      </c>
      <c r="H5" t="n">
        <v>14</v>
      </c>
      <c r="I5" t="n">
        <v>13</v>
      </c>
      <c r="J5" t="n">
        <v>-1</v>
      </c>
      <c r="K5" t="n">
        <v>-1</v>
      </c>
      <c r="L5">
        <f>HYPERLINK("https://www.defined.fi/sol/5VvzXybL3Zdz8DaCi7QqbFh1hDP9g3gNiKoPoeqBpump?maker=EsYaPNaxiArJD5CauwMNmNoU6F7xfD3AAaJHR7WpvK4o","https://www.defined.fi/sol/5VvzXybL3Zdz8DaCi7QqbFh1hDP9g3gNiKoPoeqBpump?maker=EsYaPNaxiArJD5CauwMNmNoU6F7xfD3AAaJHR7WpvK4o")</f>
        <v/>
      </c>
      <c r="M5">
        <f>HYPERLINK("https://dexscreener.com/solana/5VvzXybL3Zdz8DaCi7QqbFh1hDP9g3gNiKoPoeqBpump?maker=EsYaPNaxiArJD5CauwMNmNoU6F7xfD3AAaJHR7WpvK4o","https://dexscreener.com/solana/5VvzXybL3Zdz8DaCi7QqbFh1hDP9g3gNiKoPoeqBpump?maker=EsYaPNaxiArJD5CauwMNmNoU6F7xfD3AAaJHR7WpvK4o")</f>
        <v/>
      </c>
    </row>
    <row r="6">
      <c r="A6" t="inlineStr">
        <is>
          <t>7iQi4ux2PYPran5Yw6NV5GVuKAfaU1ceqYwxoqTJpump</t>
        </is>
      </c>
      <c r="B6" t="inlineStr">
        <is>
          <t>HOLE</t>
        </is>
      </c>
      <c r="C6" t="n">
        <v>0</v>
      </c>
      <c r="D6" t="n">
        <v>-0.153</v>
      </c>
      <c r="E6" t="n">
        <v>-1</v>
      </c>
      <c r="F6" t="n">
        <v>1.41</v>
      </c>
      <c r="G6" t="n">
        <v>1.26</v>
      </c>
      <c r="H6" t="n">
        <v>1</v>
      </c>
      <c r="I6" t="n">
        <v>1</v>
      </c>
      <c r="J6" t="n">
        <v>-1</v>
      </c>
      <c r="K6" t="n">
        <v>-1</v>
      </c>
      <c r="L6">
        <f>HYPERLINK("https://www.defined.fi/sol/7iQi4ux2PYPran5Yw6NV5GVuKAfaU1ceqYwxoqTJpump?maker=EsYaPNaxiArJD5CauwMNmNoU6F7xfD3AAaJHR7WpvK4o","https://www.defined.fi/sol/7iQi4ux2PYPran5Yw6NV5GVuKAfaU1ceqYwxoqTJpump?maker=EsYaPNaxiArJD5CauwMNmNoU6F7xfD3AAaJHR7WpvK4o")</f>
        <v/>
      </c>
      <c r="M6">
        <f>HYPERLINK("https://dexscreener.com/solana/7iQi4ux2PYPran5Yw6NV5GVuKAfaU1ceqYwxoqTJpump?maker=EsYaPNaxiArJD5CauwMNmNoU6F7xfD3AAaJHR7WpvK4o","https://dexscreener.com/solana/7iQi4ux2PYPran5Yw6NV5GVuKAfaU1ceqYwxoqTJpump?maker=EsYaPNaxiArJD5CauwMNmNoU6F7xfD3AAaJHR7WpvK4o")</f>
        <v/>
      </c>
    </row>
    <row r="7">
      <c r="A7" t="inlineStr">
        <is>
          <t>38We91Q27uZ1gJccRLt74eeAk9W5Z8e4vWLcZHWMpump</t>
        </is>
      </c>
      <c r="B7" t="inlineStr">
        <is>
          <t>GORM</t>
        </is>
      </c>
      <c r="C7" t="n">
        <v>0</v>
      </c>
      <c r="D7" t="n">
        <v>-11.01</v>
      </c>
      <c r="E7" t="n">
        <v>-0.47</v>
      </c>
      <c r="F7" t="n">
        <v>23.22</v>
      </c>
      <c r="G7" t="n">
        <v>8.140000000000001</v>
      </c>
      <c r="H7" t="n">
        <v>11</v>
      </c>
      <c r="I7" t="n">
        <v>4</v>
      </c>
      <c r="J7" t="n">
        <v>-1</v>
      </c>
      <c r="K7" t="n">
        <v>-1</v>
      </c>
      <c r="L7">
        <f>HYPERLINK("https://www.defined.fi/sol/38We91Q27uZ1gJccRLt74eeAk9W5Z8e4vWLcZHWMpump?maker=EsYaPNaxiArJD5CauwMNmNoU6F7xfD3AAaJHR7WpvK4o","https://www.defined.fi/sol/38We91Q27uZ1gJccRLt74eeAk9W5Z8e4vWLcZHWMpump?maker=EsYaPNaxiArJD5CauwMNmNoU6F7xfD3AAaJHR7WpvK4o")</f>
        <v/>
      </c>
      <c r="M7">
        <f>HYPERLINK("https://dexscreener.com/solana/38We91Q27uZ1gJccRLt74eeAk9W5Z8e4vWLcZHWMpump?maker=EsYaPNaxiArJD5CauwMNmNoU6F7xfD3AAaJHR7WpvK4o","https://dexscreener.com/solana/38We91Q27uZ1gJccRLt74eeAk9W5Z8e4vWLcZHWMpump?maker=EsYaPNaxiArJD5CauwMNmNoU6F7xfD3AAaJHR7WpvK4o")</f>
        <v/>
      </c>
    </row>
    <row r="8">
      <c r="A8" t="inlineStr">
        <is>
          <t>A6J6iU22H4dzFsHiSRcPdwYCGtJLNFupDotwhKgfpump</t>
        </is>
      </c>
      <c r="B8" t="inlineStr">
        <is>
          <t>SONNET</t>
        </is>
      </c>
      <c r="C8" t="n">
        <v>0</v>
      </c>
      <c r="D8" t="n">
        <v>-3.77</v>
      </c>
      <c r="E8" t="n">
        <v>-0.12</v>
      </c>
      <c r="F8" t="n">
        <v>31.78</v>
      </c>
      <c r="G8" t="n">
        <v>7.02</v>
      </c>
      <c r="H8" t="n">
        <v>9</v>
      </c>
      <c r="I8" t="n">
        <v>1</v>
      </c>
      <c r="J8" t="n">
        <v>-1</v>
      </c>
      <c r="K8" t="n">
        <v>-1</v>
      </c>
      <c r="L8">
        <f>HYPERLINK("https://www.defined.fi/sol/A6J6iU22H4dzFsHiSRcPdwYCGtJLNFupDotwhKgfpump?maker=EsYaPNaxiArJD5CauwMNmNoU6F7xfD3AAaJHR7WpvK4o","https://www.defined.fi/sol/A6J6iU22H4dzFsHiSRcPdwYCGtJLNFupDotwhKgfpump?maker=EsYaPNaxiArJD5CauwMNmNoU6F7xfD3AAaJHR7WpvK4o")</f>
        <v/>
      </c>
      <c r="M8">
        <f>HYPERLINK("https://dexscreener.com/solana/A6J6iU22H4dzFsHiSRcPdwYCGtJLNFupDotwhKgfpump?maker=EsYaPNaxiArJD5CauwMNmNoU6F7xfD3AAaJHR7WpvK4o","https://dexscreener.com/solana/A6J6iU22H4dzFsHiSRcPdwYCGtJLNFupDotwhKgfpump?maker=EsYaPNaxiArJD5CauwMNmNoU6F7xfD3AAaJHR7WpvK4o")</f>
        <v/>
      </c>
    </row>
    <row r="9">
      <c r="A9" t="inlineStr">
        <is>
          <t>vyPu3cip3jEDPqkigX92LcLdwyaFxmbg7UJmSVipump</t>
        </is>
      </c>
      <c r="B9" t="inlineStr">
        <is>
          <t>Novus</t>
        </is>
      </c>
      <c r="C9" t="n">
        <v>0</v>
      </c>
      <c r="D9" t="n">
        <v>-9.24</v>
      </c>
      <c r="E9" t="n">
        <v>-0.65</v>
      </c>
      <c r="F9" t="n">
        <v>14.2</v>
      </c>
      <c r="G9" t="n">
        <v>4.96</v>
      </c>
      <c r="H9" t="n">
        <v>4</v>
      </c>
      <c r="I9" t="n">
        <v>1</v>
      </c>
      <c r="J9" t="n">
        <v>-1</v>
      </c>
      <c r="K9" t="n">
        <v>-1</v>
      </c>
      <c r="L9">
        <f>HYPERLINK("https://www.defined.fi/sol/vyPu3cip3jEDPqkigX92LcLdwyaFxmbg7UJmSVipump?maker=EsYaPNaxiArJD5CauwMNmNoU6F7xfD3AAaJHR7WpvK4o","https://www.defined.fi/sol/vyPu3cip3jEDPqkigX92LcLdwyaFxmbg7UJmSVipump?maker=EsYaPNaxiArJD5CauwMNmNoU6F7xfD3AAaJHR7WpvK4o")</f>
        <v/>
      </c>
      <c r="M9">
        <f>HYPERLINK("https://dexscreener.com/solana/vyPu3cip3jEDPqkigX92LcLdwyaFxmbg7UJmSVipump?maker=EsYaPNaxiArJD5CauwMNmNoU6F7xfD3AAaJHR7WpvK4o","https://dexscreener.com/solana/vyPu3cip3jEDPqkigX92LcLdwyaFxmbg7UJmSVipump?maker=EsYaPNaxiArJD5CauwMNmNoU6F7xfD3AAaJHR7WpvK4o")</f>
        <v/>
      </c>
    </row>
    <row r="10">
      <c r="A10" t="inlineStr">
        <is>
          <t>5hHuoos5sbjeAuySu3JRmtxN2Ng5BsjNCbNH7dwHpump</t>
        </is>
      </c>
      <c r="B10" t="inlineStr">
        <is>
          <t>kundalini</t>
        </is>
      </c>
      <c r="C10" t="n">
        <v>0</v>
      </c>
      <c r="D10" t="n">
        <v>-0.283</v>
      </c>
      <c r="E10" t="n">
        <v>-0.08</v>
      </c>
      <c r="F10" t="n">
        <v>3.69</v>
      </c>
      <c r="G10" t="n">
        <v>3.41</v>
      </c>
      <c r="H10" t="n">
        <v>1</v>
      </c>
      <c r="I10" t="n">
        <v>1</v>
      </c>
      <c r="J10" t="n">
        <v>-1</v>
      </c>
      <c r="K10" t="n">
        <v>-1</v>
      </c>
      <c r="L10">
        <f>HYPERLINK("https://www.defined.fi/sol/5hHuoos5sbjeAuySu3JRmtxN2Ng5BsjNCbNH7dwHpump?maker=EsYaPNaxiArJD5CauwMNmNoU6F7xfD3AAaJHR7WpvK4o","https://www.defined.fi/sol/5hHuoos5sbjeAuySu3JRmtxN2Ng5BsjNCbNH7dwHpump?maker=EsYaPNaxiArJD5CauwMNmNoU6F7xfD3AAaJHR7WpvK4o")</f>
        <v/>
      </c>
      <c r="M10">
        <f>HYPERLINK("https://dexscreener.com/solana/5hHuoos5sbjeAuySu3JRmtxN2Ng5BsjNCbNH7dwHpump?maker=EsYaPNaxiArJD5CauwMNmNoU6F7xfD3AAaJHR7WpvK4o","https://dexscreener.com/solana/5hHuoos5sbjeAuySu3JRmtxN2Ng5BsjNCbNH7dwHpump?maker=EsYaPNaxiArJD5CauwMNmNoU6F7xfD3AAaJHR7WpvK4o")</f>
        <v/>
      </c>
    </row>
    <row r="11">
      <c r="A11" t="inlineStr">
        <is>
          <t>4DcoUz2NPFW7x8Jmx7AA63P1bX3t1v9odz8WGTdRpump</t>
        </is>
      </c>
      <c r="B11" t="inlineStr">
        <is>
          <t>GAYAI</t>
        </is>
      </c>
      <c r="C11" t="n">
        <v>0</v>
      </c>
      <c r="D11" t="n">
        <v>-0.405</v>
      </c>
      <c r="E11" t="n">
        <v>-0.77</v>
      </c>
      <c r="F11" t="n">
        <v>0.524</v>
      </c>
      <c r="G11" t="n">
        <v>0.119</v>
      </c>
      <c r="H11" t="n">
        <v>2</v>
      </c>
      <c r="I11" t="n">
        <v>1</v>
      </c>
      <c r="J11" t="n">
        <v>-1</v>
      </c>
      <c r="K11" t="n">
        <v>-1</v>
      </c>
      <c r="L11">
        <f>HYPERLINK("https://www.defined.fi/sol/4DcoUz2NPFW7x8Jmx7AA63P1bX3t1v9odz8WGTdRpump?maker=EsYaPNaxiArJD5CauwMNmNoU6F7xfD3AAaJHR7WpvK4o","https://www.defined.fi/sol/4DcoUz2NPFW7x8Jmx7AA63P1bX3t1v9odz8WGTdRpump?maker=EsYaPNaxiArJD5CauwMNmNoU6F7xfD3AAaJHR7WpvK4o")</f>
        <v/>
      </c>
      <c r="M11">
        <f>HYPERLINK("https://dexscreener.com/solana/4DcoUz2NPFW7x8Jmx7AA63P1bX3t1v9odz8WGTdRpump?maker=EsYaPNaxiArJD5CauwMNmNoU6F7xfD3AAaJHR7WpvK4o","https://dexscreener.com/solana/4DcoUz2NPFW7x8Jmx7AA63P1bX3t1v9odz8WGTdRpump?maker=EsYaPNaxiArJD5CauwMNmNoU6F7xfD3AAaJHR7WpvK4o")</f>
        <v/>
      </c>
    </row>
    <row r="12">
      <c r="A12" t="inlineStr">
        <is>
          <t>8d4YVPE49Bg4ZVGwMrTfM2sJorWiFJm7yFpqkhqqpump</t>
        </is>
      </c>
      <c r="B12" t="inlineStr">
        <is>
          <t>Kundalini</t>
        </is>
      </c>
      <c r="C12" t="n">
        <v>0</v>
      </c>
      <c r="D12" t="n">
        <v>-4.14</v>
      </c>
      <c r="E12" t="n">
        <v>-0.52</v>
      </c>
      <c r="F12" t="n">
        <v>7.97</v>
      </c>
      <c r="G12" t="n">
        <v>3.83</v>
      </c>
      <c r="H12" t="n">
        <v>1</v>
      </c>
      <c r="I12" t="n">
        <v>2</v>
      </c>
      <c r="J12" t="n">
        <v>-1</v>
      </c>
      <c r="K12" t="n">
        <v>-1</v>
      </c>
      <c r="L12">
        <f>HYPERLINK("https://www.defined.fi/sol/8d4YVPE49Bg4ZVGwMrTfM2sJorWiFJm7yFpqkhqqpump?maker=EsYaPNaxiArJD5CauwMNmNoU6F7xfD3AAaJHR7WpvK4o","https://www.defined.fi/sol/8d4YVPE49Bg4ZVGwMrTfM2sJorWiFJm7yFpqkhqqpump?maker=EsYaPNaxiArJD5CauwMNmNoU6F7xfD3AAaJHR7WpvK4o")</f>
        <v/>
      </c>
      <c r="M12">
        <f>HYPERLINK("https://dexscreener.com/solana/8d4YVPE49Bg4ZVGwMrTfM2sJorWiFJm7yFpqkhqqpump?maker=EsYaPNaxiArJD5CauwMNmNoU6F7xfD3AAaJHR7WpvK4o","https://dexscreener.com/solana/8d4YVPE49Bg4ZVGwMrTfM2sJorWiFJm7yFpqkhqqpump?maker=EsYaPNaxiArJD5CauwMNmNoU6F7xfD3AAaJHR7WpvK4o")</f>
        <v/>
      </c>
    </row>
    <row r="13">
      <c r="A13" t="inlineStr">
        <is>
          <t>BQCexRWggJukVENsvkb7AmUBriVqTEA7ixC4GPE1XJ16</t>
        </is>
      </c>
      <c r="B13" t="inlineStr">
        <is>
          <t>desy</t>
        </is>
      </c>
      <c r="C13" t="n">
        <v>0</v>
      </c>
      <c r="D13" t="n">
        <v>-15.44</v>
      </c>
      <c r="E13" t="n">
        <v>-0.5</v>
      </c>
      <c r="F13" t="n">
        <v>30.76</v>
      </c>
      <c r="G13" t="n">
        <v>15.32</v>
      </c>
      <c r="H13" t="n">
        <v>10</v>
      </c>
      <c r="I13" t="n">
        <v>5</v>
      </c>
      <c r="J13" t="n">
        <v>-1</v>
      </c>
      <c r="K13" t="n">
        <v>-1</v>
      </c>
      <c r="L13">
        <f>HYPERLINK("https://www.defined.fi/sol/BQCexRWggJukVENsvkb7AmUBriVqTEA7ixC4GPE1XJ16?maker=EsYaPNaxiArJD5CauwMNmNoU6F7xfD3AAaJHR7WpvK4o","https://www.defined.fi/sol/BQCexRWggJukVENsvkb7AmUBriVqTEA7ixC4GPE1XJ16?maker=EsYaPNaxiArJD5CauwMNmNoU6F7xfD3AAaJHR7WpvK4o")</f>
        <v/>
      </c>
      <c r="M13">
        <f>HYPERLINK("https://dexscreener.com/solana/BQCexRWggJukVENsvkb7AmUBriVqTEA7ixC4GPE1XJ16?maker=EsYaPNaxiArJD5CauwMNmNoU6F7xfD3AAaJHR7WpvK4o","https://dexscreener.com/solana/BQCexRWggJukVENsvkb7AmUBriVqTEA7ixC4GPE1XJ16?maker=EsYaPNaxiArJD5CauwMNmNoU6F7xfD3AAaJHR7WpvK4o")</f>
        <v/>
      </c>
    </row>
    <row r="14">
      <c r="A14" t="inlineStr">
        <is>
          <t>6xtcGLaRYpNR7v9T8BND2NiD4snHu7PjNtDxaZszpump</t>
        </is>
      </c>
      <c r="B14" t="inlineStr">
        <is>
          <t>AITA</t>
        </is>
      </c>
      <c r="C14" t="n">
        <v>0</v>
      </c>
      <c r="D14" t="n">
        <v>-2.48</v>
      </c>
      <c r="E14" t="n">
        <v>-0.83</v>
      </c>
      <c r="F14" t="n">
        <v>2.98</v>
      </c>
      <c r="G14" t="n">
        <v>0.502</v>
      </c>
      <c r="H14" t="n">
        <v>1</v>
      </c>
      <c r="I14" t="n">
        <v>1</v>
      </c>
      <c r="J14" t="n">
        <v>-1</v>
      </c>
      <c r="K14" t="n">
        <v>-1</v>
      </c>
      <c r="L14">
        <f>HYPERLINK("https://www.defined.fi/sol/6xtcGLaRYpNR7v9T8BND2NiD4snHu7PjNtDxaZszpump?maker=EsYaPNaxiArJD5CauwMNmNoU6F7xfD3AAaJHR7WpvK4o","https://www.defined.fi/sol/6xtcGLaRYpNR7v9T8BND2NiD4snHu7PjNtDxaZszpump?maker=EsYaPNaxiArJD5CauwMNmNoU6F7xfD3AAaJHR7WpvK4o")</f>
        <v/>
      </c>
      <c r="M14">
        <f>HYPERLINK("https://dexscreener.com/solana/6xtcGLaRYpNR7v9T8BND2NiD4snHu7PjNtDxaZszpump?maker=EsYaPNaxiArJD5CauwMNmNoU6F7xfD3AAaJHR7WpvK4o","https://dexscreener.com/solana/6xtcGLaRYpNR7v9T8BND2NiD4snHu7PjNtDxaZszpump?maker=EsYaPNaxiArJD5CauwMNmNoU6F7xfD3AAaJHR7WpvK4o")</f>
        <v/>
      </c>
    </row>
    <row r="15">
      <c r="A15" t="inlineStr">
        <is>
          <t>8Tvo2x9gW9GpfcEiqe3nPzQwpPALPCW5e47zXYgbpump</t>
        </is>
      </c>
      <c r="B15" t="inlineStr">
        <is>
          <t>Human</t>
        </is>
      </c>
      <c r="C15" t="n">
        <v>0</v>
      </c>
      <c r="D15" t="n">
        <v>-0.126</v>
      </c>
      <c r="E15" t="n">
        <v>-1</v>
      </c>
      <c r="F15" t="n">
        <v>1.04</v>
      </c>
      <c r="G15" t="n">
        <v>0.917</v>
      </c>
      <c r="H15" t="n">
        <v>1</v>
      </c>
      <c r="I15" t="n">
        <v>1</v>
      </c>
      <c r="J15" t="n">
        <v>-1</v>
      </c>
      <c r="K15" t="n">
        <v>-1</v>
      </c>
      <c r="L15">
        <f>HYPERLINK("https://www.defined.fi/sol/8Tvo2x9gW9GpfcEiqe3nPzQwpPALPCW5e47zXYgbpump?maker=EsYaPNaxiArJD5CauwMNmNoU6F7xfD3AAaJHR7WpvK4o","https://www.defined.fi/sol/8Tvo2x9gW9GpfcEiqe3nPzQwpPALPCW5e47zXYgbpump?maker=EsYaPNaxiArJD5CauwMNmNoU6F7xfD3AAaJHR7WpvK4o")</f>
        <v/>
      </c>
      <c r="M15">
        <f>HYPERLINK("https://dexscreener.com/solana/8Tvo2x9gW9GpfcEiqe3nPzQwpPALPCW5e47zXYgbpump?maker=EsYaPNaxiArJD5CauwMNmNoU6F7xfD3AAaJHR7WpvK4o","https://dexscreener.com/solana/8Tvo2x9gW9GpfcEiqe3nPzQwpPALPCW5e47zXYgbpump?maker=EsYaPNaxiArJD5CauwMNmNoU6F7xfD3AAaJHR7WpvK4o")</f>
        <v/>
      </c>
    </row>
    <row r="16">
      <c r="A16" t="inlineStr">
        <is>
          <t>35rQG6zu7ShrpA46zRT5Jubh52NctbUpgnXMXQo5pump</t>
        </is>
      </c>
      <c r="B16" t="inlineStr">
        <is>
          <t>deepfake</t>
        </is>
      </c>
      <c r="C16" t="n">
        <v>0</v>
      </c>
      <c r="D16" t="n">
        <v>-2.39</v>
      </c>
      <c r="E16" t="n">
        <v>-0.82</v>
      </c>
      <c r="F16" t="n">
        <v>2.91</v>
      </c>
      <c r="G16" t="n">
        <v>0.521</v>
      </c>
      <c r="H16" t="n">
        <v>1</v>
      </c>
      <c r="I16" t="n">
        <v>1</v>
      </c>
      <c r="J16" t="n">
        <v>-1</v>
      </c>
      <c r="K16" t="n">
        <v>-1</v>
      </c>
      <c r="L16">
        <f>HYPERLINK("https://www.defined.fi/sol/35rQG6zu7ShrpA46zRT5Jubh52NctbUpgnXMXQo5pump?maker=EsYaPNaxiArJD5CauwMNmNoU6F7xfD3AAaJHR7WpvK4o","https://www.defined.fi/sol/35rQG6zu7ShrpA46zRT5Jubh52NctbUpgnXMXQo5pump?maker=EsYaPNaxiArJD5CauwMNmNoU6F7xfD3AAaJHR7WpvK4o")</f>
        <v/>
      </c>
      <c r="M16">
        <f>HYPERLINK("https://dexscreener.com/solana/35rQG6zu7ShrpA46zRT5Jubh52NctbUpgnXMXQo5pump?maker=EsYaPNaxiArJD5CauwMNmNoU6F7xfD3AAaJHR7WpvK4o","https://dexscreener.com/solana/35rQG6zu7ShrpA46zRT5Jubh52NctbUpgnXMXQo5pump?maker=EsYaPNaxiArJD5CauwMNmNoU6F7xfD3AAaJHR7WpvK4o")</f>
        <v/>
      </c>
    </row>
    <row r="17">
      <c r="A17" t="inlineStr">
        <is>
          <t>6VNPbkYPyBnm4s9JXHgewNy6ZZQRauS32VTUByEVpump</t>
        </is>
      </c>
      <c r="B17" t="inlineStr">
        <is>
          <t>AA</t>
        </is>
      </c>
      <c r="C17" t="n">
        <v>0</v>
      </c>
      <c r="D17" t="n">
        <v>-1.88</v>
      </c>
      <c r="E17" t="n">
        <v>-1</v>
      </c>
      <c r="F17" t="n">
        <v>2.24</v>
      </c>
      <c r="G17" t="n">
        <v>0.359</v>
      </c>
      <c r="H17" t="n">
        <v>1</v>
      </c>
      <c r="I17" t="n">
        <v>1</v>
      </c>
      <c r="J17" t="n">
        <v>-1</v>
      </c>
      <c r="K17" t="n">
        <v>-1</v>
      </c>
      <c r="L17">
        <f>HYPERLINK("https://www.defined.fi/sol/6VNPbkYPyBnm4s9JXHgewNy6ZZQRauS32VTUByEVpump?maker=EsYaPNaxiArJD5CauwMNmNoU6F7xfD3AAaJHR7WpvK4o","https://www.defined.fi/sol/6VNPbkYPyBnm4s9JXHgewNy6ZZQRauS32VTUByEVpump?maker=EsYaPNaxiArJD5CauwMNmNoU6F7xfD3AAaJHR7WpvK4o")</f>
        <v/>
      </c>
      <c r="M17">
        <f>HYPERLINK("https://dexscreener.com/solana/6VNPbkYPyBnm4s9JXHgewNy6ZZQRauS32VTUByEVpump?maker=EsYaPNaxiArJD5CauwMNmNoU6F7xfD3AAaJHR7WpvK4o","https://dexscreener.com/solana/6VNPbkYPyBnm4s9JXHgewNy6ZZQRauS32VTUByEVpump?maker=EsYaPNaxiArJD5CauwMNmNoU6F7xfD3AAaJHR7WpvK4o")</f>
        <v/>
      </c>
    </row>
    <row r="18">
      <c r="A18" t="inlineStr">
        <is>
          <t>GQ5c4fXPFuBad9BX1nhMxit1Wg343VC5kVPtbZaPpump</t>
        </is>
      </c>
      <c r="B18" t="inlineStr">
        <is>
          <t>MORPHGEN</t>
        </is>
      </c>
      <c r="C18" t="n">
        <v>0</v>
      </c>
      <c r="D18" t="n">
        <v>-0.829</v>
      </c>
      <c r="E18" t="n">
        <v>-0.43</v>
      </c>
      <c r="F18" t="n">
        <v>1.94</v>
      </c>
      <c r="G18" t="n">
        <v>1.11</v>
      </c>
      <c r="H18" t="n">
        <v>1</v>
      </c>
      <c r="I18" t="n">
        <v>1</v>
      </c>
      <c r="J18" t="n">
        <v>-1</v>
      </c>
      <c r="K18" t="n">
        <v>-1</v>
      </c>
      <c r="L18">
        <f>HYPERLINK("https://www.defined.fi/sol/GQ5c4fXPFuBad9BX1nhMxit1Wg343VC5kVPtbZaPpump?maker=EsYaPNaxiArJD5CauwMNmNoU6F7xfD3AAaJHR7WpvK4o","https://www.defined.fi/sol/GQ5c4fXPFuBad9BX1nhMxit1Wg343VC5kVPtbZaPpump?maker=EsYaPNaxiArJD5CauwMNmNoU6F7xfD3AAaJHR7WpvK4o")</f>
        <v/>
      </c>
      <c r="M18">
        <f>HYPERLINK("https://dexscreener.com/solana/GQ5c4fXPFuBad9BX1nhMxit1Wg343VC5kVPtbZaPpump?maker=EsYaPNaxiArJD5CauwMNmNoU6F7xfD3AAaJHR7WpvK4o","https://dexscreener.com/solana/GQ5c4fXPFuBad9BX1nhMxit1Wg343VC5kVPtbZaPpump?maker=EsYaPNaxiArJD5CauwMNmNoU6F7xfD3AAaJHR7WpvK4o")</f>
        <v/>
      </c>
    </row>
    <row r="19">
      <c r="A19" t="inlineStr">
        <is>
          <t>8XJHVmnNozyS1E6Wi58R4rHHJxZoCnYCLegv7aPGpump</t>
        </is>
      </c>
      <c r="B19" t="inlineStr">
        <is>
          <t>Prometheus</t>
        </is>
      </c>
      <c r="C19" t="n">
        <v>0</v>
      </c>
      <c r="D19" t="n">
        <v>-2.68</v>
      </c>
      <c r="E19" t="n">
        <v>-0.79</v>
      </c>
      <c r="F19" t="n">
        <v>3.41</v>
      </c>
      <c r="G19" t="n">
        <v>0.73</v>
      </c>
      <c r="H19" t="n">
        <v>1</v>
      </c>
      <c r="I19" t="n">
        <v>1</v>
      </c>
      <c r="J19" t="n">
        <v>-1</v>
      </c>
      <c r="K19" t="n">
        <v>-1</v>
      </c>
      <c r="L19">
        <f>HYPERLINK("https://www.defined.fi/sol/8XJHVmnNozyS1E6Wi58R4rHHJxZoCnYCLegv7aPGpump?maker=EsYaPNaxiArJD5CauwMNmNoU6F7xfD3AAaJHR7WpvK4o","https://www.defined.fi/sol/8XJHVmnNozyS1E6Wi58R4rHHJxZoCnYCLegv7aPGpump?maker=EsYaPNaxiArJD5CauwMNmNoU6F7xfD3AAaJHR7WpvK4o")</f>
        <v/>
      </c>
      <c r="M19">
        <f>HYPERLINK("https://dexscreener.com/solana/8XJHVmnNozyS1E6Wi58R4rHHJxZoCnYCLegv7aPGpump?maker=EsYaPNaxiArJD5CauwMNmNoU6F7xfD3AAaJHR7WpvK4o","https://dexscreener.com/solana/8XJHVmnNozyS1E6Wi58R4rHHJxZoCnYCLegv7aPGpump?maker=EsYaPNaxiArJD5CauwMNmNoU6F7xfD3AAaJHR7WpvK4o")</f>
        <v/>
      </c>
    </row>
    <row r="20">
      <c r="A20" t="inlineStr">
        <is>
          <t>CFmx5Qv5mHEvnAeEB7khfaXKdsCTPsM6nNcdHaTdpump</t>
        </is>
      </c>
      <c r="B20" t="inlineStr">
        <is>
          <t>$LAURA</t>
        </is>
      </c>
      <c r="C20" t="n">
        <v>1</v>
      </c>
      <c r="D20" t="n">
        <v>0.1</v>
      </c>
      <c r="E20" t="n">
        <v>0.04</v>
      </c>
      <c r="F20" t="n">
        <v>2.31</v>
      </c>
      <c r="G20" t="n">
        <v>2.41</v>
      </c>
      <c r="H20" t="n">
        <v>2</v>
      </c>
      <c r="I20" t="n">
        <v>2</v>
      </c>
      <c r="J20" t="n">
        <v>-1</v>
      </c>
      <c r="K20" t="n">
        <v>-1</v>
      </c>
      <c r="L20">
        <f>HYPERLINK("https://www.defined.fi/sol/CFmx5Qv5mHEvnAeEB7khfaXKdsCTPsM6nNcdHaTdpump?maker=EsYaPNaxiArJD5CauwMNmNoU6F7xfD3AAaJHR7WpvK4o","https://www.defined.fi/sol/CFmx5Qv5mHEvnAeEB7khfaXKdsCTPsM6nNcdHaTdpump?maker=EsYaPNaxiArJD5CauwMNmNoU6F7xfD3AAaJHR7WpvK4o")</f>
        <v/>
      </c>
      <c r="M20">
        <f>HYPERLINK("https://dexscreener.com/solana/CFmx5Qv5mHEvnAeEB7khfaXKdsCTPsM6nNcdHaTdpump?maker=EsYaPNaxiArJD5CauwMNmNoU6F7xfD3AAaJHR7WpvK4o","https://dexscreener.com/solana/CFmx5Qv5mHEvnAeEB7khfaXKdsCTPsM6nNcdHaTdpump?maker=EsYaPNaxiArJD5CauwMNmNoU6F7xfD3AAaJHR7WpvK4o")</f>
        <v/>
      </c>
    </row>
    <row r="21">
      <c r="A21" t="inlineStr">
        <is>
          <t>EQqQVg2kp7kcvydu7xYG2DJFFZLjwToWHAq7JZtrpump</t>
        </is>
      </c>
      <c r="B21" t="inlineStr">
        <is>
          <t>Liminal</t>
        </is>
      </c>
      <c r="C21" t="n">
        <v>1</v>
      </c>
      <c r="D21" t="n">
        <v>0.402</v>
      </c>
      <c r="E21" t="n">
        <v>0.06</v>
      </c>
      <c r="F21" t="n">
        <v>6.45</v>
      </c>
      <c r="G21" t="n">
        <v>6.85</v>
      </c>
      <c r="H21" t="n">
        <v>5</v>
      </c>
      <c r="I21" t="n">
        <v>4</v>
      </c>
      <c r="J21" t="n">
        <v>-1</v>
      </c>
      <c r="K21" t="n">
        <v>-1</v>
      </c>
      <c r="L21">
        <f>HYPERLINK("https://www.defined.fi/sol/EQqQVg2kp7kcvydu7xYG2DJFFZLjwToWHAq7JZtrpump?maker=EsYaPNaxiArJD5CauwMNmNoU6F7xfD3AAaJHR7WpvK4o","https://www.defined.fi/sol/EQqQVg2kp7kcvydu7xYG2DJFFZLjwToWHAq7JZtrpump?maker=EsYaPNaxiArJD5CauwMNmNoU6F7xfD3AAaJHR7WpvK4o")</f>
        <v/>
      </c>
      <c r="M21">
        <f>HYPERLINK("https://dexscreener.com/solana/EQqQVg2kp7kcvydu7xYG2DJFFZLjwToWHAq7JZtrpump?maker=EsYaPNaxiArJD5CauwMNmNoU6F7xfD3AAaJHR7WpvK4o","https://dexscreener.com/solana/EQqQVg2kp7kcvydu7xYG2DJFFZLjwToWHAq7JZtrpump?maker=EsYaPNaxiArJD5CauwMNmNoU6F7xfD3AAaJHR7WpvK4o")</f>
        <v/>
      </c>
    </row>
    <row r="22">
      <c r="A22" t="inlineStr">
        <is>
          <t>BGaumRqjesfv7jHecTG4cZJNJKt4eJGpTPeFqt3rpump</t>
        </is>
      </c>
      <c r="B22" t="inlineStr">
        <is>
          <t>Gapeape</t>
        </is>
      </c>
      <c r="C22" t="n">
        <v>1</v>
      </c>
      <c r="D22" t="n">
        <v>-2.47</v>
      </c>
      <c r="E22" t="n">
        <v>-0.46</v>
      </c>
      <c r="F22" t="n">
        <v>5.35</v>
      </c>
      <c r="G22" t="n">
        <v>2.88</v>
      </c>
      <c r="H22" t="n">
        <v>1</v>
      </c>
      <c r="I22" t="n">
        <v>1</v>
      </c>
      <c r="J22" t="n">
        <v>-1</v>
      </c>
      <c r="K22" t="n">
        <v>-1</v>
      </c>
      <c r="L22">
        <f>HYPERLINK("https://www.defined.fi/sol/BGaumRqjesfv7jHecTG4cZJNJKt4eJGpTPeFqt3rpump?maker=EsYaPNaxiArJD5CauwMNmNoU6F7xfD3AAaJHR7WpvK4o","https://www.defined.fi/sol/BGaumRqjesfv7jHecTG4cZJNJKt4eJGpTPeFqt3rpump?maker=EsYaPNaxiArJD5CauwMNmNoU6F7xfD3AAaJHR7WpvK4o")</f>
        <v/>
      </c>
      <c r="M22">
        <f>HYPERLINK("https://dexscreener.com/solana/BGaumRqjesfv7jHecTG4cZJNJKt4eJGpTPeFqt3rpump?maker=EsYaPNaxiArJD5CauwMNmNoU6F7xfD3AAaJHR7WpvK4o","https://dexscreener.com/solana/BGaumRqjesfv7jHecTG4cZJNJKt4eJGpTPeFqt3rpump?maker=EsYaPNaxiArJD5CauwMNmNoU6F7xfD3AAaJHR7WpvK4o")</f>
        <v/>
      </c>
    </row>
    <row r="23">
      <c r="A23" t="inlineStr">
        <is>
          <t>9qriMjPPAJTMCtfQnz7Mo9BsV2jAWTr2ff7yc3JWpump</t>
        </is>
      </c>
      <c r="B23" t="inlineStr">
        <is>
          <t>unknown_9qri</t>
        </is>
      </c>
      <c r="C23" t="n">
        <v>1</v>
      </c>
      <c r="D23" t="n">
        <v>32.24</v>
      </c>
      <c r="E23" t="n">
        <v>2.19</v>
      </c>
      <c r="F23" t="n">
        <v>14.7</v>
      </c>
      <c r="G23" t="n">
        <v>46.94</v>
      </c>
      <c r="H23" t="n">
        <v>2</v>
      </c>
      <c r="I23" t="n">
        <v>4</v>
      </c>
      <c r="J23" t="n">
        <v>-1</v>
      </c>
      <c r="K23" t="n">
        <v>-1</v>
      </c>
      <c r="L23">
        <f>HYPERLINK("https://www.defined.fi/sol/9qriMjPPAJTMCtfQnz7Mo9BsV2jAWTr2ff7yc3JWpump?maker=EsYaPNaxiArJD5CauwMNmNoU6F7xfD3AAaJHR7WpvK4o","https://www.defined.fi/sol/9qriMjPPAJTMCtfQnz7Mo9BsV2jAWTr2ff7yc3JWpump?maker=EsYaPNaxiArJD5CauwMNmNoU6F7xfD3AAaJHR7WpvK4o")</f>
        <v/>
      </c>
      <c r="M23">
        <f>HYPERLINK("https://dexscreener.com/solana/9qriMjPPAJTMCtfQnz7Mo9BsV2jAWTr2ff7yc3JWpump?maker=EsYaPNaxiArJD5CauwMNmNoU6F7xfD3AAaJHR7WpvK4o","https://dexscreener.com/solana/9qriMjPPAJTMCtfQnz7Mo9BsV2jAWTr2ff7yc3JWpump?maker=EsYaPNaxiArJD5CauwMNmNoU6F7xfD3AAaJHR7WpvK4o")</f>
        <v/>
      </c>
    </row>
    <row r="24">
      <c r="A24" t="inlineStr">
        <is>
          <t>FFCV3G4VyQ2kkmSBNmdejesxur3Lb6wrzU4h6LQTpump</t>
        </is>
      </c>
      <c r="B24" t="inlineStr">
        <is>
          <t>MONGO</t>
        </is>
      </c>
      <c r="C24" t="n">
        <v>1</v>
      </c>
      <c r="D24" t="n">
        <v>-0.516</v>
      </c>
      <c r="E24" t="n">
        <v>-1</v>
      </c>
      <c r="F24" t="n">
        <v>1.03</v>
      </c>
      <c r="G24" t="n">
        <v>0.509</v>
      </c>
      <c r="H24" t="n">
        <v>1</v>
      </c>
      <c r="I24" t="n">
        <v>1</v>
      </c>
      <c r="J24" t="n">
        <v>-1</v>
      </c>
      <c r="K24" t="n">
        <v>-1</v>
      </c>
      <c r="L24">
        <f>HYPERLINK("https://www.defined.fi/sol/FFCV3G4VyQ2kkmSBNmdejesxur3Lb6wrzU4h6LQTpump?maker=EsYaPNaxiArJD5CauwMNmNoU6F7xfD3AAaJHR7WpvK4o","https://www.defined.fi/sol/FFCV3G4VyQ2kkmSBNmdejesxur3Lb6wrzU4h6LQTpump?maker=EsYaPNaxiArJD5CauwMNmNoU6F7xfD3AAaJHR7WpvK4o")</f>
        <v/>
      </c>
      <c r="M24">
        <f>HYPERLINK("https://dexscreener.com/solana/FFCV3G4VyQ2kkmSBNmdejesxur3Lb6wrzU4h6LQTpump?maker=EsYaPNaxiArJD5CauwMNmNoU6F7xfD3AAaJHR7WpvK4o","https://dexscreener.com/solana/FFCV3G4VyQ2kkmSBNmdejesxur3Lb6wrzU4h6LQTpump?maker=EsYaPNaxiArJD5CauwMNmNoU6F7xfD3AAaJHR7WpvK4o")</f>
        <v/>
      </c>
    </row>
    <row r="25">
      <c r="A25" t="inlineStr">
        <is>
          <t>7WMh8NGrjgqQGUF8UX6GRwAAAfVJ57EvgzvDsgEmpump</t>
        </is>
      </c>
      <c r="B25" t="inlineStr">
        <is>
          <t>teno</t>
        </is>
      </c>
      <c r="C25" t="n">
        <v>1</v>
      </c>
      <c r="D25" t="n">
        <v>-3.48</v>
      </c>
      <c r="E25" t="n">
        <v>-0.27</v>
      </c>
      <c r="F25" t="n">
        <v>12.86</v>
      </c>
      <c r="G25" t="n">
        <v>9.380000000000001</v>
      </c>
      <c r="H25" t="n">
        <v>4</v>
      </c>
      <c r="I25" t="n">
        <v>3</v>
      </c>
      <c r="J25" t="n">
        <v>-1</v>
      </c>
      <c r="K25" t="n">
        <v>-1</v>
      </c>
      <c r="L25">
        <f>HYPERLINK("https://www.defined.fi/sol/7WMh8NGrjgqQGUF8UX6GRwAAAfVJ57EvgzvDsgEmpump?maker=EsYaPNaxiArJD5CauwMNmNoU6F7xfD3AAaJHR7WpvK4o","https://www.defined.fi/sol/7WMh8NGrjgqQGUF8UX6GRwAAAfVJ57EvgzvDsgEmpump?maker=EsYaPNaxiArJD5CauwMNmNoU6F7xfD3AAaJHR7WpvK4o")</f>
        <v/>
      </c>
      <c r="M25">
        <f>HYPERLINK("https://dexscreener.com/solana/7WMh8NGrjgqQGUF8UX6GRwAAAfVJ57EvgzvDsgEmpump?maker=EsYaPNaxiArJD5CauwMNmNoU6F7xfD3AAaJHR7WpvK4o","https://dexscreener.com/solana/7WMh8NGrjgqQGUF8UX6GRwAAAfVJ57EvgzvDsgEmpump?maker=EsYaPNaxiArJD5CauwMNmNoU6F7xfD3AAaJHR7WpvK4o")</f>
        <v/>
      </c>
    </row>
    <row r="26">
      <c r="A26" t="inlineStr">
        <is>
          <t>EYtV6vqtg5mtVdZkMBcpJ96w7sVjyNqK8sQgnzj9pump</t>
        </is>
      </c>
      <c r="B26" t="inlineStr">
        <is>
          <t>FARTNANNY</t>
        </is>
      </c>
      <c r="C26" t="n">
        <v>1</v>
      </c>
      <c r="D26" t="n">
        <v>17.41</v>
      </c>
      <c r="E26" t="n">
        <v>1.77</v>
      </c>
      <c r="F26" t="n">
        <v>9.81</v>
      </c>
      <c r="G26" t="n">
        <v>27.22</v>
      </c>
      <c r="H26" t="n">
        <v>1</v>
      </c>
      <c r="I26" t="n">
        <v>4</v>
      </c>
      <c r="J26" t="n">
        <v>-1</v>
      </c>
      <c r="K26" t="n">
        <v>-1</v>
      </c>
      <c r="L26">
        <f>HYPERLINK("https://www.defined.fi/sol/EYtV6vqtg5mtVdZkMBcpJ96w7sVjyNqK8sQgnzj9pump?maker=EsYaPNaxiArJD5CauwMNmNoU6F7xfD3AAaJHR7WpvK4o","https://www.defined.fi/sol/EYtV6vqtg5mtVdZkMBcpJ96w7sVjyNqK8sQgnzj9pump?maker=EsYaPNaxiArJD5CauwMNmNoU6F7xfD3AAaJHR7WpvK4o")</f>
        <v/>
      </c>
      <c r="M26">
        <f>HYPERLINK("https://dexscreener.com/solana/EYtV6vqtg5mtVdZkMBcpJ96w7sVjyNqK8sQgnzj9pump?maker=EsYaPNaxiArJD5CauwMNmNoU6F7xfD3AAaJHR7WpvK4o","https://dexscreener.com/solana/EYtV6vqtg5mtVdZkMBcpJ96w7sVjyNqK8sQgnzj9pump?maker=EsYaPNaxiArJD5CauwMNmNoU6F7xfD3AAaJHR7WpvK4o")</f>
        <v/>
      </c>
    </row>
    <row r="27">
      <c r="A27" t="inlineStr">
        <is>
          <t>7J5rZx7BpMWmrVhUAMAHs28DBn7GxSYZZ6dMnLXjpump</t>
        </is>
      </c>
      <c r="B27" t="inlineStr">
        <is>
          <t>SOS</t>
        </is>
      </c>
      <c r="C27" t="n">
        <v>1</v>
      </c>
      <c r="D27" t="n">
        <v>0</v>
      </c>
      <c r="E27" t="n">
        <v>0</v>
      </c>
      <c r="F27" t="n">
        <v>0</v>
      </c>
      <c r="G27" t="n">
        <v>0</v>
      </c>
      <c r="H27" t="n">
        <v>0</v>
      </c>
      <c r="I27" t="n">
        <v>0</v>
      </c>
      <c r="J27" t="n">
        <v>-1</v>
      </c>
      <c r="K27" t="n">
        <v>-1</v>
      </c>
      <c r="L27">
        <f>HYPERLINK("https://www.defined.fi/sol/7J5rZx7BpMWmrVhUAMAHs28DBn7GxSYZZ6dMnLXjpump?maker=EsYaPNaxiArJD5CauwMNmNoU6F7xfD3AAaJHR7WpvK4o","https://www.defined.fi/sol/7J5rZx7BpMWmrVhUAMAHs28DBn7GxSYZZ6dMnLXjpump?maker=EsYaPNaxiArJD5CauwMNmNoU6F7xfD3AAaJHR7WpvK4o")</f>
        <v/>
      </c>
      <c r="M27">
        <f>HYPERLINK("https://dexscreener.com/solana/7J5rZx7BpMWmrVhUAMAHs28DBn7GxSYZZ6dMnLXjpump?maker=EsYaPNaxiArJD5CauwMNmNoU6F7xfD3AAaJHR7WpvK4o","https://dexscreener.com/solana/7J5rZx7BpMWmrVhUAMAHs28DBn7GxSYZZ6dMnLXjpump?maker=EsYaPNaxiArJD5CauwMNmNoU6F7xfD3AAaJHR7WpvK4o")</f>
        <v/>
      </c>
    </row>
    <row r="28">
      <c r="A28" t="inlineStr">
        <is>
          <t>DUxMpUNZKN6YbbaAGQEXuU5xn18V79ax2QSNY961T5CS</t>
        </is>
      </c>
      <c r="B28" t="inlineStr">
        <is>
          <t>fartnanny</t>
        </is>
      </c>
      <c r="C28" t="n">
        <v>1</v>
      </c>
      <c r="D28" t="n">
        <v>-2.35</v>
      </c>
      <c r="E28" t="n">
        <v>-0.6</v>
      </c>
      <c r="F28" t="n">
        <v>3.93</v>
      </c>
      <c r="G28" t="n">
        <v>1.58</v>
      </c>
      <c r="H28" t="n">
        <v>1</v>
      </c>
      <c r="I28" t="n">
        <v>1</v>
      </c>
      <c r="J28" t="n">
        <v>-1</v>
      </c>
      <c r="K28" t="n">
        <v>-1</v>
      </c>
      <c r="L28">
        <f>HYPERLINK("https://www.defined.fi/sol/DUxMpUNZKN6YbbaAGQEXuU5xn18V79ax2QSNY961T5CS?maker=EsYaPNaxiArJD5CauwMNmNoU6F7xfD3AAaJHR7WpvK4o","https://www.defined.fi/sol/DUxMpUNZKN6YbbaAGQEXuU5xn18V79ax2QSNY961T5CS?maker=EsYaPNaxiArJD5CauwMNmNoU6F7xfD3AAaJHR7WpvK4o")</f>
        <v/>
      </c>
      <c r="M28">
        <f>HYPERLINK("https://dexscreener.com/solana/DUxMpUNZKN6YbbaAGQEXuU5xn18V79ax2QSNY961T5CS?maker=EsYaPNaxiArJD5CauwMNmNoU6F7xfD3AAaJHR7WpvK4o","https://dexscreener.com/solana/DUxMpUNZKN6YbbaAGQEXuU5xn18V79ax2QSNY961T5CS?maker=EsYaPNaxiArJD5CauwMNmNoU6F7xfD3AAaJHR7WpvK4o")</f>
        <v/>
      </c>
    </row>
    <row r="29">
      <c r="A29" t="inlineStr">
        <is>
          <t>C8vW8FqMdxMBx6yHPcGxXUupWvBLe5NVsjZwixQEpump</t>
        </is>
      </c>
      <c r="B29" t="inlineStr">
        <is>
          <t>ookpik</t>
        </is>
      </c>
      <c r="C29" t="n">
        <v>1</v>
      </c>
      <c r="D29" t="n">
        <v>-0.264</v>
      </c>
      <c r="E29" t="n">
        <v>-1</v>
      </c>
      <c r="F29" t="n">
        <v>0.996</v>
      </c>
      <c r="G29" t="n">
        <v>0.732</v>
      </c>
      <c r="H29" t="n">
        <v>1</v>
      </c>
      <c r="I29" t="n">
        <v>1</v>
      </c>
      <c r="J29" t="n">
        <v>-1</v>
      </c>
      <c r="K29" t="n">
        <v>-1</v>
      </c>
      <c r="L29">
        <f>HYPERLINK("https://www.defined.fi/sol/C8vW8FqMdxMBx6yHPcGxXUupWvBLe5NVsjZwixQEpump?maker=EsYaPNaxiArJD5CauwMNmNoU6F7xfD3AAaJHR7WpvK4o","https://www.defined.fi/sol/C8vW8FqMdxMBx6yHPcGxXUupWvBLe5NVsjZwixQEpump?maker=EsYaPNaxiArJD5CauwMNmNoU6F7xfD3AAaJHR7WpvK4o")</f>
        <v/>
      </c>
      <c r="M29">
        <f>HYPERLINK("https://dexscreener.com/solana/C8vW8FqMdxMBx6yHPcGxXUupWvBLe5NVsjZwixQEpump?maker=EsYaPNaxiArJD5CauwMNmNoU6F7xfD3AAaJHR7WpvK4o","https://dexscreener.com/solana/C8vW8FqMdxMBx6yHPcGxXUupWvBLe5NVsjZwixQEpump?maker=EsYaPNaxiArJD5CauwMNmNoU6F7xfD3AAaJHR7WpvK4o")</f>
        <v/>
      </c>
    </row>
    <row r="30">
      <c r="A30" t="inlineStr">
        <is>
          <t>FdwrS2euZXsyeQfCAcnv2ViaauvcKV6U3tXZ62hGuGTU</t>
        </is>
      </c>
      <c r="B30" t="inlineStr">
        <is>
          <t>SHL0MS</t>
        </is>
      </c>
      <c r="C30" t="n">
        <v>1</v>
      </c>
      <c r="D30" t="n">
        <v>-1.87</v>
      </c>
      <c r="E30" t="n">
        <v>-0.8</v>
      </c>
      <c r="F30" t="n">
        <v>2.35</v>
      </c>
      <c r="G30" t="n">
        <v>0.483</v>
      </c>
      <c r="H30" t="n">
        <v>1</v>
      </c>
      <c r="I30" t="n">
        <v>1</v>
      </c>
      <c r="J30" t="n">
        <v>-1</v>
      </c>
      <c r="K30" t="n">
        <v>-1</v>
      </c>
      <c r="L30">
        <f>HYPERLINK("https://www.defined.fi/sol/FdwrS2euZXsyeQfCAcnv2ViaauvcKV6U3tXZ62hGuGTU?maker=EsYaPNaxiArJD5CauwMNmNoU6F7xfD3AAaJHR7WpvK4o","https://www.defined.fi/sol/FdwrS2euZXsyeQfCAcnv2ViaauvcKV6U3tXZ62hGuGTU?maker=EsYaPNaxiArJD5CauwMNmNoU6F7xfD3AAaJHR7WpvK4o")</f>
        <v/>
      </c>
      <c r="M30">
        <f>HYPERLINK("https://dexscreener.com/solana/FdwrS2euZXsyeQfCAcnv2ViaauvcKV6U3tXZ62hGuGTU?maker=EsYaPNaxiArJD5CauwMNmNoU6F7xfD3AAaJHR7WpvK4o","https://dexscreener.com/solana/FdwrS2euZXsyeQfCAcnv2ViaauvcKV6U3tXZ62hGuGTU?maker=EsYaPNaxiArJD5CauwMNmNoU6F7xfD3AAaJHR7WpvK4o")</f>
        <v/>
      </c>
    </row>
    <row r="31">
      <c r="A31" t="inlineStr">
        <is>
          <t>9axpDa1N4Nq7PTeVVPaXjiDCSdJc5TjszA3nSuqapump</t>
        </is>
      </c>
      <c r="B31" t="inlineStr">
        <is>
          <t>cvlt</t>
        </is>
      </c>
      <c r="C31" t="n">
        <v>1</v>
      </c>
      <c r="D31" t="n">
        <v>-0.2</v>
      </c>
      <c r="E31" t="n">
        <v>-0.2</v>
      </c>
      <c r="F31" t="n">
        <v>0.979</v>
      </c>
      <c r="G31" t="n">
        <v>0.779</v>
      </c>
      <c r="H31" t="n">
        <v>1</v>
      </c>
      <c r="I31" t="n">
        <v>1</v>
      </c>
      <c r="J31" t="n">
        <v>-1</v>
      </c>
      <c r="K31" t="n">
        <v>-1</v>
      </c>
      <c r="L31">
        <f>HYPERLINK("https://www.defined.fi/sol/9axpDa1N4Nq7PTeVVPaXjiDCSdJc5TjszA3nSuqapump?maker=EsYaPNaxiArJD5CauwMNmNoU6F7xfD3AAaJHR7WpvK4o","https://www.defined.fi/sol/9axpDa1N4Nq7PTeVVPaXjiDCSdJc5TjszA3nSuqapump?maker=EsYaPNaxiArJD5CauwMNmNoU6F7xfD3AAaJHR7WpvK4o")</f>
        <v/>
      </c>
      <c r="M31">
        <f>HYPERLINK("https://dexscreener.com/solana/9axpDa1N4Nq7PTeVVPaXjiDCSdJc5TjszA3nSuqapump?maker=EsYaPNaxiArJD5CauwMNmNoU6F7xfD3AAaJHR7WpvK4o","https://dexscreener.com/solana/9axpDa1N4Nq7PTeVVPaXjiDCSdJc5TjszA3nSuqapump?maker=EsYaPNaxiArJD5CauwMNmNoU6F7xfD3AAaJHR7WpvK4o")</f>
        <v/>
      </c>
    </row>
    <row r="32">
      <c r="A32" t="inlineStr">
        <is>
          <t>ETZDTrZp1tWSTPHf22cyUXiv5xGzXuBFEwJAsE8ypump</t>
        </is>
      </c>
      <c r="B32" t="inlineStr">
        <is>
          <t>xcog</t>
        </is>
      </c>
      <c r="C32" t="n">
        <v>1</v>
      </c>
      <c r="D32" t="n">
        <v>46.2</v>
      </c>
      <c r="E32" t="n">
        <v>13</v>
      </c>
      <c r="F32" t="n">
        <v>3.5</v>
      </c>
      <c r="G32" t="n">
        <v>49.7</v>
      </c>
      <c r="H32" t="n">
        <v>4</v>
      </c>
      <c r="I32" t="n">
        <v>3</v>
      </c>
      <c r="J32" t="n">
        <v>-1</v>
      </c>
      <c r="K32" t="n">
        <v>-1</v>
      </c>
      <c r="L32">
        <f>HYPERLINK("https://www.defined.fi/sol/ETZDTrZp1tWSTPHf22cyUXiv5xGzXuBFEwJAsE8ypump?maker=EsYaPNaxiArJD5CauwMNmNoU6F7xfD3AAaJHR7WpvK4o","https://www.defined.fi/sol/ETZDTrZp1tWSTPHf22cyUXiv5xGzXuBFEwJAsE8ypump?maker=EsYaPNaxiArJD5CauwMNmNoU6F7xfD3AAaJHR7WpvK4o")</f>
        <v/>
      </c>
      <c r="M32">
        <f>HYPERLINK("https://dexscreener.com/solana/ETZDTrZp1tWSTPHf22cyUXiv5xGzXuBFEwJAsE8ypump?maker=EsYaPNaxiArJD5CauwMNmNoU6F7xfD3AAaJHR7WpvK4o","https://dexscreener.com/solana/ETZDTrZp1tWSTPHf22cyUXiv5xGzXuBFEwJAsE8ypump?maker=EsYaPNaxiArJD5CauwMNmNoU6F7xfD3AAaJHR7WpvK4o")</f>
        <v/>
      </c>
    </row>
    <row r="33">
      <c r="A33" t="inlineStr">
        <is>
          <t>AXgfmnMwnkbfMdpXqXMn6oJCQ7sQKvX2PmkXfJSRpump</t>
        </is>
      </c>
      <c r="B33" t="inlineStr">
        <is>
          <t>YUD</t>
        </is>
      </c>
      <c r="C33" t="n">
        <v>1</v>
      </c>
      <c r="D33" t="n">
        <v>1.68</v>
      </c>
      <c r="E33" t="n">
        <v>0.08</v>
      </c>
      <c r="F33" t="n">
        <v>21.88</v>
      </c>
      <c r="G33" t="n">
        <v>23.56</v>
      </c>
      <c r="H33" t="n">
        <v>3</v>
      </c>
      <c r="I33" t="n">
        <v>8</v>
      </c>
      <c r="J33" t="n">
        <v>-1</v>
      </c>
      <c r="K33" t="n">
        <v>-1</v>
      </c>
      <c r="L33">
        <f>HYPERLINK("https://www.defined.fi/sol/AXgfmnMwnkbfMdpXqXMn6oJCQ7sQKvX2PmkXfJSRpump?maker=EsYaPNaxiArJD5CauwMNmNoU6F7xfD3AAaJHR7WpvK4o","https://www.defined.fi/sol/AXgfmnMwnkbfMdpXqXMn6oJCQ7sQKvX2PmkXfJSRpump?maker=EsYaPNaxiArJD5CauwMNmNoU6F7xfD3AAaJHR7WpvK4o")</f>
        <v/>
      </c>
      <c r="M33">
        <f>HYPERLINK("https://dexscreener.com/solana/AXgfmnMwnkbfMdpXqXMn6oJCQ7sQKvX2PmkXfJSRpump?maker=EsYaPNaxiArJD5CauwMNmNoU6F7xfD3AAaJHR7WpvK4o","https://dexscreener.com/solana/AXgfmnMwnkbfMdpXqXMn6oJCQ7sQKvX2PmkXfJSRpump?maker=EsYaPNaxiArJD5CauwMNmNoU6F7xfD3AAaJHR7WpvK4o")</f>
        <v/>
      </c>
    </row>
    <row r="34">
      <c r="A34" t="inlineStr">
        <is>
          <t>4994XJ88RjBS5SKv7qSe4fM3qtPRYzqYBQLe4NRDpump</t>
        </is>
      </c>
      <c r="B34" t="inlineStr">
        <is>
          <t>sma</t>
        </is>
      </c>
      <c r="C34" t="n">
        <v>2</v>
      </c>
      <c r="D34" t="n">
        <v>0.067</v>
      </c>
      <c r="E34" t="n">
        <v>0.25</v>
      </c>
      <c r="F34" t="n">
        <v>0.268</v>
      </c>
      <c r="G34" t="n">
        <v>0.334</v>
      </c>
      <c r="H34" t="n">
        <v>1</v>
      </c>
      <c r="I34" t="n">
        <v>1</v>
      </c>
      <c r="J34" t="n">
        <v>-1</v>
      </c>
      <c r="K34" t="n">
        <v>-1</v>
      </c>
      <c r="L34">
        <f>HYPERLINK("https://www.defined.fi/sol/4994XJ88RjBS5SKv7qSe4fM3qtPRYzqYBQLe4NRDpump?maker=EsYaPNaxiArJD5CauwMNmNoU6F7xfD3AAaJHR7WpvK4o","https://www.defined.fi/sol/4994XJ88RjBS5SKv7qSe4fM3qtPRYzqYBQLe4NRDpump?maker=EsYaPNaxiArJD5CauwMNmNoU6F7xfD3AAaJHR7WpvK4o")</f>
        <v/>
      </c>
      <c r="M34">
        <f>HYPERLINK("https://dexscreener.com/solana/4994XJ88RjBS5SKv7qSe4fM3qtPRYzqYBQLe4NRDpump?maker=EsYaPNaxiArJD5CauwMNmNoU6F7xfD3AAaJHR7WpvK4o","https://dexscreener.com/solana/4994XJ88RjBS5SKv7qSe4fM3qtPRYzqYBQLe4NRDpump?maker=EsYaPNaxiArJD5CauwMNmNoU6F7xfD3AAaJHR7WpvK4o")</f>
        <v/>
      </c>
    </row>
    <row r="35">
      <c r="A35" t="inlineStr">
        <is>
          <t>CekE2jcGFDMGtYXhAikas1nfWeYuSP1FgHepuh1epump</t>
        </is>
      </c>
      <c r="B35" t="inlineStr">
        <is>
          <t>$BORG</t>
        </is>
      </c>
      <c r="C35" t="n">
        <v>2</v>
      </c>
      <c r="D35" t="n">
        <v>-1.09</v>
      </c>
      <c r="E35" t="n">
        <v>-0.5600000000000001</v>
      </c>
      <c r="F35" t="n">
        <v>1.93</v>
      </c>
      <c r="G35" t="n">
        <v>0.84</v>
      </c>
      <c r="H35" t="n">
        <v>1</v>
      </c>
      <c r="I35" t="n">
        <v>1</v>
      </c>
      <c r="J35" t="n">
        <v>-1</v>
      </c>
      <c r="K35" t="n">
        <v>-1</v>
      </c>
      <c r="L35">
        <f>HYPERLINK("https://www.defined.fi/sol/CekE2jcGFDMGtYXhAikas1nfWeYuSP1FgHepuh1epump?maker=EsYaPNaxiArJD5CauwMNmNoU6F7xfD3AAaJHR7WpvK4o","https://www.defined.fi/sol/CekE2jcGFDMGtYXhAikas1nfWeYuSP1FgHepuh1epump?maker=EsYaPNaxiArJD5CauwMNmNoU6F7xfD3AAaJHR7WpvK4o")</f>
        <v/>
      </c>
      <c r="M35">
        <f>HYPERLINK("https://dexscreener.com/solana/CekE2jcGFDMGtYXhAikas1nfWeYuSP1FgHepuh1epump?maker=EsYaPNaxiArJD5CauwMNmNoU6F7xfD3AAaJHR7WpvK4o","https://dexscreener.com/solana/CekE2jcGFDMGtYXhAikas1nfWeYuSP1FgHepuh1epump?maker=EsYaPNaxiArJD5CauwMNmNoU6F7xfD3AAaJHR7WpvK4o")</f>
        <v/>
      </c>
    </row>
    <row r="36">
      <c r="A36" t="inlineStr">
        <is>
          <t>4r6RS5fVaBw8DNXYvqYi8dsxQmgktMwFMScmpwa8pump</t>
        </is>
      </c>
      <c r="B36" t="inlineStr">
        <is>
          <t>Dylan</t>
        </is>
      </c>
      <c r="C36" t="n">
        <v>2</v>
      </c>
      <c r="D36" t="n">
        <v>-0.956</v>
      </c>
      <c r="E36" t="n">
        <v>-0.8</v>
      </c>
      <c r="F36" t="n">
        <v>1.2</v>
      </c>
      <c r="G36" t="n">
        <v>0.245</v>
      </c>
      <c r="H36" t="n">
        <v>1</v>
      </c>
      <c r="I36" t="n">
        <v>1</v>
      </c>
      <c r="J36" t="n">
        <v>-1</v>
      </c>
      <c r="K36" t="n">
        <v>-1</v>
      </c>
      <c r="L36">
        <f>HYPERLINK("https://www.defined.fi/sol/4r6RS5fVaBw8DNXYvqYi8dsxQmgktMwFMScmpwa8pump?maker=EsYaPNaxiArJD5CauwMNmNoU6F7xfD3AAaJHR7WpvK4o","https://www.defined.fi/sol/4r6RS5fVaBw8DNXYvqYi8dsxQmgktMwFMScmpwa8pump?maker=EsYaPNaxiArJD5CauwMNmNoU6F7xfD3AAaJHR7WpvK4o")</f>
        <v/>
      </c>
      <c r="M36">
        <f>HYPERLINK("https://dexscreener.com/solana/4r6RS5fVaBw8DNXYvqYi8dsxQmgktMwFMScmpwa8pump?maker=EsYaPNaxiArJD5CauwMNmNoU6F7xfD3AAaJHR7WpvK4o","https://dexscreener.com/solana/4r6RS5fVaBw8DNXYvqYi8dsxQmgktMwFMScmpwa8pump?maker=EsYaPNaxiArJD5CauwMNmNoU6F7xfD3AAaJHR7WpvK4o")</f>
        <v/>
      </c>
    </row>
    <row r="37">
      <c r="A37" t="inlineStr">
        <is>
          <t>8CB5nCRtcWupRJDxy7R65wvx6cp5Q7eNhMGj46FHpump</t>
        </is>
      </c>
      <c r="B37" t="inlineStr">
        <is>
          <t>Daram</t>
        </is>
      </c>
      <c r="C37" t="n">
        <v>2</v>
      </c>
      <c r="D37" t="n">
        <v>-1.48</v>
      </c>
      <c r="E37" t="n">
        <v>-0.33</v>
      </c>
      <c r="F37" t="n">
        <v>4.43</v>
      </c>
      <c r="G37" t="n">
        <v>2.95</v>
      </c>
      <c r="H37" t="n">
        <v>1</v>
      </c>
      <c r="I37" t="n">
        <v>2</v>
      </c>
      <c r="J37" t="n">
        <v>-1</v>
      </c>
      <c r="K37" t="n">
        <v>-1</v>
      </c>
      <c r="L37">
        <f>HYPERLINK("https://www.defined.fi/sol/8CB5nCRtcWupRJDxy7R65wvx6cp5Q7eNhMGj46FHpump?maker=EsYaPNaxiArJD5CauwMNmNoU6F7xfD3AAaJHR7WpvK4o","https://www.defined.fi/sol/8CB5nCRtcWupRJDxy7R65wvx6cp5Q7eNhMGj46FHpump?maker=EsYaPNaxiArJD5CauwMNmNoU6F7xfD3AAaJHR7WpvK4o")</f>
        <v/>
      </c>
      <c r="M37">
        <f>HYPERLINK("https://dexscreener.com/solana/8CB5nCRtcWupRJDxy7R65wvx6cp5Q7eNhMGj46FHpump?maker=EsYaPNaxiArJD5CauwMNmNoU6F7xfD3AAaJHR7WpvK4o","https://dexscreener.com/solana/8CB5nCRtcWupRJDxy7R65wvx6cp5Q7eNhMGj46FHpump?maker=EsYaPNaxiArJD5CauwMNmNoU6F7xfD3AAaJHR7WpvK4o")</f>
        <v/>
      </c>
    </row>
    <row r="38">
      <c r="A38" t="inlineStr">
        <is>
          <t>4ZFKicJjDMZgMwVCpFb5p4zCwzXsJoUEQRoZ6SMgpump</t>
        </is>
      </c>
      <c r="B38" t="inlineStr">
        <is>
          <t>MOVIEGEN</t>
        </is>
      </c>
      <c r="C38" t="n">
        <v>2</v>
      </c>
      <c r="D38" t="n">
        <v>-0.114</v>
      </c>
      <c r="E38" t="n">
        <v>-1</v>
      </c>
      <c r="F38" t="n">
        <v>0.141</v>
      </c>
      <c r="G38" t="n">
        <v>0.027</v>
      </c>
      <c r="H38" t="n">
        <v>2</v>
      </c>
      <c r="I38" t="n">
        <v>1</v>
      </c>
      <c r="J38" t="n">
        <v>-1</v>
      </c>
      <c r="K38" t="n">
        <v>-1</v>
      </c>
      <c r="L38">
        <f>HYPERLINK("https://www.defined.fi/sol/4ZFKicJjDMZgMwVCpFb5p4zCwzXsJoUEQRoZ6SMgpump?maker=EsYaPNaxiArJD5CauwMNmNoU6F7xfD3AAaJHR7WpvK4o","https://www.defined.fi/sol/4ZFKicJjDMZgMwVCpFb5p4zCwzXsJoUEQRoZ6SMgpump?maker=EsYaPNaxiArJD5CauwMNmNoU6F7xfD3AAaJHR7WpvK4o")</f>
        <v/>
      </c>
      <c r="M38">
        <f>HYPERLINK("https://dexscreener.com/solana/4ZFKicJjDMZgMwVCpFb5p4zCwzXsJoUEQRoZ6SMgpump?maker=EsYaPNaxiArJD5CauwMNmNoU6F7xfD3AAaJHR7WpvK4o","https://dexscreener.com/solana/4ZFKicJjDMZgMwVCpFb5p4zCwzXsJoUEQRoZ6SMgpump?maker=EsYaPNaxiArJD5CauwMNmNoU6F7xfD3AAaJHR7WpvK4o")</f>
        <v/>
      </c>
    </row>
    <row r="39">
      <c r="A39" t="inlineStr">
        <is>
          <t>E3beZxzoBQEXQC17aSaPc89YJqdJoadreqd4oQiJpump</t>
        </is>
      </c>
      <c r="B39" t="inlineStr">
        <is>
          <t>Qabala</t>
        </is>
      </c>
      <c r="C39" t="n">
        <v>2</v>
      </c>
      <c r="D39" t="n">
        <v>-0.049</v>
      </c>
      <c r="E39" t="n">
        <v>-0.09</v>
      </c>
      <c r="F39" t="n">
        <v>0.523</v>
      </c>
      <c r="G39" t="n">
        <v>0.474</v>
      </c>
      <c r="H39" t="n">
        <v>1</v>
      </c>
      <c r="I39" t="n">
        <v>1</v>
      </c>
      <c r="J39" t="n">
        <v>-1</v>
      </c>
      <c r="K39" t="n">
        <v>-1</v>
      </c>
      <c r="L39">
        <f>HYPERLINK("https://www.defined.fi/sol/E3beZxzoBQEXQC17aSaPc89YJqdJoadreqd4oQiJpump?maker=EsYaPNaxiArJD5CauwMNmNoU6F7xfD3AAaJHR7WpvK4o","https://www.defined.fi/sol/E3beZxzoBQEXQC17aSaPc89YJqdJoadreqd4oQiJpump?maker=EsYaPNaxiArJD5CauwMNmNoU6F7xfD3AAaJHR7WpvK4o")</f>
        <v/>
      </c>
      <c r="M39">
        <f>HYPERLINK("https://dexscreener.com/solana/E3beZxzoBQEXQC17aSaPc89YJqdJoadreqd4oQiJpump?maker=EsYaPNaxiArJD5CauwMNmNoU6F7xfD3AAaJHR7WpvK4o","https://dexscreener.com/solana/E3beZxzoBQEXQC17aSaPc89YJqdJoadreqd4oQiJpump?maker=EsYaPNaxiArJD5CauwMNmNoU6F7xfD3AAaJHR7WpvK4o")</f>
        <v/>
      </c>
    </row>
    <row r="40">
      <c r="A40" t="inlineStr">
        <is>
          <t>7taMk5ZwJGBZHruoAREHdWpHdfCPHan4VqC2BvDepump</t>
        </is>
      </c>
      <c r="B40" t="inlineStr">
        <is>
          <t>MIKE</t>
        </is>
      </c>
      <c r="C40" t="n">
        <v>2</v>
      </c>
      <c r="D40" t="n">
        <v>-1.5</v>
      </c>
      <c r="E40" t="n">
        <v>-0.26</v>
      </c>
      <c r="F40" t="n">
        <v>5.81</v>
      </c>
      <c r="G40" t="n">
        <v>4.31</v>
      </c>
      <c r="H40" t="n">
        <v>3</v>
      </c>
      <c r="I40" t="n">
        <v>2</v>
      </c>
      <c r="J40" t="n">
        <v>-1</v>
      </c>
      <c r="K40" t="n">
        <v>-1</v>
      </c>
      <c r="L40">
        <f>HYPERLINK("https://www.defined.fi/sol/7taMk5ZwJGBZHruoAREHdWpHdfCPHan4VqC2BvDepump?maker=EsYaPNaxiArJD5CauwMNmNoU6F7xfD3AAaJHR7WpvK4o","https://www.defined.fi/sol/7taMk5ZwJGBZHruoAREHdWpHdfCPHan4VqC2BvDepump?maker=EsYaPNaxiArJD5CauwMNmNoU6F7xfD3AAaJHR7WpvK4o")</f>
        <v/>
      </c>
      <c r="M40">
        <f>HYPERLINK("https://dexscreener.com/solana/7taMk5ZwJGBZHruoAREHdWpHdfCPHan4VqC2BvDepump?maker=EsYaPNaxiArJD5CauwMNmNoU6F7xfD3AAaJHR7WpvK4o","https://dexscreener.com/solana/7taMk5ZwJGBZHruoAREHdWpHdfCPHan4VqC2BvDepump?maker=EsYaPNaxiArJD5CauwMNmNoU6F7xfD3AAaJHR7WpvK4o")</f>
        <v/>
      </c>
    </row>
    <row r="41">
      <c r="A41" t="inlineStr">
        <is>
          <t>3FJeaYfdn7ebWrzoW2CJcnxGGWy5823CFY5z7DKHpump</t>
        </is>
      </c>
      <c r="B41" t="inlineStr">
        <is>
          <t>taoki</t>
        </is>
      </c>
      <c r="C41" t="n">
        <v>2</v>
      </c>
      <c r="D41" t="n">
        <v>-0.383</v>
      </c>
      <c r="E41" t="n">
        <v>-0.79</v>
      </c>
      <c r="F41" t="n">
        <v>0.486</v>
      </c>
      <c r="G41" t="n">
        <v>0.103</v>
      </c>
      <c r="H41" t="n">
        <v>1</v>
      </c>
      <c r="I41" t="n">
        <v>1</v>
      </c>
      <c r="J41" t="n">
        <v>-1</v>
      </c>
      <c r="K41" t="n">
        <v>-1</v>
      </c>
      <c r="L41">
        <f>HYPERLINK("https://www.defined.fi/sol/3FJeaYfdn7ebWrzoW2CJcnxGGWy5823CFY5z7DKHpump?maker=EsYaPNaxiArJD5CauwMNmNoU6F7xfD3AAaJHR7WpvK4o","https://www.defined.fi/sol/3FJeaYfdn7ebWrzoW2CJcnxGGWy5823CFY5z7DKHpump?maker=EsYaPNaxiArJD5CauwMNmNoU6F7xfD3AAaJHR7WpvK4o")</f>
        <v/>
      </c>
      <c r="M41">
        <f>HYPERLINK("https://dexscreener.com/solana/3FJeaYfdn7ebWrzoW2CJcnxGGWy5823CFY5z7DKHpump?maker=EsYaPNaxiArJD5CauwMNmNoU6F7xfD3AAaJHR7WpvK4o","https://dexscreener.com/solana/3FJeaYfdn7ebWrzoW2CJcnxGGWy5823CFY5z7DKHpump?maker=EsYaPNaxiArJD5CauwMNmNoU6F7xfD3AAaJHR7WpvK4o")</f>
        <v/>
      </c>
    </row>
    <row r="42">
      <c r="A42" t="inlineStr">
        <is>
          <t>9zt9qBmXdvcDksAoctyTtW2Logg5NGeQU46Zhsfppump</t>
        </is>
      </c>
      <c r="B42" t="inlineStr">
        <is>
          <t>TULIP</t>
        </is>
      </c>
      <c r="C42" t="n">
        <v>2</v>
      </c>
      <c r="D42" t="n">
        <v>-2.4</v>
      </c>
      <c r="E42" t="n">
        <v>-0.31</v>
      </c>
      <c r="F42" t="n">
        <v>7.65</v>
      </c>
      <c r="G42" t="n">
        <v>5.25</v>
      </c>
      <c r="H42" t="n">
        <v>3</v>
      </c>
      <c r="I42" t="n">
        <v>3</v>
      </c>
      <c r="J42" t="n">
        <v>-1</v>
      </c>
      <c r="K42" t="n">
        <v>-1</v>
      </c>
      <c r="L42">
        <f>HYPERLINK("https://www.defined.fi/sol/9zt9qBmXdvcDksAoctyTtW2Logg5NGeQU46Zhsfppump?maker=EsYaPNaxiArJD5CauwMNmNoU6F7xfD3AAaJHR7WpvK4o","https://www.defined.fi/sol/9zt9qBmXdvcDksAoctyTtW2Logg5NGeQU46Zhsfppump?maker=EsYaPNaxiArJD5CauwMNmNoU6F7xfD3AAaJHR7WpvK4o")</f>
        <v/>
      </c>
      <c r="M42">
        <f>HYPERLINK("https://dexscreener.com/solana/9zt9qBmXdvcDksAoctyTtW2Logg5NGeQU46Zhsfppump?maker=EsYaPNaxiArJD5CauwMNmNoU6F7xfD3AAaJHR7WpvK4o","https://dexscreener.com/solana/9zt9qBmXdvcDksAoctyTtW2Logg5NGeQU46Zhsfppump?maker=EsYaPNaxiArJD5CauwMNmNoU6F7xfD3AAaJHR7WpvK4o")</f>
        <v/>
      </c>
    </row>
    <row r="43">
      <c r="A43" t="inlineStr">
        <is>
          <t>9B4A2wwJWPtHKhvXYCr9qdP5FiSTmsQJcQtv9Ewipump</t>
        </is>
      </c>
      <c r="B43" t="inlineStr">
        <is>
          <t>MOCK</t>
        </is>
      </c>
      <c r="C43" t="n">
        <v>2</v>
      </c>
      <c r="D43" t="n">
        <v>-1.14</v>
      </c>
      <c r="E43" t="n">
        <v>-0.78</v>
      </c>
      <c r="F43" t="n">
        <v>1.47</v>
      </c>
      <c r="G43" t="n">
        <v>0.323</v>
      </c>
      <c r="H43" t="n">
        <v>1</v>
      </c>
      <c r="I43" t="n">
        <v>1</v>
      </c>
      <c r="J43" t="n">
        <v>-1</v>
      </c>
      <c r="K43" t="n">
        <v>-1</v>
      </c>
      <c r="L43">
        <f>HYPERLINK("https://www.defined.fi/sol/9B4A2wwJWPtHKhvXYCr9qdP5FiSTmsQJcQtv9Ewipump?maker=EsYaPNaxiArJD5CauwMNmNoU6F7xfD3AAaJHR7WpvK4o","https://www.defined.fi/sol/9B4A2wwJWPtHKhvXYCr9qdP5FiSTmsQJcQtv9Ewipump?maker=EsYaPNaxiArJD5CauwMNmNoU6F7xfD3AAaJHR7WpvK4o")</f>
        <v/>
      </c>
      <c r="M43">
        <f>HYPERLINK("https://dexscreener.com/solana/9B4A2wwJWPtHKhvXYCr9qdP5FiSTmsQJcQtv9Ewipump?maker=EsYaPNaxiArJD5CauwMNmNoU6F7xfD3AAaJHR7WpvK4o","https://dexscreener.com/solana/9B4A2wwJWPtHKhvXYCr9qdP5FiSTmsQJcQtv9Ewipump?maker=EsYaPNaxiArJD5CauwMNmNoU6F7xfD3AAaJHR7WpvK4o")</f>
        <v/>
      </c>
    </row>
    <row r="44">
      <c r="A44" t="inlineStr">
        <is>
          <t>TLZmSzq62CsWGGGw2J8xCjgeAZbXk5iyE2cDDvGpump</t>
        </is>
      </c>
      <c r="B44" t="inlineStr">
        <is>
          <t>Selene</t>
        </is>
      </c>
      <c r="C44" t="n">
        <v>2</v>
      </c>
      <c r="D44" t="n">
        <v>-0.023</v>
      </c>
      <c r="E44" t="n">
        <v>-0.7</v>
      </c>
      <c r="F44" t="n">
        <v>0.033</v>
      </c>
      <c r="G44" t="n">
        <v>0.01</v>
      </c>
      <c r="H44" t="n">
        <v>1</v>
      </c>
      <c r="I44" t="n">
        <v>1</v>
      </c>
      <c r="J44" t="n">
        <v>-1</v>
      </c>
      <c r="K44" t="n">
        <v>-1</v>
      </c>
      <c r="L44">
        <f>HYPERLINK("https://www.defined.fi/sol/TLZmSzq62CsWGGGw2J8xCjgeAZbXk5iyE2cDDvGpump?maker=EsYaPNaxiArJD5CauwMNmNoU6F7xfD3AAaJHR7WpvK4o","https://www.defined.fi/sol/TLZmSzq62CsWGGGw2J8xCjgeAZbXk5iyE2cDDvGpump?maker=EsYaPNaxiArJD5CauwMNmNoU6F7xfD3AAaJHR7WpvK4o")</f>
        <v/>
      </c>
      <c r="M44">
        <f>HYPERLINK("https://dexscreener.com/solana/TLZmSzq62CsWGGGw2J8xCjgeAZbXk5iyE2cDDvGpump?maker=EsYaPNaxiArJD5CauwMNmNoU6F7xfD3AAaJHR7WpvK4o","https://dexscreener.com/solana/TLZmSzq62CsWGGGw2J8xCjgeAZbXk5iyE2cDDvGpump?maker=EsYaPNaxiArJD5CauwMNmNoU6F7xfD3AAaJHR7WpvK4o")</f>
        <v/>
      </c>
    </row>
    <row r="45">
      <c r="A45" t="inlineStr">
        <is>
          <t>A7CVHyRsD3GPDwS12UyDLnnBnBTjZAMfu4NB2X8ipump</t>
        </is>
      </c>
      <c r="B45" t="inlineStr">
        <is>
          <t>RIAG</t>
        </is>
      </c>
      <c r="C45" t="n">
        <v>2</v>
      </c>
      <c r="D45" t="n">
        <v>-0.022</v>
      </c>
      <c r="E45" t="n">
        <v>-1</v>
      </c>
      <c r="F45" t="n">
        <v>0.056</v>
      </c>
      <c r="G45" t="n">
        <v>0.034</v>
      </c>
      <c r="H45" t="n">
        <v>1</v>
      </c>
      <c r="I45" t="n">
        <v>1</v>
      </c>
      <c r="J45" t="n">
        <v>-1</v>
      </c>
      <c r="K45" t="n">
        <v>-1</v>
      </c>
      <c r="L45">
        <f>HYPERLINK("https://www.defined.fi/sol/A7CVHyRsD3GPDwS12UyDLnnBnBTjZAMfu4NB2X8ipump?maker=EsYaPNaxiArJD5CauwMNmNoU6F7xfD3AAaJHR7WpvK4o","https://www.defined.fi/sol/A7CVHyRsD3GPDwS12UyDLnnBnBTjZAMfu4NB2X8ipump?maker=EsYaPNaxiArJD5CauwMNmNoU6F7xfD3AAaJHR7WpvK4o")</f>
        <v/>
      </c>
      <c r="M45">
        <f>HYPERLINK("https://dexscreener.com/solana/A7CVHyRsD3GPDwS12UyDLnnBnBTjZAMfu4NB2X8ipump?maker=EsYaPNaxiArJD5CauwMNmNoU6F7xfD3AAaJHR7WpvK4o","https://dexscreener.com/solana/A7CVHyRsD3GPDwS12UyDLnnBnBTjZAMfu4NB2X8ipump?maker=EsYaPNaxiArJD5CauwMNmNoU6F7xfD3AAaJHR7WpvK4o")</f>
        <v/>
      </c>
    </row>
    <row r="46">
      <c r="A46" t="inlineStr">
        <is>
          <t>4JfiK8a9Qe99tQL3X4dmmuMgL8D9ViNs8j2QbiZHpump</t>
        </is>
      </c>
      <c r="B46" t="inlineStr">
        <is>
          <t>BLESSED</t>
        </is>
      </c>
      <c r="C46" t="n">
        <v>2</v>
      </c>
      <c r="D46" t="n">
        <v>-0.049</v>
      </c>
      <c r="E46" t="n">
        <v>-1</v>
      </c>
      <c r="F46" t="n">
        <v>0.095</v>
      </c>
      <c r="G46" t="n">
        <v>0.046</v>
      </c>
      <c r="H46" t="n">
        <v>1</v>
      </c>
      <c r="I46" t="n">
        <v>1</v>
      </c>
      <c r="J46" t="n">
        <v>-1</v>
      </c>
      <c r="K46" t="n">
        <v>-1</v>
      </c>
      <c r="L46">
        <f>HYPERLINK("https://www.defined.fi/sol/4JfiK8a9Qe99tQL3X4dmmuMgL8D9ViNs8j2QbiZHpump?maker=EsYaPNaxiArJD5CauwMNmNoU6F7xfD3AAaJHR7WpvK4o","https://www.defined.fi/sol/4JfiK8a9Qe99tQL3X4dmmuMgL8D9ViNs8j2QbiZHpump?maker=EsYaPNaxiArJD5CauwMNmNoU6F7xfD3AAaJHR7WpvK4o")</f>
        <v/>
      </c>
      <c r="M46">
        <f>HYPERLINK("https://dexscreener.com/solana/4JfiK8a9Qe99tQL3X4dmmuMgL8D9ViNs8j2QbiZHpump?maker=EsYaPNaxiArJD5CauwMNmNoU6F7xfD3AAaJHR7WpvK4o","https://dexscreener.com/solana/4JfiK8a9Qe99tQL3X4dmmuMgL8D9ViNs8j2QbiZHpump?maker=EsYaPNaxiArJD5CauwMNmNoU6F7xfD3AAaJHR7WpvK4o")</f>
        <v/>
      </c>
    </row>
    <row r="47">
      <c r="A47" t="inlineStr">
        <is>
          <t>DYX4i1nrKgn5pmQUHSBr7kxe2oE8gKxpw1wxJFyBpump</t>
        </is>
      </c>
      <c r="B47" t="inlineStr">
        <is>
          <t>SOLANA</t>
        </is>
      </c>
      <c r="C47" t="n">
        <v>2</v>
      </c>
      <c r="D47" t="n">
        <v>-0.499</v>
      </c>
      <c r="E47" t="n">
        <v>-0.83</v>
      </c>
      <c r="F47" t="n">
        <v>0.602</v>
      </c>
      <c r="G47" t="n">
        <v>0.103</v>
      </c>
      <c r="H47" t="n">
        <v>3</v>
      </c>
      <c r="I47" t="n">
        <v>1</v>
      </c>
      <c r="J47" t="n">
        <v>-1</v>
      </c>
      <c r="K47" t="n">
        <v>-1</v>
      </c>
      <c r="L47">
        <f>HYPERLINK("https://www.defined.fi/sol/DYX4i1nrKgn5pmQUHSBr7kxe2oE8gKxpw1wxJFyBpump?maker=EsYaPNaxiArJD5CauwMNmNoU6F7xfD3AAaJHR7WpvK4o","https://www.defined.fi/sol/DYX4i1nrKgn5pmQUHSBr7kxe2oE8gKxpw1wxJFyBpump?maker=EsYaPNaxiArJD5CauwMNmNoU6F7xfD3AAaJHR7WpvK4o")</f>
        <v/>
      </c>
      <c r="M47">
        <f>HYPERLINK("https://dexscreener.com/solana/DYX4i1nrKgn5pmQUHSBr7kxe2oE8gKxpw1wxJFyBpump?maker=EsYaPNaxiArJD5CauwMNmNoU6F7xfD3AAaJHR7WpvK4o","https://dexscreener.com/solana/DYX4i1nrKgn5pmQUHSBr7kxe2oE8gKxpw1wxJFyBpump?maker=EsYaPNaxiArJD5CauwMNmNoU6F7xfD3AAaJHR7WpvK4o")</f>
        <v/>
      </c>
    </row>
    <row r="48">
      <c r="A48" t="inlineStr">
        <is>
          <t>6N1Uz7QB9d7SpFbETtsHjx3TJaN2ZwdVodXmUYrtpump</t>
        </is>
      </c>
      <c r="B48" t="inlineStr">
        <is>
          <t>Bambu</t>
        </is>
      </c>
      <c r="C48" t="n">
        <v>3</v>
      </c>
      <c r="D48" t="n">
        <v>-0.186</v>
      </c>
      <c r="E48" t="n">
        <v>-0.25</v>
      </c>
      <c r="F48" t="n">
        <v>0.753</v>
      </c>
      <c r="G48" t="n">
        <v>0.5669999999999999</v>
      </c>
      <c r="H48" t="n">
        <v>1</v>
      </c>
      <c r="I48" t="n">
        <v>1</v>
      </c>
      <c r="J48" t="n">
        <v>-1</v>
      </c>
      <c r="K48" t="n">
        <v>-1</v>
      </c>
      <c r="L48">
        <f>HYPERLINK("https://www.defined.fi/sol/6N1Uz7QB9d7SpFbETtsHjx3TJaN2ZwdVodXmUYrtpump?maker=EsYaPNaxiArJD5CauwMNmNoU6F7xfD3AAaJHR7WpvK4o","https://www.defined.fi/sol/6N1Uz7QB9d7SpFbETtsHjx3TJaN2ZwdVodXmUYrtpump?maker=EsYaPNaxiArJD5CauwMNmNoU6F7xfD3AAaJHR7WpvK4o")</f>
        <v/>
      </c>
      <c r="M48">
        <f>HYPERLINK("https://dexscreener.com/solana/6N1Uz7QB9d7SpFbETtsHjx3TJaN2ZwdVodXmUYrtpump?maker=EsYaPNaxiArJD5CauwMNmNoU6F7xfD3AAaJHR7WpvK4o","https://dexscreener.com/solana/6N1Uz7QB9d7SpFbETtsHjx3TJaN2ZwdVodXmUYrtpump?maker=EsYaPNaxiArJD5CauwMNmNoU6F7xfD3AAaJHR7WpvK4o")</f>
        <v/>
      </c>
    </row>
    <row r="49">
      <c r="A49" t="inlineStr">
        <is>
          <t>GbCBWwoJsYY5fyxbGarZCmRv6FaL8tTiEawNRZ5fpump</t>
        </is>
      </c>
      <c r="B49" t="inlineStr">
        <is>
          <t>SOLFESSION</t>
        </is>
      </c>
      <c r="C49" t="n">
        <v>3</v>
      </c>
      <c r="D49" t="n">
        <v>6.04</v>
      </c>
      <c r="E49" t="n">
        <v>1.66</v>
      </c>
      <c r="F49" t="n">
        <v>3.65</v>
      </c>
      <c r="G49" t="n">
        <v>9.69</v>
      </c>
      <c r="H49" t="n">
        <v>3</v>
      </c>
      <c r="I49" t="n">
        <v>2</v>
      </c>
      <c r="J49" t="n">
        <v>-1</v>
      </c>
      <c r="K49" t="n">
        <v>-1</v>
      </c>
      <c r="L49">
        <f>HYPERLINK("https://www.defined.fi/sol/GbCBWwoJsYY5fyxbGarZCmRv6FaL8tTiEawNRZ5fpump?maker=EsYaPNaxiArJD5CauwMNmNoU6F7xfD3AAaJHR7WpvK4o","https://www.defined.fi/sol/GbCBWwoJsYY5fyxbGarZCmRv6FaL8tTiEawNRZ5fpump?maker=EsYaPNaxiArJD5CauwMNmNoU6F7xfD3AAaJHR7WpvK4o")</f>
        <v/>
      </c>
      <c r="M49">
        <f>HYPERLINK("https://dexscreener.com/solana/GbCBWwoJsYY5fyxbGarZCmRv6FaL8tTiEawNRZ5fpump?maker=EsYaPNaxiArJD5CauwMNmNoU6F7xfD3AAaJHR7WpvK4o","https://dexscreener.com/solana/GbCBWwoJsYY5fyxbGarZCmRv6FaL8tTiEawNRZ5fpump?maker=EsYaPNaxiArJD5CauwMNmNoU6F7xfD3AAaJHR7WpvK4o")</f>
        <v/>
      </c>
    </row>
    <row r="50">
      <c r="A50" t="inlineStr">
        <is>
          <t>3d3sDJUMSCTjase6hWRcppUe6QkszEWRsrMJNbn7pump</t>
        </is>
      </c>
      <c r="B50" t="inlineStr">
        <is>
          <t>Sinner</t>
        </is>
      </c>
      <c r="C50" t="n">
        <v>3</v>
      </c>
      <c r="D50" t="n">
        <v>-1.75</v>
      </c>
      <c r="E50" t="n">
        <v>-0.78</v>
      </c>
      <c r="F50" t="n">
        <v>2.23</v>
      </c>
      <c r="G50" t="n">
        <v>0.482</v>
      </c>
      <c r="H50" t="n">
        <v>1</v>
      </c>
      <c r="I50" t="n">
        <v>1</v>
      </c>
      <c r="J50" t="n">
        <v>-1</v>
      </c>
      <c r="K50" t="n">
        <v>-1</v>
      </c>
      <c r="L50">
        <f>HYPERLINK("https://www.defined.fi/sol/3d3sDJUMSCTjase6hWRcppUe6QkszEWRsrMJNbn7pump?maker=EsYaPNaxiArJD5CauwMNmNoU6F7xfD3AAaJHR7WpvK4o","https://www.defined.fi/sol/3d3sDJUMSCTjase6hWRcppUe6QkszEWRsrMJNbn7pump?maker=EsYaPNaxiArJD5CauwMNmNoU6F7xfD3AAaJHR7WpvK4o")</f>
        <v/>
      </c>
      <c r="M50">
        <f>HYPERLINK("https://dexscreener.com/solana/3d3sDJUMSCTjase6hWRcppUe6QkszEWRsrMJNbn7pump?maker=EsYaPNaxiArJD5CauwMNmNoU6F7xfD3AAaJHR7WpvK4o","https://dexscreener.com/solana/3d3sDJUMSCTjase6hWRcppUe6QkszEWRsrMJNbn7pump?maker=EsYaPNaxiArJD5CauwMNmNoU6F7xfD3AAaJHR7WpvK4o")</f>
        <v/>
      </c>
    </row>
    <row r="51">
      <c r="A51" t="inlineStr">
        <is>
          <t>96wVmG44t42yVVfEk6KCbGcxY9vjmQND4AkTjxNSpump</t>
        </is>
      </c>
      <c r="B51" t="inlineStr">
        <is>
          <t>Thickberg</t>
        </is>
      </c>
      <c r="C51" t="n">
        <v>3</v>
      </c>
      <c r="D51" t="n">
        <v>-1.75</v>
      </c>
      <c r="E51" t="n">
        <v>-0.83</v>
      </c>
      <c r="F51" t="n">
        <v>2.1</v>
      </c>
      <c r="G51" t="n">
        <v>0.351</v>
      </c>
      <c r="H51" t="n">
        <v>2</v>
      </c>
      <c r="I51" t="n">
        <v>1</v>
      </c>
      <c r="J51" t="n">
        <v>-1</v>
      </c>
      <c r="K51" t="n">
        <v>-1</v>
      </c>
      <c r="L51">
        <f>HYPERLINK("https://www.defined.fi/sol/96wVmG44t42yVVfEk6KCbGcxY9vjmQND4AkTjxNSpump?maker=EsYaPNaxiArJD5CauwMNmNoU6F7xfD3AAaJHR7WpvK4o","https://www.defined.fi/sol/96wVmG44t42yVVfEk6KCbGcxY9vjmQND4AkTjxNSpump?maker=EsYaPNaxiArJD5CauwMNmNoU6F7xfD3AAaJHR7WpvK4o")</f>
        <v/>
      </c>
      <c r="M51">
        <f>HYPERLINK("https://dexscreener.com/solana/96wVmG44t42yVVfEk6KCbGcxY9vjmQND4AkTjxNSpump?maker=EsYaPNaxiArJD5CauwMNmNoU6F7xfD3AAaJHR7WpvK4o","https://dexscreener.com/solana/96wVmG44t42yVVfEk6KCbGcxY9vjmQND4AkTjxNSpump?maker=EsYaPNaxiArJD5CauwMNmNoU6F7xfD3AAaJHR7WpvK4o")</f>
        <v/>
      </c>
    </row>
    <row r="52">
      <c r="A52" t="inlineStr">
        <is>
          <t>A8iacZxntFLMWjfGctKLytfVGZKmj5oZhmYiA412pump</t>
        </is>
      </c>
      <c r="B52" t="inlineStr">
        <is>
          <t>4D</t>
        </is>
      </c>
      <c r="C52" t="n">
        <v>3</v>
      </c>
      <c r="D52" t="n">
        <v>-0.626</v>
      </c>
      <c r="E52" t="n">
        <v>-1</v>
      </c>
      <c r="F52" t="n">
        <v>0.752</v>
      </c>
      <c r="G52" t="n">
        <v>0.126</v>
      </c>
      <c r="H52" t="n">
        <v>2</v>
      </c>
      <c r="I52" t="n">
        <v>1</v>
      </c>
      <c r="J52" t="n">
        <v>-1</v>
      </c>
      <c r="K52" t="n">
        <v>-1</v>
      </c>
      <c r="L52">
        <f>HYPERLINK("https://www.defined.fi/sol/A8iacZxntFLMWjfGctKLytfVGZKmj5oZhmYiA412pump?maker=EsYaPNaxiArJD5CauwMNmNoU6F7xfD3AAaJHR7WpvK4o","https://www.defined.fi/sol/A8iacZxntFLMWjfGctKLytfVGZKmj5oZhmYiA412pump?maker=EsYaPNaxiArJD5CauwMNmNoU6F7xfD3AAaJHR7WpvK4o")</f>
        <v/>
      </c>
      <c r="M52">
        <f>HYPERLINK("https://dexscreener.com/solana/A8iacZxntFLMWjfGctKLytfVGZKmj5oZhmYiA412pump?maker=EsYaPNaxiArJD5CauwMNmNoU6F7xfD3AAaJHR7WpvK4o","https://dexscreener.com/solana/A8iacZxntFLMWjfGctKLytfVGZKmj5oZhmYiA412pump?maker=EsYaPNaxiArJD5CauwMNmNoU6F7xfD3AAaJHR7WpvK4o")</f>
        <v/>
      </c>
    </row>
    <row r="53">
      <c r="A53" t="inlineStr">
        <is>
          <t>BDRMoQ3KfHqKoRocAbwKpBgJxMwjJcX6JrDPpmFWpump</t>
        </is>
      </c>
      <c r="B53" t="inlineStr">
        <is>
          <t>trust</t>
        </is>
      </c>
      <c r="C53" t="n">
        <v>3</v>
      </c>
      <c r="D53" t="n">
        <v>-0.129</v>
      </c>
      <c r="E53" t="n">
        <v>-0.15</v>
      </c>
      <c r="F53" t="n">
        <v>0.88</v>
      </c>
      <c r="G53" t="n">
        <v>0.751</v>
      </c>
      <c r="H53" t="n">
        <v>1</v>
      </c>
      <c r="I53" t="n">
        <v>1</v>
      </c>
      <c r="J53" t="n">
        <v>-1</v>
      </c>
      <c r="K53" t="n">
        <v>-1</v>
      </c>
      <c r="L53">
        <f>HYPERLINK("https://www.defined.fi/sol/BDRMoQ3KfHqKoRocAbwKpBgJxMwjJcX6JrDPpmFWpump?maker=EsYaPNaxiArJD5CauwMNmNoU6F7xfD3AAaJHR7WpvK4o","https://www.defined.fi/sol/BDRMoQ3KfHqKoRocAbwKpBgJxMwjJcX6JrDPpmFWpump?maker=EsYaPNaxiArJD5CauwMNmNoU6F7xfD3AAaJHR7WpvK4o")</f>
        <v/>
      </c>
      <c r="M53">
        <f>HYPERLINK("https://dexscreener.com/solana/BDRMoQ3KfHqKoRocAbwKpBgJxMwjJcX6JrDPpmFWpump?maker=EsYaPNaxiArJD5CauwMNmNoU6F7xfD3AAaJHR7WpvK4o","https://dexscreener.com/solana/BDRMoQ3KfHqKoRocAbwKpBgJxMwjJcX6JrDPpmFWpump?maker=EsYaPNaxiArJD5CauwMNmNoU6F7xfD3AAaJHR7WpvK4o")</f>
        <v/>
      </c>
    </row>
    <row r="54">
      <c r="A54" t="inlineStr">
        <is>
          <t>9VdQ7YrEwfGWvv3J883amEbYmCQw8dD5nGX5xvudpump</t>
        </is>
      </c>
      <c r="B54" t="inlineStr">
        <is>
          <t>FI</t>
        </is>
      </c>
      <c r="C54" t="n">
        <v>3</v>
      </c>
      <c r="D54" t="n">
        <v>-0.537</v>
      </c>
      <c r="E54" t="n">
        <v>-0.22</v>
      </c>
      <c r="F54" t="n">
        <v>2.48</v>
      </c>
      <c r="G54" t="n">
        <v>1.94</v>
      </c>
      <c r="H54" t="n">
        <v>4</v>
      </c>
      <c r="I54" t="n">
        <v>3</v>
      </c>
      <c r="J54" t="n">
        <v>-1</v>
      </c>
      <c r="K54" t="n">
        <v>-1</v>
      </c>
      <c r="L54">
        <f>HYPERLINK("https://www.defined.fi/sol/9VdQ7YrEwfGWvv3J883amEbYmCQw8dD5nGX5xvudpump?maker=EsYaPNaxiArJD5CauwMNmNoU6F7xfD3AAaJHR7WpvK4o","https://www.defined.fi/sol/9VdQ7YrEwfGWvv3J883amEbYmCQw8dD5nGX5xvudpump?maker=EsYaPNaxiArJD5CauwMNmNoU6F7xfD3AAaJHR7WpvK4o")</f>
        <v/>
      </c>
      <c r="M54">
        <f>HYPERLINK("https://dexscreener.com/solana/9VdQ7YrEwfGWvv3J883amEbYmCQw8dD5nGX5xvudpump?maker=EsYaPNaxiArJD5CauwMNmNoU6F7xfD3AAaJHR7WpvK4o","https://dexscreener.com/solana/9VdQ7YrEwfGWvv3J883amEbYmCQw8dD5nGX5xvudpump?maker=EsYaPNaxiArJD5CauwMNmNoU6F7xfD3AAaJHR7WpvK4o")</f>
        <v/>
      </c>
    </row>
    <row r="55">
      <c r="A55" t="inlineStr">
        <is>
          <t>39uTeePcfcQBJe7VCWL3s5DXJz7n1FRajMB69Ejrpump</t>
        </is>
      </c>
      <c r="B55" t="inlineStr">
        <is>
          <t>TROOPER</t>
        </is>
      </c>
      <c r="C55" t="n">
        <v>3</v>
      </c>
      <c r="D55" t="n">
        <v>-0.64</v>
      </c>
      <c r="E55" t="n">
        <v>-0.37</v>
      </c>
      <c r="F55" t="n">
        <v>1.73</v>
      </c>
      <c r="G55" t="n">
        <v>1.09</v>
      </c>
      <c r="H55" t="n">
        <v>2</v>
      </c>
      <c r="I55" t="n">
        <v>2</v>
      </c>
      <c r="J55" t="n">
        <v>-1</v>
      </c>
      <c r="K55" t="n">
        <v>-1</v>
      </c>
      <c r="L55">
        <f>HYPERLINK("https://www.defined.fi/sol/39uTeePcfcQBJe7VCWL3s5DXJz7n1FRajMB69Ejrpump?maker=EsYaPNaxiArJD5CauwMNmNoU6F7xfD3AAaJHR7WpvK4o","https://www.defined.fi/sol/39uTeePcfcQBJe7VCWL3s5DXJz7n1FRajMB69Ejrpump?maker=EsYaPNaxiArJD5CauwMNmNoU6F7xfD3AAaJHR7WpvK4o")</f>
        <v/>
      </c>
      <c r="M55">
        <f>HYPERLINK("https://dexscreener.com/solana/39uTeePcfcQBJe7VCWL3s5DXJz7n1FRajMB69Ejrpump?maker=EsYaPNaxiArJD5CauwMNmNoU6F7xfD3AAaJHR7WpvK4o","https://dexscreener.com/solana/39uTeePcfcQBJe7VCWL3s5DXJz7n1FRajMB69Ejrpump?maker=EsYaPNaxiArJD5CauwMNmNoU6F7xfD3AAaJHR7WpvK4o")</f>
        <v/>
      </c>
    </row>
    <row r="56">
      <c r="A56" t="inlineStr">
        <is>
          <t>4bnuQVbrEcYYUqSJeSjbddyLmCGKyVGzAMqvtPu3pump</t>
        </is>
      </c>
      <c r="B56" t="inlineStr">
        <is>
          <t>Skull</t>
        </is>
      </c>
      <c r="C56" t="n">
        <v>3</v>
      </c>
      <c r="D56" t="n">
        <v>-1.58</v>
      </c>
      <c r="E56" t="n">
        <v>-0.63</v>
      </c>
      <c r="F56" t="n">
        <v>2.51</v>
      </c>
      <c r="G56" t="n">
        <v>0.931</v>
      </c>
      <c r="H56" t="n">
        <v>4</v>
      </c>
      <c r="I56" t="n">
        <v>1</v>
      </c>
      <c r="J56" t="n">
        <v>-1</v>
      </c>
      <c r="K56" t="n">
        <v>-1</v>
      </c>
      <c r="L56">
        <f>HYPERLINK("https://www.defined.fi/sol/4bnuQVbrEcYYUqSJeSjbddyLmCGKyVGzAMqvtPu3pump?maker=EsYaPNaxiArJD5CauwMNmNoU6F7xfD3AAaJHR7WpvK4o","https://www.defined.fi/sol/4bnuQVbrEcYYUqSJeSjbddyLmCGKyVGzAMqvtPu3pump?maker=EsYaPNaxiArJD5CauwMNmNoU6F7xfD3AAaJHR7WpvK4o")</f>
        <v/>
      </c>
      <c r="M56">
        <f>HYPERLINK("https://dexscreener.com/solana/4bnuQVbrEcYYUqSJeSjbddyLmCGKyVGzAMqvtPu3pump?maker=EsYaPNaxiArJD5CauwMNmNoU6F7xfD3AAaJHR7WpvK4o","https://dexscreener.com/solana/4bnuQVbrEcYYUqSJeSjbddyLmCGKyVGzAMqvtPu3pump?maker=EsYaPNaxiArJD5CauwMNmNoU6F7xfD3AAaJHR7WpvK4o")</f>
        <v/>
      </c>
    </row>
    <row r="57">
      <c r="A57" t="inlineStr">
        <is>
          <t>KkqCJwRvyoGmMQ93p8U4Kr6t9NTXWr1PehFYFzPpump</t>
        </is>
      </c>
      <c r="B57" t="inlineStr">
        <is>
          <t>PawPaw</t>
        </is>
      </c>
      <c r="C57" t="n">
        <v>3</v>
      </c>
      <c r="D57" t="n">
        <v>-1.5</v>
      </c>
      <c r="E57" t="n">
        <v>-0.65</v>
      </c>
      <c r="F57" t="n">
        <v>2.29</v>
      </c>
      <c r="G57" t="n">
        <v>0.793</v>
      </c>
      <c r="H57" t="n">
        <v>2</v>
      </c>
      <c r="I57" t="n">
        <v>1</v>
      </c>
      <c r="J57" t="n">
        <v>-1</v>
      </c>
      <c r="K57" t="n">
        <v>-1</v>
      </c>
      <c r="L57">
        <f>HYPERLINK("https://www.defined.fi/sol/KkqCJwRvyoGmMQ93p8U4Kr6t9NTXWr1PehFYFzPpump?maker=EsYaPNaxiArJD5CauwMNmNoU6F7xfD3AAaJHR7WpvK4o","https://www.defined.fi/sol/KkqCJwRvyoGmMQ93p8U4Kr6t9NTXWr1PehFYFzPpump?maker=EsYaPNaxiArJD5CauwMNmNoU6F7xfD3AAaJHR7WpvK4o")</f>
        <v/>
      </c>
      <c r="M57">
        <f>HYPERLINK("https://dexscreener.com/solana/KkqCJwRvyoGmMQ93p8U4Kr6t9NTXWr1PehFYFzPpump?maker=EsYaPNaxiArJD5CauwMNmNoU6F7xfD3AAaJHR7WpvK4o","https://dexscreener.com/solana/KkqCJwRvyoGmMQ93p8U4Kr6t9NTXWr1PehFYFzPpump?maker=EsYaPNaxiArJD5CauwMNmNoU6F7xfD3AAaJHR7WpvK4o")</f>
        <v/>
      </c>
    </row>
    <row r="58">
      <c r="A58" t="inlineStr">
        <is>
          <t>3rsLopLpKA926Ckq5unv2XUixSAC2Z1hJXVJrDQapump</t>
        </is>
      </c>
      <c r="B58" t="inlineStr">
        <is>
          <t>Billy</t>
        </is>
      </c>
      <c r="C58" t="n">
        <v>4</v>
      </c>
      <c r="D58" t="n">
        <v>-0.117</v>
      </c>
      <c r="E58" t="n">
        <v>-0.19</v>
      </c>
      <c r="F58" t="n">
        <v>0.607</v>
      </c>
      <c r="G58" t="n">
        <v>0.49</v>
      </c>
      <c r="H58" t="n">
        <v>1</v>
      </c>
      <c r="I58" t="n">
        <v>1</v>
      </c>
      <c r="J58" t="n">
        <v>-1</v>
      </c>
      <c r="K58" t="n">
        <v>-1</v>
      </c>
      <c r="L58">
        <f>HYPERLINK("https://www.defined.fi/sol/3rsLopLpKA926Ckq5unv2XUixSAC2Z1hJXVJrDQapump?maker=EsYaPNaxiArJD5CauwMNmNoU6F7xfD3AAaJHR7WpvK4o","https://www.defined.fi/sol/3rsLopLpKA926Ckq5unv2XUixSAC2Z1hJXVJrDQapump?maker=EsYaPNaxiArJD5CauwMNmNoU6F7xfD3AAaJHR7WpvK4o")</f>
        <v/>
      </c>
      <c r="M58">
        <f>HYPERLINK("https://dexscreener.com/solana/3rsLopLpKA926Ckq5unv2XUixSAC2Z1hJXVJrDQapump?maker=EsYaPNaxiArJD5CauwMNmNoU6F7xfD3AAaJHR7WpvK4o","https://dexscreener.com/solana/3rsLopLpKA926Ckq5unv2XUixSAC2Z1hJXVJrDQapump?maker=EsYaPNaxiArJD5CauwMNmNoU6F7xfD3AAaJHR7WpvK4o")</f>
        <v/>
      </c>
    </row>
    <row r="59">
      <c r="A59" t="inlineStr">
        <is>
          <t>B8whh26yir2ser4csXi6TTx9cmWFJkt2iViLKwJ8pump</t>
        </is>
      </c>
      <c r="B59" t="inlineStr">
        <is>
          <t>PUP</t>
        </is>
      </c>
      <c r="C59" t="n">
        <v>4</v>
      </c>
      <c r="D59" t="n">
        <v>0.117</v>
      </c>
      <c r="E59" t="n">
        <v>0.1</v>
      </c>
      <c r="F59" t="n">
        <v>1.13</v>
      </c>
      <c r="G59" t="n">
        <v>1.25</v>
      </c>
      <c r="H59" t="n">
        <v>2</v>
      </c>
      <c r="I59" t="n">
        <v>2</v>
      </c>
      <c r="J59" t="n">
        <v>-1</v>
      </c>
      <c r="K59" t="n">
        <v>-1</v>
      </c>
      <c r="L59">
        <f>HYPERLINK("https://www.defined.fi/sol/B8whh26yir2ser4csXi6TTx9cmWFJkt2iViLKwJ8pump?maker=EsYaPNaxiArJD5CauwMNmNoU6F7xfD3AAaJHR7WpvK4o","https://www.defined.fi/sol/B8whh26yir2ser4csXi6TTx9cmWFJkt2iViLKwJ8pump?maker=EsYaPNaxiArJD5CauwMNmNoU6F7xfD3AAaJHR7WpvK4o")</f>
        <v/>
      </c>
      <c r="M59">
        <f>HYPERLINK("https://dexscreener.com/solana/B8whh26yir2ser4csXi6TTx9cmWFJkt2iViLKwJ8pump?maker=EsYaPNaxiArJD5CauwMNmNoU6F7xfD3AAaJHR7WpvK4o","https://dexscreener.com/solana/B8whh26yir2ser4csXi6TTx9cmWFJkt2iViLKwJ8pump?maker=EsYaPNaxiArJD5CauwMNmNoU6F7xfD3AAaJHR7WpvK4o")</f>
        <v/>
      </c>
    </row>
    <row r="60">
      <c r="A60" t="inlineStr">
        <is>
          <t>5cvA4oDAWVErN7cV2hen6We5pZ2hWEAzuLw9TSKbpump</t>
        </is>
      </c>
      <c r="B60" t="inlineStr">
        <is>
          <t>luna</t>
        </is>
      </c>
      <c r="C60" t="n">
        <v>4</v>
      </c>
      <c r="D60" t="n">
        <v>-1.03</v>
      </c>
      <c r="E60" t="n">
        <v>-0.15</v>
      </c>
      <c r="F60" t="n">
        <v>6.66</v>
      </c>
      <c r="G60" t="n">
        <v>5.63</v>
      </c>
      <c r="H60" t="n">
        <v>5</v>
      </c>
      <c r="I60" t="n">
        <v>7</v>
      </c>
      <c r="J60" t="n">
        <v>-1</v>
      </c>
      <c r="K60" t="n">
        <v>-1</v>
      </c>
      <c r="L60">
        <f>HYPERLINK("https://www.defined.fi/sol/5cvA4oDAWVErN7cV2hen6We5pZ2hWEAzuLw9TSKbpump?maker=EsYaPNaxiArJD5CauwMNmNoU6F7xfD3AAaJHR7WpvK4o","https://www.defined.fi/sol/5cvA4oDAWVErN7cV2hen6We5pZ2hWEAzuLw9TSKbpump?maker=EsYaPNaxiArJD5CauwMNmNoU6F7xfD3AAaJHR7WpvK4o")</f>
        <v/>
      </c>
      <c r="M60">
        <f>HYPERLINK("https://dexscreener.com/solana/5cvA4oDAWVErN7cV2hen6We5pZ2hWEAzuLw9TSKbpump?maker=EsYaPNaxiArJD5CauwMNmNoU6F7xfD3AAaJHR7WpvK4o","https://dexscreener.com/solana/5cvA4oDAWVErN7cV2hen6We5pZ2hWEAzuLw9TSKbpump?maker=EsYaPNaxiArJD5CauwMNmNoU6F7xfD3AAaJHR7WpvK4o")</f>
        <v/>
      </c>
    </row>
    <row r="61">
      <c r="A61" t="inlineStr">
        <is>
          <t>A1iiBpJPsYtuneg6PPhGRHxuaRjoJLuB7fP8oS5pump</t>
        </is>
      </c>
      <c r="B61" t="inlineStr">
        <is>
          <t>KRYPTO</t>
        </is>
      </c>
      <c r="C61" t="n">
        <v>4</v>
      </c>
      <c r="D61" t="n">
        <v>0.093</v>
      </c>
      <c r="E61" t="n">
        <v>0.09</v>
      </c>
      <c r="F61" t="n">
        <v>0.997</v>
      </c>
      <c r="G61" t="n">
        <v>1.09</v>
      </c>
      <c r="H61" t="n">
        <v>2</v>
      </c>
      <c r="I61" t="n">
        <v>1</v>
      </c>
      <c r="J61" t="n">
        <v>-1</v>
      </c>
      <c r="K61" t="n">
        <v>-1</v>
      </c>
      <c r="L61">
        <f>HYPERLINK("https://www.defined.fi/sol/A1iiBpJPsYtuneg6PPhGRHxuaRjoJLuB7fP8oS5pump?maker=EsYaPNaxiArJD5CauwMNmNoU6F7xfD3AAaJHR7WpvK4o","https://www.defined.fi/sol/A1iiBpJPsYtuneg6PPhGRHxuaRjoJLuB7fP8oS5pump?maker=EsYaPNaxiArJD5CauwMNmNoU6F7xfD3AAaJHR7WpvK4o")</f>
        <v/>
      </c>
      <c r="M61">
        <f>HYPERLINK("https://dexscreener.com/solana/A1iiBpJPsYtuneg6PPhGRHxuaRjoJLuB7fP8oS5pump?maker=EsYaPNaxiArJD5CauwMNmNoU6F7xfD3AAaJHR7WpvK4o","https://dexscreener.com/solana/A1iiBpJPsYtuneg6PPhGRHxuaRjoJLuB7fP8oS5pump?maker=EsYaPNaxiArJD5CauwMNmNoU6F7xfD3AAaJHR7WpvK4o")</f>
        <v/>
      </c>
    </row>
    <row r="62">
      <c r="A62" t="inlineStr">
        <is>
          <t>AsoKKrGWgjMLNgxekCMXcmiHnGbMfjYkAU7RaDZRpump</t>
        </is>
      </c>
      <c r="B62" t="inlineStr">
        <is>
          <t>S&amp;K</t>
        </is>
      </c>
      <c r="C62" t="n">
        <v>4</v>
      </c>
      <c r="D62" t="n">
        <v>-0.3</v>
      </c>
      <c r="E62" t="n">
        <v>-1</v>
      </c>
      <c r="F62" t="n">
        <v>0.64</v>
      </c>
      <c r="G62" t="n">
        <v>0.34</v>
      </c>
      <c r="H62" t="n">
        <v>1</v>
      </c>
      <c r="I62" t="n">
        <v>1</v>
      </c>
      <c r="J62" t="n">
        <v>-1</v>
      </c>
      <c r="K62" t="n">
        <v>-1</v>
      </c>
      <c r="L62">
        <f>HYPERLINK("https://www.defined.fi/sol/AsoKKrGWgjMLNgxekCMXcmiHnGbMfjYkAU7RaDZRpump?maker=EsYaPNaxiArJD5CauwMNmNoU6F7xfD3AAaJHR7WpvK4o","https://www.defined.fi/sol/AsoKKrGWgjMLNgxekCMXcmiHnGbMfjYkAU7RaDZRpump?maker=EsYaPNaxiArJD5CauwMNmNoU6F7xfD3AAaJHR7WpvK4o")</f>
        <v/>
      </c>
      <c r="M62">
        <f>HYPERLINK("https://dexscreener.com/solana/AsoKKrGWgjMLNgxekCMXcmiHnGbMfjYkAU7RaDZRpump?maker=EsYaPNaxiArJD5CauwMNmNoU6F7xfD3AAaJHR7WpvK4o","https://dexscreener.com/solana/AsoKKrGWgjMLNgxekCMXcmiHnGbMfjYkAU7RaDZRpump?maker=EsYaPNaxiArJD5CauwMNmNoU6F7xfD3AAaJHR7WpvK4o")</f>
        <v/>
      </c>
    </row>
    <row r="63">
      <c r="A63" t="inlineStr">
        <is>
          <t>E2Zmd6LyiKLfqoaXoumzMShTrj4y4QhR6pE6YdMHpump</t>
        </is>
      </c>
      <c r="B63" t="inlineStr">
        <is>
          <t>GPTREDDIT</t>
        </is>
      </c>
      <c r="C63" t="n">
        <v>4</v>
      </c>
      <c r="D63" t="n">
        <v>-0.413</v>
      </c>
      <c r="E63" t="n">
        <v>-0.49</v>
      </c>
      <c r="F63" t="n">
        <v>0.851</v>
      </c>
      <c r="G63" t="n">
        <v>0.438</v>
      </c>
      <c r="H63" t="n">
        <v>1</v>
      </c>
      <c r="I63" t="n">
        <v>1</v>
      </c>
      <c r="J63" t="n">
        <v>-1</v>
      </c>
      <c r="K63" t="n">
        <v>-1</v>
      </c>
      <c r="L63">
        <f>HYPERLINK("https://www.defined.fi/sol/E2Zmd6LyiKLfqoaXoumzMShTrj4y4QhR6pE6YdMHpump?maker=EsYaPNaxiArJD5CauwMNmNoU6F7xfD3AAaJHR7WpvK4o","https://www.defined.fi/sol/E2Zmd6LyiKLfqoaXoumzMShTrj4y4QhR6pE6YdMHpump?maker=EsYaPNaxiArJD5CauwMNmNoU6F7xfD3AAaJHR7WpvK4o")</f>
        <v/>
      </c>
      <c r="M63">
        <f>HYPERLINK("https://dexscreener.com/solana/E2Zmd6LyiKLfqoaXoumzMShTrj4y4QhR6pE6YdMHpump?maker=EsYaPNaxiArJD5CauwMNmNoU6F7xfD3AAaJHR7WpvK4o","https://dexscreener.com/solana/E2Zmd6LyiKLfqoaXoumzMShTrj4y4QhR6pE6YdMHpump?maker=EsYaPNaxiArJD5CauwMNmNoU6F7xfD3AAaJHR7WpvK4o")</f>
        <v/>
      </c>
    </row>
    <row r="64">
      <c r="A64" t="inlineStr">
        <is>
          <t>BFc8GNjKJXWUoe8qvg1evPe8zSgHnxFkJk97qNhLpump</t>
        </is>
      </c>
      <c r="B64" t="inlineStr">
        <is>
          <t>NiggaAI</t>
        </is>
      </c>
      <c r="C64" t="n">
        <v>4</v>
      </c>
      <c r="D64" t="n">
        <v>0.132</v>
      </c>
      <c r="E64" t="n">
        <v>0.06</v>
      </c>
      <c r="F64" t="n">
        <v>2.1</v>
      </c>
      <c r="G64" t="n">
        <v>2.23</v>
      </c>
      <c r="H64" t="n">
        <v>2</v>
      </c>
      <c r="I64" t="n">
        <v>2</v>
      </c>
      <c r="J64" t="n">
        <v>-1</v>
      </c>
      <c r="K64" t="n">
        <v>-1</v>
      </c>
      <c r="L64">
        <f>HYPERLINK("https://www.defined.fi/sol/BFc8GNjKJXWUoe8qvg1evPe8zSgHnxFkJk97qNhLpump?maker=EsYaPNaxiArJD5CauwMNmNoU6F7xfD3AAaJHR7WpvK4o","https://www.defined.fi/sol/BFc8GNjKJXWUoe8qvg1evPe8zSgHnxFkJk97qNhLpump?maker=EsYaPNaxiArJD5CauwMNmNoU6F7xfD3AAaJHR7WpvK4o")</f>
        <v/>
      </c>
      <c r="M64">
        <f>HYPERLINK("https://dexscreener.com/solana/BFc8GNjKJXWUoe8qvg1evPe8zSgHnxFkJk97qNhLpump?maker=EsYaPNaxiArJD5CauwMNmNoU6F7xfD3AAaJHR7WpvK4o","https://dexscreener.com/solana/BFc8GNjKJXWUoe8qvg1evPe8zSgHnxFkJk97qNhLpump?maker=EsYaPNaxiArJD5CauwMNmNoU6F7xfD3AAaJHR7WpvK4o")</f>
        <v/>
      </c>
    </row>
    <row r="65">
      <c r="A65" t="inlineStr">
        <is>
          <t>9GpthvTPDpN19HeyvExoyazRhtq3agtg2nbcS7Topump</t>
        </is>
      </c>
      <c r="B65" t="inlineStr">
        <is>
          <t>bing</t>
        </is>
      </c>
      <c r="C65" t="n">
        <v>5</v>
      </c>
      <c r="D65" t="n">
        <v>-0.241</v>
      </c>
      <c r="E65" t="n">
        <v>-0.32</v>
      </c>
      <c r="F65" t="n">
        <v>0.756</v>
      </c>
      <c r="G65" t="n">
        <v>0.514</v>
      </c>
      <c r="H65" t="n">
        <v>1</v>
      </c>
      <c r="I65" t="n">
        <v>1</v>
      </c>
      <c r="J65" t="n">
        <v>-1</v>
      </c>
      <c r="K65" t="n">
        <v>-1</v>
      </c>
      <c r="L65">
        <f>HYPERLINK("https://www.defined.fi/sol/9GpthvTPDpN19HeyvExoyazRhtq3agtg2nbcS7Topump?maker=EsYaPNaxiArJD5CauwMNmNoU6F7xfD3AAaJHR7WpvK4o","https://www.defined.fi/sol/9GpthvTPDpN19HeyvExoyazRhtq3agtg2nbcS7Topump?maker=EsYaPNaxiArJD5CauwMNmNoU6F7xfD3AAaJHR7WpvK4o")</f>
        <v/>
      </c>
      <c r="M65">
        <f>HYPERLINK("https://dexscreener.com/solana/9GpthvTPDpN19HeyvExoyazRhtq3agtg2nbcS7Topump?maker=EsYaPNaxiArJD5CauwMNmNoU6F7xfD3AAaJHR7WpvK4o","https://dexscreener.com/solana/9GpthvTPDpN19HeyvExoyazRhtq3agtg2nbcS7Topump?maker=EsYaPNaxiArJD5CauwMNmNoU6F7xfD3AAaJHR7WpvK4o")</f>
        <v/>
      </c>
    </row>
    <row r="66">
      <c r="A66" t="inlineStr">
        <is>
          <t>EbSPc2YGUHuGU1mxJgy7td6xskLiSk9NEVpPn9TYpump</t>
        </is>
      </c>
      <c r="B66" t="inlineStr">
        <is>
          <t>SMOWLS</t>
        </is>
      </c>
      <c r="C66" t="n">
        <v>5</v>
      </c>
      <c r="D66" t="n">
        <v>0.075</v>
      </c>
      <c r="E66" t="n">
        <v>0.04</v>
      </c>
      <c r="F66" t="n">
        <v>1.9</v>
      </c>
      <c r="G66" t="n">
        <v>1.98</v>
      </c>
      <c r="H66" t="n">
        <v>2</v>
      </c>
      <c r="I66" t="n">
        <v>2</v>
      </c>
      <c r="J66" t="n">
        <v>-1</v>
      </c>
      <c r="K66" t="n">
        <v>-1</v>
      </c>
      <c r="L66">
        <f>HYPERLINK("https://www.defined.fi/sol/EbSPc2YGUHuGU1mxJgy7td6xskLiSk9NEVpPn9TYpump?maker=EsYaPNaxiArJD5CauwMNmNoU6F7xfD3AAaJHR7WpvK4o","https://www.defined.fi/sol/EbSPc2YGUHuGU1mxJgy7td6xskLiSk9NEVpPn9TYpump?maker=EsYaPNaxiArJD5CauwMNmNoU6F7xfD3AAaJHR7WpvK4o")</f>
        <v/>
      </c>
      <c r="M66">
        <f>HYPERLINK("https://dexscreener.com/solana/EbSPc2YGUHuGU1mxJgy7td6xskLiSk9NEVpPn9TYpump?maker=EsYaPNaxiArJD5CauwMNmNoU6F7xfD3AAaJHR7WpvK4o","https://dexscreener.com/solana/EbSPc2YGUHuGU1mxJgy7td6xskLiSk9NEVpPn9TYpump?maker=EsYaPNaxiArJD5CauwMNmNoU6F7xfD3AAaJHR7WpvK4o")</f>
        <v/>
      </c>
    </row>
    <row r="67">
      <c r="A67" t="inlineStr">
        <is>
          <t>4cQiMA6w5qudwUpKcaCXz4PGjv4vnQxVptBsRMHnTXBP</t>
        </is>
      </c>
      <c r="B67" t="inlineStr">
        <is>
          <t>WholeMars</t>
        </is>
      </c>
      <c r="C67" t="n">
        <v>5</v>
      </c>
      <c r="D67" t="n">
        <v>-0.015</v>
      </c>
      <c r="E67" t="n">
        <v>-1</v>
      </c>
      <c r="F67" t="n">
        <v>0.347</v>
      </c>
      <c r="G67" t="n">
        <v>0.332</v>
      </c>
      <c r="H67" t="n">
        <v>1</v>
      </c>
      <c r="I67" t="n">
        <v>1</v>
      </c>
      <c r="J67" t="n">
        <v>-1</v>
      </c>
      <c r="K67" t="n">
        <v>-1</v>
      </c>
      <c r="L67">
        <f>HYPERLINK("https://www.defined.fi/sol/4cQiMA6w5qudwUpKcaCXz4PGjv4vnQxVptBsRMHnTXBP?maker=EsYaPNaxiArJD5CauwMNmNoU6F7xfD3AAaJHR7WpvK4o","https://www.defined.fi/sol/4cQiMA6w5qudwUpKcaCXz4PGjv4vnQxVptBsRMHnTXBP?maker=EsYaPNaxiArJD5CauwMNmNoU6F7xfD3AAaJHR7WpvK4o")</f>
        <v/>
      </c>
      <c r="M67">
        <f>HYPERLINK("https://dexscreener.com/solana/4cQiMA6w5qudwUpKcaCXz4PGjv4vnQxVptBsRMHnTXBP?maker=EsYaPNaxiArJD5CauwMNmNoU6F7xfD3AAaJHR7WpvK4o","https://dexscreener.com/solana/4cQiMA6w5qudwUpKcaCXz4PGjv4vnQxVptBsRMHnTXBP?maker=EsYaPNaxiArJD5CauwMNmNoU6F7xfD3AAaJHR7WpvK4o")</f>
        <v/>
      </c>
    </row>
    <row r="68">
      <c r="A68" t="inlineStr">
        <is>
          <t>FV2vi4wXC5y6viSK17TK1FJ3yYBBNWEn3yb7LndSpump</t>
        </is>
      </c>
      <c r="B68" t="inlineStr">
        <is>
          <t>P</t>
        </is>
      </c>
      <c r="C68" t="n">
        <v>5</v>
      </c>
      <c r="D68" t="n">
        <v>-0.349</v>
      </c>
      <c r="E68" t="n">
        <v>-0.2</v>
      </c>
      <c r="F68" t="n">
        <v>1.7</v>
      </c>
      <c r="G68" t="n">
        <v>1.36</v>
      </c>
      <c r="H68" t="n">
        <v>3</v>
      </c>
      <c r="I68" t="n">
        <v>1</v>
      </c>
      <c r="J68" t="n">
        <v>-1</v>
      </c>
      <c r="K68" t="n">
        <v>-1</v>
      </c>
      <c r="L68">
        <f>HYPERLINK("https://www.defined.fi/sol/FV2vi4wXC5y6viSK17TK1FJ3yYBBNWEn3yb7LndSpump?maker=EsYaPNaxiArJD5CauwMNmNoU6F7xfD3AAaJHR7WpvK4o","https://www.defined.fi/sol/FV2vi4wXC5y6viSK17TK1FJ3yYBBNWEn3yb7LndSpump?maker=EsYaPNaxiArJD5CauwMNmNoU6F7xfD3AAaJHR7WpvK4o")</f>
        <v/>
      </c>
      <c r="M68">
        <f>HYPERLINK("https://dexscreener.com/solana/FV2vi4wXC5y6viSK17TK1FJ3yYBBNWEn3yb7LndSpump?maker=EsYaPNaxiArJD5CauwMNmNoU6F7xfD3AAaJHR7WpvK4o","https://dexscreener.com/solana/FV2vi4wXC5y6viSK17TK1FJ3yYBBNWEn3yb7LndSpump?maker=EsYaPNaxiArJD5CauwMNmNoU6F7xfD3AAaJHR7WpvK4o")</f>
        <v/>
      </c>
    </row>
    <row r="69">
      <c r="A69" t="inlineStr">
        <is>
          <t>Dr3Pv8XFUjaMTw2uPr2fP9aMSaqSzYpXNVzduqihpump</t>
        </is>
      </c>
      <c r="B69" t="inlineStr">
        <is>
          <t>SQUID2</t>
        </is>
      </c>
      <c r="C69" t="n">
        <v>5</v>
      </c>
      <c r="D69" t="n">
        <v>-0.356</v>
      </c>
      <c r="E69" t="n">
        <v>-0.62</v>
      </c>
      <c r="F69" t="n">
        <v>0.575</v>
      </c>
      <c r="G69" t="n">
        <v>0.22</v>
      </c>
      <c r="H69" t="n">
        <v>1</v>
      </c>
      <c r="I69" t="n">
        <v>1</v>
      </c>
      <c r="J69" t="n">
        <v>-1</v>
      </c>
      <c r="K69" t="n">
        <v>-1</v>
      </c>
      <c r="L69">
        <f>HYPERLINK("https://www.defined.fi/sol/Dr3Pv8XFUjaMTw2uPr2fP9aMSaqSzYpXNVzduqihpump?maker=EsYaPNaxiArJD5CauwMNmNoU6F7xfD3AAaJHR7WpvK4o","https://www.defined.fi/sol/Dr3Pv8XFUjaMTw2uPr2fP9aMSaqSzYpXNVzduqihpump?maker=EsYaPNaxiArJD5CauwMNmNoU6F7xfD3AAaJHR7WpvK4o")</f>
        <v/>
      </c>
      <c r="M69">
        <f>HYPERLINK("https://dexscreener.com/solana/Dr3Pv8XFUjaMTw2uPr2fP9aMSaqSzYpXNVzduqihpump?maker=EsYaPNaxiArJD5CauwMNmNoU6F7xfD3AAaJHR7WpvK4o","https://dexscreener.com/solana/Dr3Pv8XFUjaMTw2uPr2fP9aMSaqSzYpXNVzduqihpump?maker=EsYaPNaxiArJD5CauwMNmNoU6F7xfD3AAaJHR7WpvK4o")</f>
        <v/>
      </c>
    </row>
    <row r="70">
      <c r="A70" t="inlineStr">
        <is>
          <t>8p4o4AXBvdtHYipSHmiuN7jDC86yU7Njw951uKLMpump</t>
        </is>
      </c>
      <c r="B70" t="inlineStr">
        <is>
          <t>PASTECAT</t>
        </is>
      </c>
      <c r="C70" t="n">
        <v>5</v>
      </c>
      <c r="D70" t="n">
        <v>-0.165</v>
      </c>
      <c r="E70" t="n">
        <v>-1</v>
      </c>
      <c r="F70" t="n">
        <v>0.26</v>
      </c>
      <c r="G70" t="n">
        <v>0.096</v>
      </c>
      <c r="H70" t="n">
        <v>1</v>
      </c>
      <c r="I70" t="n">
        <v>1</v>
      </c>
      <c r="J70" t="n">
        <v>-1</v>
      </c>
      <c r="K70" t="n">
        <v>-1</v>
      </c>
      <c r="L70">
        <f>HYPERLINK("https://www.defined.fi/sol/8p4o4AXBvdtHYipSHmiuN7jDC86yU7Njw951uKLMpump?maker=EsYaPNaxiArJD5CauwMNmNoU6F7xfD3AAaJHR7WpvK4o","https://www.defined.fi/sol/8p4o4AXBvdtHYipSHmiuN7jDC86yU7Njw951uKLMpump?maker=EsYaPNaxiArJD5CauwMNmNoU6F7xfD3AAaJHR7WpvK4o")</f>
        <v/>
      </c>
      <c r="M70">
        <f>HYPERLINK("https://dexscreener.com/solana/8p4o4AXBvdtHYipSHmiuN7jDC86yU7Njw951uKLMpump?maker=EsYaPNaxiArJD5CauwMNmNoU6F7xfD3AAaJHR7WpvK4o","https://dexscreener.com/solana/8p4o4AXBvdtHYipSHmiuN7jDC86yU7Njw951uKLMpump?maker=EsYaPNaxiArJD5CauwMNmNoU6F7xfD3AAaJHR7WpvK4o")</f>
        <v/>
      </c>
    </row>
    <row r="71">
      <c r="A71" t="inlineStr">
        <is>
          <t>3LNx8J3oF1GwyghRFWwSCZtse6pXmZgwGCpE2dAppump</t>
        </is>
      </c>
      <c r="B71" t="inlineStr">
        <is>
          <t>MWT</t>
        </is>
      </c>
      <c r="C71" t="n">
        <v>5</v>
      </c>
      <c r="D71" t="n">
        <v>-0.382</v>
      </c>
      <c r="E71" t="n">
        <v>-1</v>
      </c>
      <c r="F71" t="n">
        <v>0.652</v>
      </c>
      <c r="G71" t="n">
        <v>0.27</v>
      </c>
      <c r="H71" t="n">
        <v>3</v>
      </c>
      <c r="I71" t="n">
        <v>1</v>
      </c>
      <c r="J71" t="n">
        <v>-1</v>
      </c>
      <c r="K71" t="n">
        <v>-1</v>
      </c>
      <c r="L71">
        <f>HYPERLINK("https://www.defined.fi/sol/3LNx8J3oF1GwyghRFWwSCZtse6pXmZgwGCpE2dAppump?maker=EsYaPNaxiArJD5CauwMNmNoU6F7xfD3AAaJHR7WpvK4o","https://www.defined.fi/sol/3LNx8J3oF1GwyghRFWwSCZtse6pXmZgwGCpE2dAppump?maker=EsYaPNaxiArJD5CauwMNmNoU6F7xfD3AAaJHR7WpvK4o")</f>
        <v/>
      </c>
      <c r="M71">
        <f>HYPERLINK("https://dexscreener.com/solana/3LNx8J3oF1GwyghRFWwSCZtse6pXmZgwGCpE2dAppump?maker=EsYaPNaxiArJD5CauwMNmNoU6F7xfD3AAaJHR7WpvK4o","https://dexscreener.com/solana/3LNx8J3oF1GwyghRFWwSCZtse6pXmZgwGCpE2dAppump?maker=EsYaPNaxiArJD5CauwMNmNoU6F7xfD3AAaJHR7WpvK4o")</f>
        <v/>
      </c>
    </row>
    <row r="72">
      <c r="A72" t="inlineStr">
        <is>
          <t>5XRUhuEeH4hRXTyuRAFis3DRKuD7NZ14WS4wTBGTpump</t>
        </is>
      </c>
      <c r="B72" t="inlineStr">
        <is>
          <t>HAL</t>
        </is>
      </c>
      <c r="C72" t="n">
        <v>5</v>
      </c>
      <c r="D72" t="n">
        <v>-0.88</v>
      </c>
      <c r="E72" t="n">
        <v>-1</v>
      </c>
      <c r="F72" t="n">
        <v>1.05</v>
      </c>
      <c r="G72" t="n">
        <v>0.169</v>
      </c>
      <c r="H72" t="n">
        <v>1</v>
      </c>
      <c r="I72" t="n">
        <v>1</v>
      </c>
      <c r="J72" t="n">
        <v>-1</v>
      </c>
      <c r="K72" t="n">
        <v>-1</v>
      </c>
      <c r="L72">
        <f>HYPERLINK("https://www.defined.fi/sol/5XRUhuEeH4hRXTyuRAFis3DRKuD7NZ14WS4wTBGTpump?maker=EsYaPNaxiArJD5CauwMNmNoU6F7xfD3AAaJHR7WpvK4o","https://www.defined.fi/sol/5XRUhuEeH4hRXTyuRAFis3DRKuD7NZ14WS4wTBGTpump?maker=EsYaPNaxiArJD5CauwMNmNoU6F7xfD3AAaJHR7WpvK4o")</f>
        <v/>
      </c>
      <c r="M72">
        <f>HYPERLINK("https://dexscreener.com/solana/5XRUhuEeH4hRXTyuRAFis3DRKuD7NZ14WS4wTBGTpump?maker=EsYaPNaxiArJD5CauwMNmNoU6F7xfD3AAaJHR7WpvK4o","https://dexscreener.com/solana/5XRUhuEeH4hRXTyuRAFis3DRKuD7NZ14WS4wTBGTpump?maker=EsYaPNaxiArJD5CauwMNmNoU6F7xfD3AAaJHR7WpvK4o")</f>
        <v/>
      </c>
    </row>
    <row r="73">
      <c r="A73" t="inlineStr">
        <is>
          <t>4LD6Nt5fDTo3jRP99URKDB3JBmKtBqJojzaox7LJpump</t>
        </is>
      </c>
      <c r="B73" t="inlineStr">
        <is>
          <t>WEALLFAM</t>
        </is>
      </c>
      <c r="C73" t="n">
        <v>6</v>
      </c>
      <c r="D73" t="n">
        <v>-3.19</v>
      </c>
      <c r="E73" t="n">
        <v>-0.93</v>
      </c>
      <c r="F73" t="n">
        <v>3.44</v>
      </c>
      <c r="G73" t="n">
        <v>0.255</v>
      </c>
      <c r="H73" t="n">
        <v>4</v>
      </c>
      <c r="I73" t="n">
        <v>1</v>
      </c>
      <c r="J73" t="n">
        <v>-1</v>
      </c>
      <c r="K73" t="n">
        <v>-1</v>
      </c>
      <c r="L73">
        <f>HYPERLINK("https://www.defined.fi/sol/4LD6Nt5fDTo3jRP99URKDB3JBmKtBqJojzaox7LJpump?maker=EsYaPNaxiArJD5CauwMNmNoU6F7xfD3AAaJHR7WpvK4o","https://www.defined.fi/sol/4LD6Nt5fDTo3jRP99URKDB3JBmKtBqJojzaox7LJpump?maker=EsYaPNaxiArJD5CauwMNmNoU6F7xfD3AAaJHR7WpvK4o")</f>
        <v/>
      </c>
      <c r="M73">
        <f>HYPERLINK("https://dexscreener.com/solana/4LD6Nt5fDTo3jRP99URKDB3JBmKtBqJojzaox7LJpump?maker=EsYaPNaxiArJD5CauwMNmNoU6F7xfD3AAaJHR7WpvK4o","https://dexscreener.com/solana/4LD6Nt5fDTo3jRP99URKDB3JBmKtBqJojzaox7LJpump?maker=EsYaPNaxiArJD5CauwMNmNoU6F7xfD3AAaJHR7WpvK4o")</f>
        <v/>
      </c>
    </row>
    <row r="74">
      <c r="A74" t="inlineStr">
        <is>
          <t>FUGEBoyL5tpnMdHxHoeAU4QvYWabbD7826djUrHxpump</t>
        </is>
      </c>
      <c r="B74" t="inlineStr">
        <is>
          <t>Larry</t>
        </is>
      </c>
      <c r="C74" t="n">
        <v>7</v>
      </c>
      <c r="D74" t="n">
        <v>-0.32</v>
      </c>
      <c r="E74" t="n">
        <v>-0.12</v>
      </c>
      <c r="F74" t="n">
        <v>2.64</v>
      </c>
      <c r="G74" t="n">
        <v>2.32</v>
      </c>
      <c r="H74" t="n">
        <v>4</v>
      </c>
      <c r="I74" t="n">
        <v>2</v>
      </c>
      <c r="J74" t="n">
        <v>-1</v>
      </c>
      <c r="K74" t="n">
        <v>-1</v>
      </c>
      <c r="L74">
        <f>HYPERLINK("https://www.defined.fi/sol/FUGEBoyL5tpnMdHxHoeAU4QvYWabbD7826djUrHxpump?maker=EsYaPNaxiArJD5CauwMNmNoU6F7xfD3AAaJHR7WpvK4o","https://www.defined.fi/sol/FUGEBoyL5tpnMdHxHoeAU4QvYWabbD7826djUrHxpump?maker=EsYaPNaxiArJD5CauwMNmNoU6F7xfD3AAaJHR7WpvK4o")</f>
        <v/>
      </c>
      <c r="M74">
        <f>HYPERLINK("https://dexscreener.com/solana/FUGEBoyL5tpnMdHxHoeAU4QvYWabbD7826djUrHxpump?maker=EsYaPNaxiArJD5CauwMNmNoU6F7xfD3AAaJHR7WpvK4o","https://dexscreener.com/solana/FUGEBoyL5tpnMdHxHoeAU4QvYWabbD7826djUrHxpump?maker=EsYaPNaxiArJD5CauwMNmNoU6F7xfD3AAaJHR7WpvK4o")</f>
        <v/>
      </c>
    </row>
    <row r="75">
      <c r="A75" t="inlineStr">
        <is>
          <t>BEw9b63WSyY4ta2KHgmCWZqPGYUTSkzBqaiZqhR9pump</t>
        </is>
      </c>
      <c r="B75" t="inlineStr">
        <is>
          <t>ADX</t>
        </is>
      </c>
      <c r="C75" t="n">
        <v>7</v>
      </c>
      <c r="D75" t="n">
        <v>0</v>
      </c>
      <c r="E75" t="n">
        <v>-1</v>
      </c>
      <c r="F75" t="n">
        <v>1.2</v>
      </c>
      <c r="G75" t="n">
        <v>1.2</v>
      </c>
      <c r="H75" t="n">
        <v>1</v>
      </c>
      <c r="I75" t="n">
        <v>2</v>
      </c>
      <c r="J75" t="n">
        <v>-1</v>
      </c>
      <c r="K75" t="n">
        <v>-1</v>
      </c>
      <c r="L75">
        <f>HYPERLINK("https://www.defined.fi/sol/BEw9b63WSyY4ta2KHgmCWZqPGYUTSkzBqaiZqhR9pump?maker=EsYaPNaxiArJD5CauwMNmNoU6F7xfD3AAaJHR7WpvK4o","https://www.defined.fi/sol/BEw9b63WSyY4ta2KHgmCWZqPGYUTSkzBqaiZqhR9pump?maker=EsYaPNaxiArJD5CauwMNmNoU6F7xfD3AAaJHR7WpvK4o")</f>
        <v/>
      </c>
      <c r="M75">
        <f>HYPERLINK("https://dexscreener.com/solana/BEw9b63WSyY4ta2KHgmCWZqPGYUTSkzBqaiZqhR9pump?maker=EsYaPNaxiArJD5CauwMNmNoU6F7xfD3AAaJHR7WpvK4o","https://dexscreener.com/solana/BEw9b63WSyY4ta2KHgmCWZqPGYUTSkzBqaiZqhR9pump?maker=EsYaPNaxiArJD5CauwMNmNoU6F7xfD3AAaJHR7WpvK4o")</f>
        <v/>
      </c>
    </row>
    <row r="76">
      <c r="A76" t="inlineStr">
        <is>
          <t>3WpzvnYcFL3em7ECen7px3mxEAd1scXL6p1j53KHpump</t>
        </is>
      </c>
      <c r="B76" t="inlineStr">
        <is>
          <t>unknown_3Wpz</t>
        </is>
      </c>
      <c r="C76" t="n">
        <v>7</v>
      </c>
      <c r="D76" t="n">
        <v>-0.142</v>
      </c>
      <c r="E76" t="n">
        <v>-0.05</v>
      </c>
      <c r="F76" t="n">
        <v>2.9</v>
      </c>
      <c r="G76" t="n">
        <v>2.76</v>
      </c>
      <c r="H76" t="n">
        <v>3</v>
      </c>
      <c r="I76" t="n">
        <v>2</v>
      </c>
      <c r="J76" t="n">
        <v>-1</v>
      </c>
      <c r="K76" t="n">
        <v>-1</v>
      </c>
      <c r="L76">
        <f>HYPERLINK("https://www.defined.fi/sol/3WpzvnYcFL3em7ECen7px3mxEAd1scXL6p1j53KHpump?maker=EsYaPNaxiArJD5CauwMNmNoU6F7xfD3AAaJHR7WpvK4o","https://www.defined.fi/sol/3WpzvnYcFL3em7ECen7px3mxEAd1scXL6p1j53KHpump?maker=EsYaPNaxiArJD5CauwMNmNoU6F7xfD3AAaJHR7WpvK4o")</f>
        <v/>
      </c>
      <c r="M76">
        <f>HYPERLINK("https://dexscreener.com/solana/3WpzvnYcFL3em7ECen7px3mxEAd1scXL6p1j53KHpump?maker=EsYaPNaxiArJD5CauwMNmNoU6F7xfD3AAaJHR7WpvK4o","https://dexscreener.com/solana/3WpzvnYcFL3em7ECen7px3mxEAd1scXL6p1j53KHpump?maker=EsYaPNaxiArJD5CauwMNmNoU6F7xfD3AAaJHR7WpvK4o")</f>
        <v/>
      </c>
    </row>
    <row r="77">
      <c r="A77" t="inlineStr">
        <is>
          <t>AiYhnwWiqbdSiEHgAzqrurcdoZx4V21mnuMt5ps2pump</t>
        </is>
      </c>
      <c r="B77" t="inlineStr">
        <is>
          <t>POD</t>
        </is>
      </c>
      <c r="C77" t="n">
        <v>7</v>
      </c>
      <c r="D77" t="n">
        <v>0.051</v>
      </c>
      <c r="E77" t="n">
        <v>0.03</v>
      </c>
      <c r="F77" t="n">
        <v>1.56</v>
      </c>
      <c r="G77" t="n">
        <v>1.61</v>
      </c>
      <c r="H77" t="n">
        <v>1</v>
      </c>
      <c r="I77" t="n">
        <v>2</v>
      </c>
      <c r="J77" t="n">
        <v>-1</v>
      </c>
      <c r="K77" t="n">
        <v>-1</v>
      </c>
      <c r="L77">
        <f>HYPERLINK("https://www.defined.fi/sol/AiYhnwWiqbdSiEHgAzqrurcdoZx4V21mnuMt5ps2pump?maker=EsYaPNaxiArJD5CauwMNmNoU6F7xfD3AAaJHR7WpvK4o","https://www.defined.fi/sol/AiYhnwWiqbdSiEHgAzqrurcdoZx4V21mnuMt5ps2pump?maker=EsYaPNaxiArJD5CauwMNmNoU6F7xfD3AAaJHR7WpvK4o")</f>
        <v/>
      </c>
      <c r="M77">
        <f>HYPERLINK("https://dexscreener.com/solana/AiYhnwWiqbdSiEHgAzqrurcdoZx4V21mnuMt5ps2pump?maker=EsYaPNaxiArJD5CauwMNmNoU6F7xfD3AAaJHR7WpvK4o","https://dexscreener.com/solana/AiYhnwWiqbdSiEHgAzqrurcdoZx4V21mnuMt5ps2pump?maker=EsYaPNaxiArJD5CauwMNmNoU6F7xfD3AAaJHR7WpvK4o")</f>
        <v/>
      </c>
    </row>
    <row r="78">
      <c r="A78" t="inlineStr">
        <is>
          <t>AnLQDZ8jAuFCohsPWisgWqkfkG5iw7zUfBC7imrdpump</t>
        </is>
      </c>
      <c r="B78" t="inlineStr">
        <is>
          <t>Orbdog</t>
        </is>
      </c>
      <c r="C78" t="n">
        <v>7</v>
      </c>
      <c r="D78" t="n">
        <v>-0.257</v>
      </c>
      <c r="E78" t="n">
        <v>-0.16</v>
      </c>
      <c r="F78" t="n">
        <v>1.58</v>
      </c>
      <c r="G78" t="n">
        <v>1.32</v>
      </c>
      <c r="H78" t="n">
        <v>1</v>
      </c>
      <c r="I78" t="n">
        <v>2</v>
      </c>
      <c r="J78" t="n">
        <v>-1</v>
      </c>
      <c r="K78" t="n">
        <v>-1</v>
      </c>
      <c r="L78">
        <f>HYPERLINK("https://www.defined.fi/sol/AnLQDZ8jAuFCohsPWisgWqkfkG5iw7zUfBC7imrdpump?maker=EsYaPNaxiArJD5CauwMNmNoU6F7xfD3AAaJHR7WpvK4o","https://www.defined.fi/sol/AnLQDZ8jAuFCohsPWisgWqkfkG5iw7zUfBC7imrdpump?maker=EsYaPNaxiArJD5CauwMNmNoU6F7xfD3AAaJHR7WpvK4o")</f>
        <v/>
      </c>
      <c r="M78">
        <f>HYPERLINK("https://dexscreener.com/solana/AnLQDZ8jAuFCohsPWisgWqkfkG5iw7zUfBC7imrdpump?maker=EsYaPNaxiArJD5CauwMNmNoU6F7xfD3AAaJHR7WpvK4o","https://dexscreener.com/solana/AnLQDZ8jAuFCohsPWisgWqkfkG5iw7zUfBC7imrdpump?maker=EsYaPNaxiArJD5CauwMNmNoU6F7xfD3AAaJHR7WpvK4o")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2024-10-20T15:37:37Z</dcterms:created>
  <dcterms:modified xsi:type="dcterms:W3CDTF">2024-10-20T15:37:37Z</dcterms:modified>
</cp:coreProperties>
</file>