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BVoFXcjNSQ8fHGNc2aeS52rLXwag52PHK2aQJsrkpump</t>
        </is>
      </c>
      <c r="B2" t="inlineStr">
        <is>
          <t>CCRU</t>
        </is>
      </c>
      <c r="C2" t="n">
        <v>0</v>
      </c>
      <c r="D2" t="n">
        <v>32</v>
      </c>
      <c r="E2" t="n">
        <v>10</v>
      </c>
      <c r="F2" t="n">
        <v>2.98</v>
      </c>
      <c r="G2" t="n">
        <v>21.16</v>
      </c>
      <c r="H2" t="n">
        <v>3</v>
      </c>
      <c r="I2" t="n">
        <v>6</v>
      </c>
      <c r="J2" t="n">
        <v>-1</v>
      </c>
      <c r="K2" t="n">
        <v>-1</v>
      </c>
      <c r="L2">
        <f>HYPERLINK("https://www.defined.fi/sol/BVoFXcjNSQ8fHGNc2aeS52rLXwag52PHK2aQJsrkpump?maker=EmaA4TRkxocKfS64v4KCBtFRSbXjbNovRjywC2jXscuu","https://www.defined.fi/sol/BVoFXcjNSQ8fHGNc2aeS52rLXwag52PHK2aQJsrkpump?maker=EmaA4TRkxocKfS64v4KCBtFRSbXjbNovRjywC2jXscuu")</f>
        <v/>
      </c>
      <c r="M2">
        <f>HYPERLINK("https://dexscreener.com/solana/BVoFXcjNSQ8fHGNc2aeS52rLXwag52PHK2aQJsrkpump?maker=EmaA4TRkxocKfS64v4KCBtFRSbXjbNovRjywC2jXscuu","https://dexscreener.com/solana/BVoFXcjNSQ8fHGNc2aeS52rLXwag52PHK2aQJsrkpump?maker=EmaA4TRkxocKfS64v4KCBtFRSbXjbNovRjywC2jXscuu")</f>
        <v/>
      </c>
    </row>
    <row r="3">
      <c r="A3" t="inlineStr">
        <is>
          <t>BGaumRqjesfv7jHecTG4cZJNJKt4eJGpTPeFqt3rpump</t>
        </is>
      </c>
      <c r="B3" t="inlineStr">
        <is>
          <t>Gapeape</t>
        </is>
      </c>
      <c r="C3" t="n">
        <v>0</v>
      </c>
      <c r="D3" t="n">
        <v>0.631</v>
      </c>
      <c r="E3" t="n">
        <v>0.32</v>
      </c>
      <c r="F3" t="n">
        <v>1.97</v>
      </c>
      <c r="G3" t="n">
        <v>0.914</v>
      </c>
      <c r="H3" t="n">
        <v>2</v>
      </c>
      <c r="I3" t="n">
        <v>2</v>
      </c>
      <c r="J3" t="n">
        <v>-1</v>
      </c>
      <c r="K3" t="n">
        <v>-1</v>
      </c>
      <c r="L3">
        <f>HYPERLINK("https://www.defined.fi/sol/BGaumRqjesfv7jHecTG4cZJNJKt4eJGpTPeFqt3rpump?maker=EmaA4TRkxocKfS64v4KCBtFRSbXjbNovRjywC2jXscuu","https://www.defined.fi/sol/BGaumRqjesfv7jHecTG4cZJNJKt4eJGpTPeFqt3rpump?maker=EmaA4TRkxocKfS64v4KCBtFRSbXjbNovRjywC2jXscuu")</f>
        <v/>
      </c>
      <c r="M3">
        <f>HYPERLINK("https://dexscreener.com/solana/BGaumRqjesfv7jHecTG4cZJNJKt4eJGpTPeFqt3rpump?maker=EmaA4TRkxocKfS64v4KCBtFRSbXjbNovRjywC2jXscuu","https://dexscreener.com/solana/BGaumRqjesfv7jHecTG4cZJNJKt4eJGpTPeFqt3rpump?maker=EmaA4TRkxocKfS64v4KCBtFRSbXjbNovRjywC2jXscuu")</f>
        <v/>
      </c>
    </row>
    <row r="4">
      <c r="A4" t="inlineStr">
        <is>
          <t>BdYqxVbfofR5SrwwDdMhf6P7oGWQnbydFjY3ySpppump</t>
        </is>
      </c>
      <c r="B4" t="inlineStr">
        <is>
          <t>AG</t>
        </is>
      </c>
      <c r="C4" t="n">
        <v>0</v>
      </c>
      <c r="D4" t="n">
        <v>-0.318</v>
      </c>
      <c r="E4" t="n">
        <v>-0.32</v>
      </c>
      <c r="F4" t="n">
        <v>0.99</v>
      </c>
      <c r="G4" t="n">
        <v>0.672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HYPERLINK("https://www.defined.fi/sol/BdYqxVbfofR5SrwwDdMhf6P7oGWQnbydFjY3ySpppump?maker=EmaA4TRkxocKfS64v4KCBtFRSbXjbNovRjywC2jXscuu","https://www.defined.fi/sol/BdYqxVbfofR5SrwwDdMhf6P7oGWQnbydFjY3ySpppump?maker=EmaA4TRkxocKfS64v4KCBtFRSbXjbNovRjywC2jXscuu")</f>
        <v/>
      </c>
      <c r="M4">
        <f>HYPERLINK("https://dexscreener.com/solana/BdYqxVbfofR5SrwwDdMhf6P7oGWQnbydFjY3ySpppump?maker=EmaA4TRkxocKfS64v4KCBtFRSbXjbNovRjywC2jXscuu","https://dexscreener.com/solana/BdYqxVbfofR5SrwwDdMhf6P7oGWQnbydFjY3ySpppump?maker=EmaA4TRkxocKfS64v4KCBtFRSbXjbNovRjywC2jXscuu")</f>
        <v/>
      </c>
    </row>
    <row r="5">
      <c r="A5" t="inlineStr">
        <is>
          <t>wmc5shkzpHJYpPfEc34mVccKkZ3czcRsRwLenUPpump</t>
        </is>
      </c>
      <c r="B5" t="inlineStr">
        <is>
          <t>sRPG</t>
        </is>
      </c>
      <c r="C5" t="n">
        <v>0</v>
      </c>
      <c r="D5" t="n">
        <v>-1.69</v>
      </c>
      <c r="E5" t="n">
        <v>-0.85</v>
      </c>
      <c r="F5" t="n">
        <v>1.98</v>
      </c>
      <c r="G5" t="n">
        <v>0</v>
      </c>
      <c r="H5" t="n">
        <v>2</v>
      </c>
      <c r="I5" t="n">
        <v>0</v>
      </c>
      <c r="J5" t="n">
        <v>-1</v>
      </c>
      <c r="K5" t="n">
        <v>-1</v>
      </c>
      <c r="L5">
        <f>HYPERLINK("https://www.defined.fi/sol/wmc5shkzpHJYpPfEc34mVccKkZ3czcRsRwLenUPpump?maker=EmaA4TRkxocKfS64v4KCBtFRSbXjbNovRjywC2jXscuu","https://www.defined.fi/sol/wmc5shkzpHJYpPfEc34mVccKkZ3czcRsRwLenUPpump?maker=EmaA4TRkxocKfS64v4KCBtFRSbXjbNovRjywC2jXscuu")</f>
        <v/>
      </c>
      <c r="M5">
        <f>HYPERLINK("https://dexscreener.com/solana/wmc5shkzpHJYpPfEc34mVccKkZ3czcRsRwLenUPpump?maker=EmaA4TRkxocKfS64v4KCBtFRSbXjbNovRjywC2jXscuu","https://dexscreener.com/solana/wmc5shkzpHJYpPfEc34mVccKkZ3czcRsRwLenUPpump?maker=EmaA4TRkxocKfS64v4KCBtFRSbXjbNovRjywC2jXscuu")</f>
        <v/>
      </c>
    </row>
    <row r="6">
      <c r="A6" t="inlineStr">
        <is>
          <t>GbCBWwoJsYY5fyxbGarZCmRv6FaL8tTiEawNRZ5fpump</t>
        </is>
      </c>
      <c r="B6" t="inlineStr">
        <is>
          <t>SOLFESSION</t>
        </is>
      </c>
      <c r="C6" t="n">
        <v>0</v>
      </c>
      <c r="D6" t="n">
        <v>-0.288</v>
      </c>
      <c r="E6" t="n">
        <v>-0.29</v>
      </c>
      <c r="F6" t="n">
        <v>0.999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HYPERLINK("https://www.defined.fi/sol/GbCBWwoJsYY5fyxbGarZCmRv6FaL8tTiEawNRZ5fpump?maker=EmaA4TRkxocKfS64v4KCBtFRSbXjbNovRjywC2jXscuu","https://www.defined.fi/sol/GbCBWwoJsYY5fyxbGarZCmRv6FaL8tTiEawNRZ5fpump?maker=EmaA4TRkxocKfS64v4KCBtFRSbXjbNovRjywC2jXscuu")</f>
        <v/>
      </c>
      <c r="M6">
        <f>HYPERLINK("https://dexscreener.com/solana/GbCBWwoJsYY5fyxbGarZCmRv6FaL8tTiEawNRZ5fpump?maker=EmaA4TRkxocKfS64v4KCBtFRSbXjbNovRjywC2jXscuu","https://dexscreener.com/solana/GbCBWwoJsYY5fyxbGarZCmRv6FaL8tTiEawNRZ5fpump?maker=EmaA4TRkxocKfS64v4KCBtFRSbXjbNovRjywC2jXscuu")</f>
        <v/>
      </c>
    </row>
    <row r="7">
      <c r="A7" t="inlineStr">
        <is>
          <t>8BFNreX5cd1KUAN1ct75xn4qv74uBJNqLxTfSbKPpump</t>
        </is>
      </c>
      <c r="B7" t="inlineStr">
        <is>
          <t>cryptid</t>
        </is>
      </c>
      <c r="C7" t="n">
        <v>0</v>
      </c>
      <c r="D7" t="n">
        <v>1.71</v>
      </c>
      <c r="E7" t="n">
        <v>1.71</v>
      </c>
      <c r="F7" t="n">
        <v>0.999</v>
      </c>
      <c r="G7" t="n">
        <v>2.71</v>
      </c>
      <c r="H7" t="n">
        <v>1</v>
      </c>
      <c r="I7" t="n">
        <v>2</v>
      </c>
      <c r="J7" t="n">
        <v>-1</v>
      </c>
      <c r="K7" t="n">
        <v>-1</v>
      </c>
      <c r="L7">
        <f>HYPERLINK("https://www.defined.fi/sol/8BFNreX5cd1KUAN1ct75xn4qv74uBJNqLxTfSbKPpump?maker=EmaA4TRkxocKfS64v4KCBtFRSbXjbNovRjywC2jXscuu","https://www.defined.fi/sol/8BFNreX5cd1KUAN1ct75xn4qv74uBJNqLxTfSbKPpump?maker=EmaA4TRkxocKfS64v4KCBtFRSbXjbNovRjywC2jXscuu")</f>
        <v/>
      </c>
      <c r="M7">
        <f>HYPERLINK("https://dexscreener.com/solana/8BFNreX5cd1KUAN1ct75xn4qv74uBJNqLxTfSbKPpump?maker=EmaA4TRkxocKfS64v4KCBtFRSbXjbNovRjywC2jXscuu","https://dexscreener.com/solana/8BFNreX5cd1KUAN1ct75xn4qv74uBJNqLxTfSbKPpump?maker=EmaA4TRkxocKfS64v4KCBtFRSbXjbNovRjywC2jXscuu")</f>
        <v/>
      </c>
    </row>
    <row r="8">
      <c r="A8" t="inlineStr">
        <is>
          <t>A6U6PxqQQrUGQA8L3qsnEHq4iMpYEYToFJfRebuzpump</t>
        </is>
      </c>
      <c r="B8" t="inlineStr">
        <is>
          <t>TABBY</t>
        </is>
      </c>
      <c r="C8" t="n">
        <v>0</v>
      </c>
      <c r="D8" t="n">
        <v>1.29</v>
      </c>
      <c r="E8" t="n">
        <v>0.16</v>
      </c>
      <c r="F8" t="n">
        <v>7.97</v>
      </c>
      <c r="G8" t="n">
        <v>9.25</v>
      </c>
      <c r="H8" t="n">
        <v>3</v>
      </c>
      <c r="I8" t="n">
        <v>2</v>
      </c>
      <c r="J8" t="n">
        <v>-1</v>
      </c>
      <c r="K8" t="n">
        <v>-1</v>
      </c>
      <c r="L8">
        <f>HYPERLINK("https://www.defined.fi/sol/A6U6PxqQQrUGQA8L3qsnEHq4iMpYEYToFJfRebuzpump?maker=EmaA4TRkxocKfS64v4KCBtFRSbXjbNovRjywC2jXscuu","https://www.defined.fi/sol/A6U6PxqQQrUGQA8L3qsnEHq4iMpYEYToFJfRebuzpump?maker=EmaA4TRkxocKfS64v4KCBtFRSbXjbNovRjywC2jXscuu")</f>
        <v/>
      </c>
      <c r="M8">
        <f>HYPERLINK("https://dexscreener.com/solana/A6U6PxqQQrUGQA8L3qsnEHq4iMpYEYToFJfRebuzpump?maker=EmaA4TRkxocKfS64v4KCBtFRSbXjbNovRjywC2jXscuu","https://dexscreener.com/solana/A6U6PxqQQrUGQA8L3qsnEHq4iMpYEYToFJfRebuzpump?maker=EmaA4TRkxocKfS64v4KCBtFRSbXjbNovRjywC2jXscuu")</f>
        <v/>
      </c>
    </row>
    <row r="9">
      <c r="A9" t="inlineStr">
        <is>
          <t>EpnQnyAQnGXkrH53zY49JjRB2mbaiEfSfYF9uadRpump</t>
        </is>
      </c>
      <c r="B9" t="inlineStr">
        <is>
          <t>MONIE</t>
        </is>
      </c>
      <c r="C9" t="n">
        <v>0</v>
      </c>
      <c r="D9" t="n">
        <v>-0.975</v>
      </c>
      <c r="E9" t="n">
        <v>-0.98</v>
      </c>
      <c r="F9" t="n">
        <v>0.998</v>
      </c>
      <c r="G9" t="n">
        <v>0.023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HYPERLINK("https://www.defined.fi/sol/EpnQnyAQnGXkrH53zY49JjRB2mbaiEfSfYF9uadRpump?maker=EmaA4TRkxocKfS64v4KCBtFRSbXjbNovRjywC2jXscuu","https://www.defined.fi/sol/EpnQnyAQnGXkrH53zY49JjRB2mbaiEfSfYF9uadRpump?maker=EmaA4TRkxocKfS64v4KCBtFRSbXjbNovRjywC2jXscuu")</f>
        <v/>
      </c>
      <c r="M9">
        <f>HYPERLINK("https://dexscreener.com/solana/EpnQnyAQnGXkrH53zY49JjRB2mbaiEfSfYF9uadRpump?maker=EmaA4TRkxocKfS64v4KCBtFRSbXjbNovRjywC2jXscuu","https://dexscreener.com/solana/EpnQnyAQnGXkrH53zY49JjRB2mbaiEfSfYF9uadRpump?maker=EmaA4TRkxocKfS64v4KCBtFRSbXjbNovRjywC2jXscuu")</f>
        <v/>
      </c>
    </row>
    <row r="10">
      <c r="A10" t="inlineStr">
        <is>
          <t>FwRMbAwbweSAT2zCKDh9f7N4YyjRh8TVWWYZACdepump</t>
        </is>
      </c>
      <c r="B10" t="inlineStr">
        <is>
          <t>SOURCE</t>
        </is>
      </c>
      <c r="C10" t="n">
        <v>0</v>
      </c>
      <c r="D10" t="n">
        <v>0.248</v>
      </c>
      <c r="E10" t="n">
        <v>0.58</v>
      </c>
      <c r="F10" t="n">
        <v>0.424</v>
      </c>
      <c r="G10" t="n">
        <v>0.618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HYPERLINK("https://www.defined.fi/sol/FwRMbAwbweSAT2zCKDh9f7N4YyjRh8TVWWYZACdepump?maker=EmaA4TRkxocKfS64v4KCBtFRSbXjbNovRjywC2jXscuu","https://www.defined.fi/sol/FwRMbAwbweSAT2zCKDh9f7N4YyjRh8TVWWYZACdepump?maker=EmaA4TRkxocKfS64v4KCBtFRSbXjbNovRjywC2jXscuu")</f>
        <v/>
      </c>
      <c r="M10">
        <f>HYPERLINK("https://dexscreener.com/solana/FwRMbAwbweSAT2zCKDh9f7N4YyjRh8TVWWYZACdepump?maker=EmaA4TRkxocKfS64v4KCBtFRSbXjbNovRjywC2jXscuu","https://dexscreener.com/solana/FwRMbAwbweSAT2zCKDh9f7N4YyjRh8TVWWYZACdepump?maker=EmaA4TRkxocKfS64v4KCBtFRSbXjbNovRjywC2jXscuu")</f>
        <v/>
      </c>
    </row>
    <row r="11">
      <c r="A11" t="inlineStr">
        <is>
          <t>DhqViYG2T1N3B4xziTx22aPW4rwGKkvpcF5shrD8pump</t>
        </is>
      </c>
      <c r="B11" t="inlineStr">
        <is>
          <t>AOE</t>
        </is>
      </c>
      <c r="C11" t="n">
        <v>0</v>
      </c>
      <c r="D11" t="n">
        <v>-0.765</v>
      </c>
      <c r="E11" t="n">
        <v>-0.77</v>
      </c>
      <c r="F11" t="n">
        <v>0.995</v>
      </c>
      <c r="G11" t="n">
        <v>0</v>
      </c>
      <c r="H11" t="n">
        <v>2</v>
      </c>
      <c r="I11" t="n">
        <v>0</v>
      </c>
      <c r="J11" t="n">
        <v>-1</v>
      </c>
      <c r="K11" t="n">
        <v>-1</v>
      </c>
      <c r="L11">
        <f>HYPERLINK("https://www.defined.fi/sol/DhqViYG2T1N3B4xziTx22aPW4rwGKkvpcF5shrD8pump?maker=EmaA4TRkxocKfS64v4KCBtFRSbXjbNovRjywC2jXscuu","https://www.defined.fi/sol/DhqViYG2T1N3B4xziTx22aPW4rwGKkvpcF5shrD8pump?maker=EmaA4TRkxocKfS64v4KCBtFRSbXjbNovRjywC2jXscuu")</f>
        <v/>
      </c>
      <c r="M11">
        <f>HYPERLINK("https://dexscreener.com/solana/DhqViYG2T1N3B4xziTx22aPW4rwGKkvpcF5shrD8pump?maker=EmaA4TRkxocKfS64v4KCBtFRSbXjbNovRjywC2jXscuu","https://dexscreener.com/solana/DhqViYG2T1N3B4xziTx22aPW4rwGKkvpcF5shrD8pump?maker=EmaA4TRkxocKfS64v4KCBtFRSbXjbNovRjywC2jXscuu")</f>
        <v/>
      </c>
    </row>
    <row r="12">
      <c r="A12" t="inlineStr">
        <is>
          <t>BGa9RyRutfEPBQkxQJaMsYXAqUwmbFtvmiiZVMkCpump</t>
        </is>
      </c>
      <c r="B12" t="inlineStr">
        <is>
          <t>TCA</t>
        </is>
      </c>
      <c r="C12" t="n">
        <v>0</v>
      </c>
      <c r="D12" t="n">
        <v>-0.414</v>
      </c>
      <c r="E12" t="n">
        <v>-0.84</v>
      </c>
      <c r="F12" t="n">
        <v>0.491</v>
      </c>
      <c r="G12" t="n">
        <v>0.076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HYPERLINK("https://www.defined.fi/sol/BGa9RyRutfEPBQkxQJaMsYXAqUwmbFtvmiiZVMkCpump?maker=EmaA4TRkxocKfS64v4KCBtFRSbXjbNovRjywC2jXscuu","https://www.defined.fi/sol/BGa9RyRutfEPBQkxQJaMsYXAqUwmbFtvmiiZVMkCpump?maker=EmaA4TRkxocKfS64v4KCBtFRSbXjbNovRjywC2jXscuu")</f>
        <v/>
      </c>
      <c r="M12">
        <f>HYPERLINK("https://dexscreener.com/solana/BGa9RyRutfEPBQkxQJaMsYXAqUwmbFtvmiiZVMkCpump?maker=EmaA4TRkxocKfS64v4KCBtFRSbXjbNovRjywC2jXscuu","https://dexscreener.com/solana/BGa9RyRutfEPBQkxQJaMsYXAqUwmbFtvmiiZVMkCpump?maker=EmaA4TRkxocKfS64v4KCBtFRSbXjbNovRjywC2jXscuu")</f>
        <v/>
      </c>
    </row>
    <row r="13">
      <c r="A13" t="inlineStr">
        <is>
          <t>AnPJ5Z8VmyKksM588e5uA4DFBgjXUHRdMSwsP916pump</t>
        </is>
      </c>
      <c r="B13" t="inlineStr">
        <is>
          <t>face</t>
        </is>
      </c>
      <c r="C13" t="n">
        <v>0</v>
      </c>
      <c r="D13" t="n">
        <v>-0.82</v>
      </c>
      <c r="E13" t="n">
        <v>-1</v>
      </c>
      <c r="F13" t="n">
        <v>0.98</v>
      </c>
      <c r="G13" t="n">
        <v>0.16</v>
      </c>
      <c r="H13" t="n">
        <v>2</v>
      </c>
      <c r="I13" t="n">
        <v>1</v>
      </c>
      <c r="J13" t="n">
        <v>-1</v>
      </c>
      <c r="K13" t="n">
        <v>-1</v>
      </c>
      <c r="L13">
        <f>HYPERLINK("https://www.defined.fi/sol/AnPJ5Z8VmyKksM588e5uA4DFBgjXUHRdMSwsP916pump?maker=EmaA4TRkxocKfS64v4KCBtFRSbXjbNovRjywC2jXscuu","https://www.defined.fi/sol/AnPJ5Z8VmyKksM588e5uA4DFBgjXUHRdMSwsP916pump?maker=EmaA4TRkxocKfS64v4KCBtFRSbXjbNovRjywC2jXscuu")</f>
        <v/>
      </c>
      <c r="M13">
        <f>HYPERLINK("https://dexscreener.com/solana/AnPJ5Z8VmyKksM588e5uA4DFBgjXUHRdMSwsP916pump?maker=EmaA4TRkxocKfS64v4KCBtFRSbXjbNovRjywC2jXscuu","https://dexscreener.com/solana/AnPJ5Z8VmyKksM588e5uA4DFBgjXUHRdMSwsP916pump?maker=EmaA4TRkxocKfS64v4KCBtFRSbXjbNovRjywC2jXscuu")</f>
        <v/>
      </c>
    </row>
    <row r="14">
      <c r="A14" t="inlineStr">
        <is>
          <t>FnQMnE5aC59t3obZK1qfDKHVYKtU2tCPHN63ovuypump</t>
        </is>
      </c>
      <c r="B14" t="inlineStr">
        <is>
          <t>TAofU</t>
        </is>
      </c>
      <c r="C14" t="n">
        <v>0</v>
      </c>
      <c r="D14" t="n">
        <v>-1.84</v>
      </c>
      <c r="E14" t="n">
        <v>-0.92</v>
      </c>
      <c r="F14" t="n">
        <v>1.99</v>
      </c>
      <c r="G14" t="n">
        <v>0</v>
      </c>
      <c r="H14" t="n">
        <v>2</v>
      </c>
      <c r="I14" t="n">
        <v>0</v>
      </c>
      <c r="J14" t="n">
        <v>-1</v>
      </c>
      <c r="K14" t="n">
        <v>-1</v>
      </c>
      <c r="L14">
        <f>HYPERLINK("https://www.defined.fi/sol/FnQMnE5aC59t3obZK1qfDKHVYKtU2tCPHN63ovuypump?maker=EmaA4TRkxocKfS64v4KCBtFRSbXjbNovRjywC2jXscuu","https://www.defined.fi/sol/FnQMnE5aC59t3obZK1qfDKHVYKtU2tCPHN63ovuypump?maker=EmaA4TRkxocKfS64v4KCBtFRSbXjbNovRjywC2jXscuu")</f>
        <v/>
      </c>
      <c r="M14">
        <f>HYPERLINK("https://dexscreener.com/solana/FnQMnE5aC59t3obZK1qfDKHVYKtU2tCPHN63ovuypump?maker=EmaA4TRkxocKfS64v4KCBtFRSbXjbNovRjywC2jXscuu","https://dexscreener.com/solana/FnQMnE5aC59t3obZK1qfDKHVYKtU2tCPHN63ovuypump?maker=EmaA4TRkxocKfS64v4KCBtFRSbXjbNovRjywC2jXscuu")</f>
        <v/>
      </c>
    </row>
    <row r="15">
      <c r="A15" t="inlineStr">
        <is>
          <t>Gaws5pHDukUevnv5KzDTCZe7sEGWBF6BWA8o5vc9pump</t>
        </is>
      </c>
      <c r="B15" t="inlineStr">
        <is>
          <t>FLEE</t>
        </is>
      </c>
      <c r="C15" t="n">
        <v>0</v>
      </c>
      <c r="D15" t="n">
        <v>-0.871</v>
      </c>
      <c r="E15" t="n">
        <v>-0.88</v>
      </c>
      <c r="F15" t="n">
        <v>0.986</v>
      </c>
      <c r="G15" t="n">
        <v>0</v>
      </c>
      <c r="H15" t="n">
        <v>2</v>
      </c>
      <c r="I15" t="n">
        <v>0</v>
      </c>
      <c r="J15" t="n">
        <v>-1</v>
      </c>
      <c r="K15" t="n">
        <v>-1</v>
      </c>
      <c r="L15">
        <f>HYPERLINK("https://www.defined.fi/sol/Gaws5pHDukUevnv5KzDTCZe7sEGWBF6BWA8o5vc9pump?maker=EmaA4TRkxocKfS64v4KCBtFRSbXjbNovRjywC2jXscuu","https://www.defined.fi/sol/Gaws5pHDukUevnv5KzDTCZe7sEGWBF6BWA8o5vc9pump?maker=EmaA4TRkxocKfS64v4KCBtFRSbXjbNovRjywC2jXscuu")</f>
        <v/>
      </c>
      <c r="M15">
        <f>HYPERLINK("https://dexscreener.com/solana/Gaws5pHDukUevnv5KzDTCZe7sEGWBF6BWA8o5vc9pump?maker=EmaA4TRkxocKfS64v4KCBtFRSbXjbNovRjywC2jXscuu","https://dexscreener.com/solana/Gaws5pHDukUevnv5KzDTCZe7sEGWBF6BWA8o5vc9pump?maker=EmaA4TRkxocKfS64v4KCBtFRSbXjbNovRjywC2jXscuu")</f>
        <v/>
      </c>
    </row>
    <row r="16">
      <c r="A16" t="inlineStr">
        <is>
          <t>CZGP1EJUjPRSf3sB8MqoEbUrADHxG3ad6s7iAC7d1ao5</t>
        </is>
      </c>
      <c r="B16" t="inlineStr">
        <is>
          <t>AI</t>
        </is>
      </c>
      <c r="C16" t="n">
        <v>0</v>
      </c>
      <c r="D16" t="n">
        <v>-0.175</v>
      </c>
      <c r="E16" t="n">
        <v>-0.35</v>
      </c>
      <c r="F16" t="n">
        <v>0.499</v>
      </c>
      <c r="G16" t="n">
        <v>0.325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HYPERLINK("https://www.defined.fi/sol/CZGP1EJUjPRSf3sB8MqoEbUrADHxG3ad6s7iAC7d1ao5?maker=EmaA4TRkxocKfS64v4KCBtFRSbXjbNovRjywC2jXscuu","https://www.defined.fi/sol/CZGP1EJUjPRSf3sB8MqoEbUrADHxG3ad6s7iAC7d1ao5?maker=EmaA4TRkxocKfS64v4KCBtFRSbXjbNovRjywC2jXscuu")</f>
        <v/>
      </c>
      <c r="M16">
        <f>HYPERLINK("https://dexscreener.com/solana/CZGP1EJUjPRSf3sB8MqoEbUrADHxG3ad6s7iAC7d1ao5?maker=EmaA4TRkxocKfS64v4KCBtFRSbXjbNovRjywC2jXscuu","https://dexscreener.com/solana/CZGP1EJUjPRSf3sB8MqoEbUrADHxG3ad6s7iAC7d1ao5?maker=EmaA4TRkxocKfS64v4KCBtFRSbXjbNovRjywC2jXscuu")</f>
        <v/>
      </c>
    </row>
    <row r="17">
      <c r="A17" t="inlineStr">
        <is>
          <t>FsZ5Nj6jMLzqav3cURGCtN9NzLPvrayEsyksXD8Vpump</t>
        </is>
      </c>
      <c r="B17" t="inlineStr">
        <is>
          <t>unknown_FsZ5</t>
        </is>
      </c>
      <c r="C17" t="n">
        <v>0</v>
      </c>
      <c r="D17" t="n">
        <v>-0.337</v>
      </c>
      <c r="E17" t="n">
        <v>-1</v>
      </c>
      <c r="F17" t="n">
        <v>0.639</v>
      </c>
      <c r="G17" t="n">
        <v>0.302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HYPERLINK("https://www.defined.fi/sol/FsZ5Nj6jMLzqav3cURGCtN9NzLPvrayEsyksXD8Vpump?maker=EmaA4TRkxocKfS64v4KCBtFRSbXjbNovRjywC2jXscuu","https://www.defined.fi/sol/FsZ5Nj6jMLzqav3cURGCtN9NzLPvrayEsyksXD8Vpump?maker=EmaA4TRkxocKfS64v4KCBtFRSbXjbNovRjywC2jXscuu")</f>
        <v/>
      </c>
      <c r="M17">
        <f>HYPERLINK("https://dexscreener.com/solana/FsZ5Nj6jMLzqav3cURGCtN9NzLPvrayEsyksXD8Vpump?maker=EmaA4TRkxocKfS64v4KCBtFRSbXjbNovRjywC2jXscuu","https://dexscreener.com/solana/FsZ5Nj6jMLzqav3cURGCtN9NzLPvrayEsyksXD8Vpump?maker=EmaA4TRkxocKfS64v4KCBtFRSbXjbNovRjywC2jXscuu")</f>
        <v/>
      </c>
    </row>
    <row r="18">
      <c r="A18" t="inlineStr">
        <is>
          <t>BdwkG56drjFcVWVsZBusWWpTa9GFGsHUh1c6kbFUpump</t>
        </is>
      </c>
      <c r="B18" t="inlineStr">
        <is>
          <t>copactic</t>
        </is>
      </c>
      <c r="C18" t="n">
        <v>0</v>
      </c>
      <c r="D18" t="n">
        <v>-0.442</v>
      </c>
      <c r="E18" t="n">
        <v>-0.8</v>
      </c>
      <c r="F18" t="n">
        <v>0.556</v>
      </c>
      <c r="G18" t="n">
        <v>0.114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HYPERLINK("https://www.defined.fi/sol/BdwkG56drjFcVWVsZBusWWpTa9GFGsHUh1c6kbFUpump?maker=EmaA4TRkxocKfS64v4KCBtFRSbXjbNovRjywC2jXscuu","https://www.defined.fi/sol/BdwkG56drjFcVWVsZBusWWpTa9GFGsHUh1c6kbFUpump?maker=EmaA4TRkxocKfS64v4KCBtFRSbXjbNovRjywC2jXscuu")</f>
        <v/>
      </c>
      <c r="M18">
        <f>HYPERLINK("https://dexscreener.com/solana/BdwkG56drjFcVWVsZBusWWpTa9GFGsHUh1c6kbFUpump?maker=EmaA4TRkxocKfS64v4KCBtFRSbXjbNovRjywC2jXscuu","https://dexscreener.com/solana/BdwkG56drjFcVWVsZBusWWpTa9GFGsHUh1c6kbFUpump?maker=EmaA4TRkxocKfS64v4KCBtFRSbXjbNovRjywC2jXscuu")</f>
        <v/>
      </c>
    </row>
    <row r="19">
      <c r="A19" t="inlineStr">
        <is>
          <t>2MFsjHpFU1WRW4StBXsdZqk3zBerLHBnBhXneFH8pump</t>
        </is>
      </c>
      <c r="B19" t="inlineStr">
        <is>
          <t>EOC</t>
        </is>
      </c>
      <c r="C19" t="n">
        <v>0</v>
      </c>
      <c r="D19" t="n">
        <v>-0.416</v>
      </c>
      <c r="E19" t="n">
        <v>-1</v>
      </c>
      <c r="F19" t="n">
        <v>0.498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HYPERLINK("https://www.defined.fi/sol/2MFsjHpFU1WRW4StBXsdZqk3zBerLHBnBhXneFH8pump?maker=EmaA4TRkxocKfS64v4KCBtFRSbXjbNovRjywC2jXscuu","https://www.defined.fi/sol/2MFsjHpFU1WRW4StBXsdZqk3zBerLHBnBhXneFH8pump?maker=EmaA4TRkxocKfS64v4KCBtFRSbXjbNovRjywC2jXscuu")</f>
        <v/>
      </c>
      <c r="M19">
        <f>HYPERLINK("https://dexscreener.com/solana/2MFsjHpFU1WRW4StBXsdZqk3zBerLHBnBhXneFH8pump?maker=EmaA4TRkxocKfS64v4KCBtFRSbXjbNovRjywC2jXscuu","https://dexscreener.com/solana/2MFsjHpFU1WRW4StBXsdZqk3zBerLHBnBhXneFH8pump?maker=EmaA4TRkxocKfS64v4KCBtFRSbXjbNovRjywC2jXscuu")</f>
        <v/>
      </c>
    </row>
    <row r="20">
      <c r="A20" t="inlineStr">
        <is>
          <t>7gFGAkQDNpMnptAwLZdNJwEh6DRhH8Fdm9H3hMcvpump</t>
        </is>
      </c>
      <c r="B20" t="inlineStr">
        <is>
          <t>KOTH</t>
        </is>
      </c>
      <c r="C20" t="n">
        <v>0</v>
      </c>
      <c r="D20" t="n">
        <v>1.25</v>
      </c>
      <c r="E20" t="n">
        <v>0.62</v>
      </c>
      <c r="F20" t="n">
        <v>2</v>
      </c>
      <c r="G20" t="n">
        <v>3.24</v>
      </c>
      <c r="H20" t="n">
        <v>2</v>
      </c>
      <c r="I20" t="n">
        <v>2</v>
      </c>
      <c r="J20" t="n">
        <v>-1</v>
      </c>
      <c r="K20" t="n">
        <v>-1</v>
      </c>
      <c r="L20">
        <f>HYPERLINK("https://www.defined.fi/sol/7gFGAkQDNpMnptAwLZdNJwEh6DRhH8Fdm9H3hMcvpump?maker=EmaA4TRkxocKfS64v4KCBtFRSbXjbNovRjywC2jXscuu","https://www.defined.fi/sol/7gFGAkQDNpMnptAwLZdNJwEh6DRhH8Fdm9H3hMcvpump?maker=EmaA4TRkxocKfS64v4KCBtFRSbXjbNovRjywC2jXscuu")</f>
        <v/>
      </c>
      <c r="M20">
        <f>HYPERLINK("https://dexscreener.com/solana/7gFGAkQDNpMnptAwLZdNJwEh6DRhH8Fdm9H3hMcvpump?maker=EmaA4TRkxocKfS64v4KCBtFRSbXjbNovRjywC2jXscuu","https://dexscreener.com/solana/7gFGAkQDNpMnptAwLZdNJwEh6DRhH8Fdm9H3hMcvpump?maker=EmaA4TRkxocKfS64v4KCBtFRSbXjbNovRjywC2jXscuu")</f>
        <v/>
      </c>
    </row>
    <row r="21">
      <c r="A21" t="inlineStr">
        <is>
          <t>4xK3xqSoM3HaET8H5KXbinWLGEG439BhL7GTJd9Ppump</t>
        </is>
      </c>
      <c r="B21" t="inlineStr">
        <is>
          <t>ECHO</t>
        </is>
      </c>
      <c r="C21" t="n">
        <v>0</v>
      </c>
      <c r="D21" t="n">
        <v>-0.454</v>
      </c>
      <c r="E21" t="n">
        <v>-0.4</v>
      </c>
      <c r="F21" t="n">
        <v>1.12</v>
      </c>
      <c r="G21" t="n">
        <v>0.67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HYPERLINK("https://www.defined.fi/sol/4xK3xqSoM3HaET8H5KXbinWLGEG439BhL7GTJd9Ppump?maker=EmaA4TRkxocKfS64v4KCBtFRSbXjbNovRjywC2jXscuu","https://www.defined.fi/sol/4xK3xqSoM3HaET8H5KXbinWLGEG439BhL7GTJd9Ppump?maker=EmaA4TRkxocKfS64v4KCBtFRSbXjbNovRjywC2jXscuu")</f>
        <v/>
      </c>
      <c r="M21">
        <f>HYPERLINK("https://dexscreener.com/solana/4xK3xqSoM3HaET8H5KXbinWLGEG439BhL7GTJd9Ppump?maker=EmaA4TRkxocKfS64v4KCBtFRSbXjbNovRjywC2jXscuu","https://dexscreener.com/solana/4xK3xqSoM3HaET8H5KXbinWLGEG439BhL7GTJd9Ppump?maker=EmaA4TRkxocKfS64v4KCBtFRSbXjbNovRjywC2jXscuu")</f>
        <v/>
      </c>
    </row>
    <row r="22">
      <c r="A22" t="inlineStr">
        <is>
          <t>FX7RsVm1y59Cr166Eb4VteRzAdTY9idPWtcN15j4pump</t>
        </is>
      </c>
      <c r="B22" t="inlineStr">
        <is>
          <t>AICAT</t>
        </is>
      </c>
      <c r="C22" t="n">
        <v>0</v>
      </c>
      <c r="D22" t="n">
        <v>-0.365</v>
      </c>
      <c r="E22" t="n">
        <v>-0.36</v>
      </c>
      <c r="F22" t="n">
        <v>1</v>
      </c>
      <c r="G22" t="n">
        <v>0.637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HYPERLINK("https://www.defined.fi/sol/FX7RsVm1y59Cr166Eb4VteRzAdTY9idPWtcN15j4pump?maker=EmaA4TRkxocKfS64v4KCBtFRSbXjbNovRjywC2jXscuu","https://www.defined.fi/sol/FX7RsVm1y59Cr166Eb4VteRzAdTY9idPWtcN15j4pump?maker=EmaA4TRkxocKfS64v4KCBtFRSbXjbNovRjywC2jXscuu")</f>
        <v/>
      </c>
      <c r="M22">
        <f>HYPERLINK("https://dexscreener.com/solana/FX7RsVm1y59Cr166Eb4VteRzAdTY9idPWtcN15j4pump?maker=EmaA4TRkxocKfS64v4KCBtFRSbXjbNovRjywC2jXscuu","https://dexscreener.com/solana/FX7RsVm1y59Cr166Eb4VteRzAdTY9idPWtcN15j4pump?maker=EmaA4TRkxocKfS64v4KCBtFRSbXjbNovRjywC2jXscuu")</f>
        <v/>
      </c>
    </row>
    <row r="23">
      <c r="A23" t="inlineStr">
        <is>
          <t>D6LZYmYN2p41Sp6cPcHTvmA6uM946tc3FsdAw8h58WWV</t>
        </is>
      </c>
      <c r="B23" t="inlineStr">
        <is>
          <t>PUMP</t>
        </is>
      </c>
      <c r="C23" t="n">
        <v>0</v>
      </c>
      <c r="D23" t="n">
        <v>-0.008999999999999999</v>
      </c>
      <c r="E23" t="n">
        <v>-0.02</v>
      </c>
      <c r="F23" t="n">
        <v>0.501</v>
      </c>
      <c r="G23" t="n">
        <v>0</v>
      </c>
      <c r="H23" t="n">
        <v>1</v>
      </c>
      <c r="I23" t="n">
        <v>0</v>
      </c>
      <c r="J23" t="n">
        <v>-1</v>
      </c>
      <c r="K23" t="n">
        <v>-1</v>
      </c>
      <c r="L23">
        <f>HYPERLINK("https://www.defined.fi/sol/D6LZYmYN2p41Sp6cPcHTvmA6uM946tc3FsdAw8h58WWV?maker=EmaA4TRkxocKfS64v4KCBtFRSbXjbNovRjywC2jXscuu","https://www.defined.fi/sol/D6LZYmYN2p41Sp6cPcHTvmA6uM946tc3FsdAw8h58WWV?maker=EmaA4TRkxocKfS64v4KCBtFRSbXjbNovRjywC2jXscuu")</f>
        <v/>
      </c>
      <c r="M23">
        <f>HYPERLINK("https://dexscreener.com/solana/D6LZYmYN2p41Sp6cPcHTvmA6uM946tc3FsdAw8h58WWV?maker=EmaA4TRkxocKfS64v4KCBtFRSbXjbNovRjywC2jXscuu","https://dexscreener.com/solana/D6LZYmYN2p41Sp6cPcHTvmA6uM946tc3FsdAw8h58WWV?maker=EmaA4TRkxocKfS64v4KCBtFRSbXjbNovRjywC2jXscuu")</f>
        <v/>
      </c>
    </row>
    <row r="24">
      <c r="A24" t="inlineStr">
        <is>
          <t>LSpcBYHeBchGGw3V2bdpp2abm5UqDU1ydFu4XJhpump</t>
        </is>
      </c>
      <c r="B24" t="inlineStr">
        <is>
          <t>AGUIRRE</t>
        </is>
      </c>
      <c r="C24" t="n">
        <v>0</v>
      </c>
      <c r="D24" t="n">
        <v>0.008</v>
      </c>
      <c r="E24" t="n">
        <v>0.02</v>
      </c>
      <c r="F24" t="n">
        <v>0.502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HYPERLINK("https://www.defined.fi/sol/LSpcBYHeBchGGw3V2bdpp2abm5UqDU1ydFu4XJhpump?maker=EmaA4TRkxocKfS64v4KCBtFRSbXjbNovRjywC2jXscuu","https://www.defined.fi/sol/LSpcBYHeBchGGw3V2bdpp2abm5UqDU1ydFu4XJhpump?maker=EmaA4TRkxocKfS64v4KCBtFRSbXjbNovRjywC2jXscuu")</f>
        <v/>
      </c>
      <c r="M24">
        <f>HYPERLINK("https://dexscreener.com/solana/LSpcBYHeBchGGw3V2bdpp2abm5UqDU1ydFu4XJhpump?maker=EmaA4TRkxocKfS64v4KCBtFRSbXjbNovRjywC2jXscuu","https://dexscreener.com/solana/LSpcBYHeBchGGw3V2bdpp2abm5UqDU1ydFu4XJhpump?maker=EmaA4TRkxocKfS64v4KCBtFRSbXjbNovRjywC2jXscuu")</f>
        <v/>
      </c>
    </row>
    <row r="25">
      <c r="A25" t="inlineStr">
        <is>
          <t>B8rewgn27navW3tBXuzErWPBHEb8gKZhrGkx7NuUpump</t>
        </is>
      </c>
      <c r="B25" t="inlineStr">
        <is>
          <t>MATRIX</t>
        </is>
      </c>
      <c r="C25" t="n">
        <v>0</v>
      </c>
      <c r="D25" t="n">
        <v>-0.447</v>
      </c>
      <c r="E25" t="n">
        <v>-0.45</v>
      </c>
      <c r="F25" t="n">
        <v>1</v>
      </c>
      <c r="G25" t="n">
        <v>0</v>
      </c>
      <c r="H25" t="n">
        <v>1</v>
      </c>
      <c r="I25" t="n">
        <v>0</v>
      </c>
      <c r="J25" t="n">
        <v>-1</v>
      </c>
      <c r="K25" t="n">
        <v>-1</v>
      </c>
      <c r="L25">
        <f>HYPERLINK("https://www.defined.fi/sol/B8rewgn27navW3tBXuzErWPBHEb8gKZhrGkx7NuUpump?maker=EmaA4TRkxocKfS64v4KCBtFRSbXjbNovRjywC2jXscuu","https://www.defined.fi/sol/B8rewgn27navW3tBXuzErWPBHEb8gKZhrGkx7NuUpump?maker=EmaA4TRkxocKfS64v4KCBtFRSbXjbNovRjywC2jXscuu")</f>
        <v/>
      </c>
      <c r="M25">
        <f>HYPERLINK("https://dexscreener.com/solana/B8rewgn27navW3tBXuzErWPBHEb8gKZhrGkx7NuUpump?maker=EmaA4TRkxocKfS64v4KCBtFRSbXjbNovRjywC2jXscuu","https://dexscreener.com/solana/B8rewgn27navW3tBXuzErWPBHEb8gKZhrGkx7NuUpump?maker=EmaA4TRkxocKfS64v4KCBtFRSbXjbNovRjywC2jXscuu")</f>
        <v/>
      </c>
    </row>
    <row r="26">
      <c r="A26" t="inlineStr">
        <is>
          <t>EHHAKzPZJhQy4fc7CTaJPFsetPgKnC6JNCdv6pqsQ7Ma</t>
        </is>
      </c>
      <c r="B26" t="inlineStr">
        <is>
          <t>21e8</t>
        </is>
      </c>
      <c r="C26" t="n">
        <v>0</v>
      </c>
      <c r="D26" t="n">
        <v>1.02</v>
      </c>
      <c r="E26" t="n">
        <v>1.03</v>
      </c>
      <c r="F26" t="n">
        <v>0.994</v>
      </c>
      <c r="G26" t="n">
        <v>1.12</v>
      </c>
      <c r="H26" t="n">
        <v>2</v>
      </c>
      <c r="I26" t="n">
        <v>2</v>
      </c>
      <c r="J26" t="n">
        <v>-1</v>
      </c>
      <c r="K26" t="n">
        <v>-1</v>
      </c>
      <c r="L26">
        <f>HYPERLINK("https://www.defined.fi/sol/EHHAKzPZJhQy4fc7CTaJPFsetPgKnC6JNCdv6pqsQ7Ma?maker=EmaA4TRkxocKfS64v4KCBtFRSbXjbNovRjywC2jXscuu","https://www.defined.fi/sol/EHHAKzPZJhQy4fc7CTaJPFsetPgKnC6JNCdv6pqsQ7Ma?maker=EmaA4TRkxocKfS64v4KCBtFRSbXjbNovRjywC2jXscuu")</f>
        <v/>
      </c>
      <c r="M26">
        <f>HYPERLINK("https://dexscreener.com/solana/EHHAKzPZJhQy4fc7CTaJPFsetPgKnC6JNCdv6pqsQ7Ma?maker=EmaA4TRkxocKfS64v4KCBtFRSbXjbNovRjywC2jXscuu","https://dexscreener.com/solana/EHHAKzPZJhQy4fc7CTaJPFsetPgKnC6JNCdv6pqsQ7Ma?maker=EmaA4TRkxocKfS64v4KCBtFRSbXjbNovRjywC2jXscuu")</f>
        <v/>
      </c>
    </row>
    <row r="27">
      <c r="A27" t="inlineStr">
        <is>
          <t>7gW9uWkvJx6GUSKztpEcRE96casy3wTysSveG2Vppump</t>
        </is>
      </c>
      <c r="B27" t="inlineStr">
        <is>
          <t>AIGov</t>
        </is>
      </c>
      <c r="C27" t="n">
        <v>0</v>
      </c>
      <c r="D27" t="n">
        <v>-1.06</v>
      </c>
      <c r="E27" t="n">
        <v>-0.35</v>
      </c>
      <c r="F27" t="n">
        <v>3</v>
      </c>
      <c r="G27" t="n">
        <v>0</v>
      </c>
      <c r="H27" t="n">
        <v>3</v>
      </c>
      <c r="I27" t="n">
        <v>0</v>
      </c>
      <c r="J27" t="n">
        <v>-1</v>
      </c>
      <c r="K27" t="n">
        <v>-1</v>
      </c>
      <c r="L27">
        <f>HYPERLINK("https://www.defined.fi/sol/7gW9uWkvJx6GUSKztpEcRE96casy3wTysSveG2Vppump?maker=EmaA4TRkxocKfS64v4KCBtFRSbXjbNovRjywC2jXscuu","https://www.defined.fi/sol/7gW9uWkvJx6GUSKztpEcRE96casy3wTysSveG2Vppump?maker=EmaA4TRkxocKfS64v4KCBtFRSbXjbNovRjywC2jXscuu")</f>
        <v/>
      </c>
      <c r="M27">
        <f>HYPERLINK("https://dexscreener.com/solana/7gW9uWkvJx6GUSKztpEcRE96casy3wTysSveG2Vppump?maker=EmaA4TRkxocKfS64v4KCBtFRSbXjbNovRjywC2jXscuu","https://dexscreener.com/solana/7gW9uWkvJx6GUSKztpEcRE96casy3wTysSveG2Vppump?maker=EmaA4TRkxocKfS64v4KCBtFRSbXjbNovRjywC2jXscuu")</f>
        <v/>
      </c>
    </row>
    <row r="28">
      <c r="A28" t="inlineStr">
        <is>
          <t>5WK8yfELGuiHdMxUdFDt8BtSWKT3ukJdND92zkEJpump</t>
        </is>
      </c>
      <c r="B28" t="inlineStr">
        <is>
          <t>Nonsense</t>
        </is>
      </c>
      <c r="C28" t="n">
        <v>0</v>
      </c>
      <c r="D28" t="n">
        <v>-0.725</v>
      </c>
      <c r="E28" t="n">
        <v>-1</v>
      </c>
      <c r="F28" t="n">
        <v>0.922</v>
      </c>
      <c r="G28" t="n">
        <v>0.196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HYPERLINK("https://www.defined.fi/sol/5WK8yfELGuiHdMxUdFDt8BtSWKT3ukJdND92zkEJpump?maker=EmaA4TRkxocKfS64v4KCBtFRSbXjbNovRjywC2jXscuu","https://www.defined.fi/sol/5WK8yfELGuiHdMxUdFDt8BtSWKT3ukJdND92zkEJpump?maker=EmaA4TRkxocKfS64v4KCBtFRSbXjbNovRjywC2jXscuu")</f>
        <v/>
      </c>
      <c r="M28">
        <f>HYPERLINK("https://dexscreener.com/solana/5WK8yfELGuiHdMxUdFDt8BtSWKT3ukJdND92zkEJpump?maker=EmaA4TRkxocKfS64v4KCBtFRSbXjbNovRjywC2jXscuu","https://dexscreener.com/solana/5WK8yfELGuiHdMxUdFDt8BtSWKT3ukJdND92zkEJpump?maker=EmaA4TRkxocKfS64v4KCBtFRSbXjbNovRjywC2jXscuu")</f>
        <v/>
      </c>
    </row>
    <row r="29">
      <c r="A29" t="inlineStr">
        <is>
          <t>7LUqaRWcyx9tXG16tDepLbBKEC7uZriL2AaCGD3Qpump</t>
        </is>
      </c>
      <c r="B29" t="inlineStr">
        <is>
          <t>SAIL</t>
        </is>
      </c>
      <c r="C29" t="n">
        <v>0</v>
      </c>
      <c r="D29" t="n">
        <v>-0.409</v>
      </c>
      <c r="E29" t="n">
        <v>-0.82</v>
      </c>
      <c r="F29" t="n">
        <v>0.499</v>
      </c>
      <c r="G29" t="n">
        <v>0.09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HYPERLINK("https://www.defined.fi/sol/7LUqaRWcyx9tXG16tDepLbBKEC7uZriL2AaCGD3Qpump?maker=EmaA4TRkxocKfS64v4KCBtFRSbXjbNovRjywC2jXscuu","https://www.defined.fi/sol/7LUqaRWcyx9tXG16tDepLbBKEC7uZriL2AaCGD3Qpump?maker=EmaA4TRkxocKfS64v4KCBtFRSbXjbNovRjywC2jXscuu")</f>
        <v/>
      </c>
      <c r="M29">
        <f>HYPERLINK("https://dexscreener.com/solana/7LUqaRWcyx9tXG16tDepLbBKEC7uZriL2AaCGD3Qpump?maker=EmaA4TRkxocKfS64v4KCBtFRSbXjbNovRjywC2jXscuu","https://dexscreener.com/solana/7LUqaRWcyx9tXG16tDepLbBKEC7uZriL2AaCGD3Qpump?maker=EmaA4TRkxocKfS64v4KCBtFRSbXjbNovRjywC2jXscuu")</f>
        <v/>
      </c>
    </row>
    <row r="30">
      <c r="A30" t="inlineStr">
        <is>
          <t>8ED9fsu3ZM9RJEytnrA7zD3frdMZpyyPbYm8Cwqupump</t>
        </is>
      </c>
      <c r="B30" t="inlineStr">
        <is>
          <t>BINZOKU</t>
        </is>
      </c>
      <c r="C30" t="n">
        <v>0</v>
      </c>
      <c r="D30" t="n">
        <v>-0.025</v>
      </c>
      <c r="E30" t="n">
        <v>-1</v>
      </c>
      <c r="F30" t="n">
        <v>0.358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HYPERLINK("https://www.defined.fi/sol/8ED9fsu3ZM9RJEytnrA7zD3frdMZpyyPbYm8Cwqupump?maker=EmaA4TRkxocKfS64v4KCBtFRSbXjbNovRjywC2jXscuu","https://www.defined.fi/sol/8ED9fsu3ZM9RJEytnrA7zD3frdMZpyyPbYm8Cwqupump?maker=EmaA4TRkxocKfS64v4KCBtFRSbXjbNovRjywC2jXscuu")</f>
        <v/>
      </c>
      <c r="M30">
        <f>HYPERLINK("https://dexscreener.com/solana/8ED9fsu3ZM9RJEytnrA7zD3frdMZpyyPbYm8Cwqupump?maker=EmaA4TRkxocKfS64v4KCBtFRSbXjbNovRjywC2jXscuu","https://dexscreener.com/solana/8ED9fsu3ZM9RJEytnrA7zD3frdMZpyyPbYm8Cwqupump?maker=EmaA4TRkxocKfS64v4KCBtFRSbXjbNovRjywC2jXscuu")</f>
        <v/>
      </c>
    </row>
    <row r="31">
      <c r="A31" t="inlineStr">
        <is>
          <t>GJAFwWjJ3vnTsrQVabjBVK2TYB1YtRCQXRDfDgUnpump</t>
        </is>
      </c>
      <c r="B31" t="inlineStr">
        <is>
          <t>ACT</t>
        </is>
      </c>
      <c r="C31" t="n">
        <v>0</v>
      </c>
      <c r="D31" t="n">
        <v>-1.13</v>
      </c>
      <c r="E31" t="n">
        <v>-0.05</v>
      </c>
      <c r="F31" t="n">
        <v>23.44</v>
      </c>
      <c r="G31" t="n">
        <v>18.28</v>
      </c>
      <c r="H31" t="n">
        <v>6</v>
      </c>
      <c r="I31" t="n">
        <v>3</v>
      </c>
      <c r="J31" t="n">
        <v>-1</v>
      </c>
      <c r="K31" t="n">
        <v>-1</v>
      </c>
      <c r="L31">
        <f>HYPERLINK("https://www.defined.fi/sol/GJAFwWjJ3vnTsrQVabjBVK2TYB1YtRCQXRDfDgUnpump?maker=EmaA4TRkxocKfS64v4KCBtFRSbXjbNovRjywC2jXscuu","https://www.defined.fi/sol/GJAFwWjJ3vnTsrQVabjBVK2TYB1YtRCQXRDfDgUnpump?maker=EmaA4TRkxocKfS64v4KCBtFRSbXjbNovRjywC2jXscuu")</f>
        <v/>
      </c>
      <c r="M31">
        <f>HYPERLINK("https://dexscreener.com/solana/GJAFwWjJ3vnTsrQVabjBVK2TYB1YtRCQXRDfDgUnpump?maker=EmaA4TRkxocKfS64v4KCBtFRSbXjbNovRjywC2jXscuu","https://dexscreener.com/solana/GJAFwWjJ3vnTsrQVabjBVK2TYB1YtRCQXRDfDgUnpump?maker=EmaA4TRkxocKfS64v4KCBtFRSbXjbNovRjywC2jXscuu")</f>
        <v/>
      </c>
    </row>
    <row r="32">
      <c r="A32" t="inlineStr">
        <is>
          <t>9wtFqbMCFDLwgEboVs3WJhVG2VgwdFBo3osqtqgXpump</t>
        </is>
      </c>
      <c r="B32" t="inlineStr">
        <is>
          <t>TEAPOT</t>
        </is>
      </c>
      <c r="C32" t="n">
        <v>0</v>
      </c>
      <c r="D32" t="n">
        <v>-1.68</v>
      </c>
      <c r="E32" t="n">
        <v>-0.86</v>
      </c>
      <c r="F32" t="n">
        <v>1.96</v>
      </c>
      <c r="G32" t="n">
        <v>0</v>
      </c>
      <c r="H32" t="n">
        <v>3</v>
      </c>
      <c r="I32" t="n">
        <v>0</v>
      </c>
      <c r="J32" t="n">
        <v>-1</v>
      </c>
      <c r="K32" t="n">
        <v>-1</v>
      </c>
      <c r="L32">
        <f>HYPERLINK("https://www.defined.fi/sol/9wtFqbMCFDLwgEboVs3WJhVG2VgwdFBo3osqtqgXpump?maker=EmaA4TRkxocKfS64v4KCBtFRSbXjbNovRjywC2jXscuu","https://www.defined.fi/sol/9wtFqbMCFDLwgEboVs3WJhVG2VgwdFBo3osqtqgXpump?maker=EmaA4TRkxocKfS64v4KCBtFRSbXjbNovRjywC2jXscuu")</f>
        <v/>
      </c>
      <c r="M32">
        <f>HYPERLINK("https://dexscreener.com/solana/9wtFqbMCFDLwgEboVs3WJhVG2VgwdFBo3osqtqgXpump?maker=EmaA4TRkxocKfS64v4KCBtFRSbXjbNovRjywC2jXscuu","https://dexscreener.com/solana/9wtFqbMCFDLwgEboVs3WJhVG2VgwdFBo3osqtqgXpump?maker=EmaA4TRkxocKfS64v4KCBtFRSbXjbNovRjywC2jXscuu")</f>
        <v/>
      </c>
    </row>
    <row r="33">
      <c r="A33" t="inlineStr">
        <is>
          <t>2CsJHNyj74zK6Jaiq2UayPAXFEjmL5UKhpeLNaH45Fud</t>
        </is>
      </c>
      <c r="B33" t="inlineStr">
        <is>
          <t>GIZMO</t>
        </is>
      </c>
      <c r="C33" t="n">
        <v>0</v>
      </c>
      <c r="D33" t="n">
        <v>0.4</v>
      </c>
      <c r="E33" t="n">
        <v>0.41</v>
      </c>
      <c r="F33" t="n">
        <v>0.973</v>
      </c>
      <c r="G33" t="n">
        <v>1.37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HYPERLINK("https://www.defined.fi/sol/2CsJHNyj74zK6Jaiq2UayPAXFEjmL5UKhpeLNaH45Fud?maker=EmaA4TRkxocKfS64v4KCBtFRSbXjbNovRjywC2jXscuu","https://www.defined.fi/sol/2CsJHNyj74zK6Jaiq2UayPAXFEjmL5UKhpeLNaH45Fud?maker=EmaA4TRkxocKfS64v4KCBtFRSbXjbNovRjywC2jXscuu")</f>
        <v/>
      </c>
      <c r="M33">
        <f>HYPERLINK("https://dexscreener.com/solana/2CsJHNyj74zK6Jaiq2UayPAXFEjmL5UKhpeLNaH45Fud?maker=EmaA4TRkxocKfS64v4KCBtFRSbXjbNovRjywC2jXscuu","https://dexscreener.com/solana/2CsJHNyj74zK6Jaiq2UayPAXFEjmL5UKhpeLNaH45Fud?maker=EmaA4TRkxocKfS64v4KCBtFRSbXjbNovRjywC2jXscuu")</f>
        <v/>
      </c>
    </row>
    <row r="34">
      <c r="A34" t="inlineStr">
        <is>
          <t>yJcC48AWnaFQxb4CfZY6U19aQr3Pw6RKVhuGCLVpump</t>
        </is>
      </c>
      <c r="B34" t="inlineStr">
        <is>
          <t>WoTF</t>
        </is>
      </c>
      <c r="C34" t="n">
        <v>1</v>
      </c>
      <c r="D34" t="n">
        <v>17.1</v>
      </c>
      <c r="E34" t="n">
        <v>5.88</v>
      </c>
      <c r="F34" t="n">
        <v>2.91</v>
      </c>
      <c r="G34" t="n">
        <v>20.01</v>
      </c>
      <c r="H34" t="n">
        <v>2</v>
      </c>
      <c r="I34" t="n">
        <v>8</v>
      </c>
      <c r="J34" t="n">
        <v>-1</v>
      </c>
      <c r="K34" t="n">
        <v>-1</v>
      </c>
      <c r="L34">
        <f>HYPERLINK("https://www.defined.fi/sol/yJcC48AWnaFQxb4CfZY6U19aQr3Pw6RKVhuGCLVpump?maker=EmaA4TRkxocKfS64v4KCBtFRSbXjbNovRjywC2jXscuu","https://www.defined.fi/sol/yJcC48AWnaFQxb4CfZY6U19aQr3Pw6RKVhuGCLVpump?maker=EmaA4TRkxocKfS64v4KCBtFRSbXjbNovRjywC2jXscuu")</f>
        <v/>
      </c>
      <c r="M34">
        <f>HYPERLINK("https://dexscreener.com/solana/yJcC48AWnaFQxb4CfZY6U19aQr3Pw6RKVhuGCLVpump?maker=EmaA4TRkxocKfS64v4KCBtFRSbXjbNovRjywC2jXscuu","https://dexscreener.com/solana/yJcC48AWnaFQxb4CfZY6U19aQr3Pw6RKVhuGCLVpump?maker=EmaA4TRkxocKfS64v4KCBtFRSbXjbNovRjywC2jXscuu")</f>
        <v/>
      </c>
    </row>
    <row r="35">
      <c r="A35" t="inlineStr">
        <is>
          <t>dFVMDELpHeSL4CfCmNiuGS6XRyxSAgP7AwW266Lpump</t>
        </is>
      </c>
      <c r="B35" t="inlineStr">
        <is>
          <t>cog/acc</t>
        </is>
      </c>
      <c r="C35" t="n">
        <v>1</v>
      </c>
      <c r="D35" t="n">
        <v>-0.064</v>
      </c>
      <c r="E35" t="n">
        <v>-0.02</v>
      </c>
      <c r="F35" t="n">
        <v>3.39</v>
      </c>
      <c r="G35" t="n">
        <v>2.53</v>
      </c>
      <c r="H35" t="n">
        <v>2</v>
      </c>
      <c r="I35" t="n">
        <v>2</v>
      </c>
      <c r="J35" t="n">
        <v>-1</v>
      </c>
      <c r="K35" t="n">
        <v>-1</v>
      </c>
      <c r="L35">
        <f>HYPERLINK("https://www.defined.fi/sol/dFVMDELpHeSL4CfCmNiuGS6XRyxSAgP7AwW266Lpump?maker=EmaA4TRkxocKfS64v4KCBtFRSbXjbNovRjywC2jXscuu","https://www.defined.fi/sol/dFVMDELpHeSL4CfCmNiuGS6XRyxSAgP7AwW266Lpump?maker=EmaA4TRkxocKfS64v4KCBtFRSbXjbNovRjywC2jXscuu")</f>
        <v/>
      </c>
      <c r="M35">
        <f>HYPERLINK("https://dexscreener.com/solana/dFVMDELpHeSL4CfCmNiuGS6XRyxSAgP7AwW266Lpump?maker=EmaA4TRkxocKfS64v4KCBtFRSbXjbNovRjywC2jXscuu","https://dexscreener.com/solana/dFVMDELpHeSL4CfCmNiuGS6XRyxSAgP7AwW266Lpump?maker=EmaA4TRkxocKfS64v4KCBtFRSbXjbNovRjywC2jXscuu")</f>
        <v/>
      </c>
    </row>
    <row r="36">
      <c r="A36" t="inlineStr">
        <is>
          <t>BrN9aQu6XAk36aRMsZMVjkFsmSBhXoFvathsbBiYpump</t>
        </is>
      </c>
      <c r="B36" t="inlineStr">
        <is>
          <t>Luddites</t>
        </is>
      </c>
      <c r="C36" t="n">
        <v>1</v>
      </c>
      <c r="D36" t="n">
        <v>-1.53</v>
      </c>
      <c r="E36" t="n">
        <v>-0.78</v>
      </c>
      <c r="F36" t="n">
        <v>1.95</v>
      </c>
      <c r="G36" t="n">
        <v>0</v>
      </c>
      <c r="H36" t="n">
        <v>1</v>
      </c>
      <c r="I36" t="n">
        <v>0</v>
      </c>
      <c r="J36" t="n">
        <v>-1</v>
      </c>
      <c r="K36" t="n">
        <v>-1</v>
      </c>
      <c r="L36">
        <f>HYPERLINK("https://www.defined.fi/sol/BrN9aQu6XAk36aRMsZMVjkFsmSBhXoFvathsbBiYpump?maker=EmaA4TRkxocKfS64v4KCBtFRSbXjbNovRjywC2jXscuu","https://www.defined.fi/sol/BrN9aQu6XAk36aRMsZMVjkFsmSBhXoFvathsbBiYpump?maker=EmaA4TRkxocKfS64v4KCBtFRSbXjbNovRjywC2jXscuu")</f>
        <v/>
      </c>
      <c r="M36">
        <f>HYPERLINK("https://dexscreener.com/solana/BrN9aQu6XAk36aRMsZMVjkFsmSBhXoFvathsbBiYpump?maker=EmaA4TRkxocKfS64v4KCBtFRSbXjbNovRjywC2jXscuu","https://dexscreener.com/solana/BrN9aQu6XAk36aRMsZMVjkFsmSBhXoFvathsbBiYpump?maker=EmaA4TRkxocKfS64v4KCBtFRSbXjbNovRjywC2jXscuu")</f>
        <v/>
      </c>
    </row>
    <row r="37">
      <c r="A37" t="inlineStr">
        <is>
          <t>9GNkH6Nz3gvtn5DYQ3hBNPj8ffSC5FkR6BQh5qxYpump</t>
        </is>
      </c>
      <c r="B37" t="inlineStr">
        <is>
          <t>AiK47</t>
        </is>
      </c>
      <c r="C37" t="n">
        <v>1</v>
      </c>
      <c r="D37" t="n">
        <v>-0.346</v>
      </c>
      <c r="E37" t="n">
        <v>-1</v>
      </c>
      <c r="F37" t="n">
        <v>0.495</v>
      </c>
      <c r="G37" t="n">
        <v>0.149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HYPERLINK("https://www.defined.fi/sol/9GNkH6Nz3gvtn5DYQ3hBNPj8ffSC5FkR6BQh5qxYpump?maker=EmaA4TRkxocKfS64v4KCBtFRSbXjbNovRjywC2jXscuu","https://www.defined.fi/sol/9GNkH6Nz3gvtn5DYQ3hBNPj8ffSC5FkR6BQh5qxYpump?maker=EmaA4TRkxocKfS64v4KCBtFRSbXjbNovRjywC2jXscuu")</f>
        <v/>
      </c>
      <c r="M37">
        <f>HYPERLINK("https://dexscreener.com/solana/9GNkH6Nz3gvtn5DYQ3hBNPj8ffSC5FkR6BQh5qxYpump?maker=EmaA4TRkxocKfS64v4KCBtFRSbXjbNovRjywC2jXscuu","https://dexscreener.com/solana/9GNkH6Nz3gvtn5DYQ3hBNPj8ffSC5FkR6BQh5qxYpump?maker=EmaA4TRkxocKfS64v4KCBtFRSbXjbNovRjywC2jXscuu")</f>
        <v/>
      </c>
    </row>
    <row r="38">
      <c r="A38" t="inlineStr">
        <is>
          <t>C3HmFQuei2CbaHwK2VgYaWwjSXBi8tT3BD4BabZNpump</t>
        </is>
      </c>
      <c r="B38" t="inlineStr">
        <is>
          <t>BAI</t>
        </is>
      </c>
      <c r="C38" t="n">
        <v>1</v>
      </c>
      <c r="D38" t="n">
        <v>-0.412</v>
      </c>
      <c r="E38" t="n">
        <v>-1</v>
      </c>
      <c r="F38" t="n">
        <v>0.471</v>
      </c>
      <c r="G38" t="n">
        <v>0</v>
      </c>
      <c r="H38" t="n">
        <v>1</v>
      </c>
      <c r="I38" t="n">
        <v>0</v>
      </c>
      <c r="J38" t="n">
        <v>-1</v>
      </c>
      <c r="K38" t="n">
        <v>-1</v>
      </c>
      <c r="L38">
        <f>HYPERLINK("https://www.defined.fi/sol/C3HmFQuei2CbaHwK2VgYaWwjSXBi8tT3BD4BabZNpump?maker=EmaA4TRkxocKfS64v4KCBtFRSbXjbNovRjywC2jXscuu","https://www.defined.fi/sol/C3HmFQuei2CbaHwK2VgYaWwjSXBi8tT3BD4BabZNpump?maker=EmaA4TRkxocKfS64v4KCBtFRSbXjbNovRjywC2jXscuu")</f>
        <v/>
      </c>
      <c r="M38">
        <f>HYPERLINK("https://dexscreener.com/solana/C3HmFQuei2CbaHwK2VgYaWwjSXBi8tT3BD4BabZNpump?maker=EmaA4TRkxocKfS64v4KCBtFRSbXjbNovRjywC2jXscuu","https://dexscreener.com/solana/C3HmFQuei2CbaHwK2VgYaWwjSXBi8tT3BD4BabZNpump?maker=EmaA4TRkxocKfS64v4KCBtFRSbXjbNovRjywC2jXscuu")</f>
        <v/>
      </c>
    </row>
    <row r="39">
      <c r="A39" t="inlineStr">
        <is>
          <t>9hSLqSpoAbcEms6Sz7Qv4CgJZtAfgoxMCbLguScKpump</t>
        </is>
      </c>
      <c r="B39" t="inlineStr">
        <is>
          <t>tardio</t>
        </is>
      </c>
      <c r="C39" t="n">
        <v>1</v>
      </c>
      <c r="D39" t="n">
        <v>-0.916</v>
      </c>
      <c r="E39" t="n">
        <v>-0.91</v>
      </c>
      <c r="F39" t="n">
        <v>1.01</v>
      </c>
      <c r="G39" t="n">
        <v>0</v>
      </c>
      <c r="H39" t="n">
        <v>1</v>
      </c>
      <c r="I39" t="n">
        <v>0</v>
      </c>
      <c r="J39" t="n">
        <v>-1</v>
      </c>
      <c r="K39" t="n">
        <v>-1</v>
      </c>
      <c r="L39">
        <f>HYPERLINK("https://www.defined.fi/sol/9hSLqSpoAbcEms6Sz7Qv4CgJZtAfgoxMCbLguScKpump?maker=EmaA4TRkxocKfS64v4KCBtFRSbXjbNovRjywC2jXscuu","https://www.defined.fi/sol/9hSLqSpoAbcEms6Sz7Qv4CgJZtAfgoxMCbLguScKpump?maker=EmaA4TRkxocKfS64v4KCBtFRSbXjbNovRjywC2jXscuu")</f>
        <v/>
      </c>
      <c r="M39">
        <f>HYPERLINK("https://dexscreener.com/solana/9hSLqSpoAbcEms6Sz7Qv4CgJZtAfgoxMCbLguScKpump?maker=EmaA4TRkxocKfS64v4KCBtFRSbXjbNovRjywC2jXscuu","https://dexscreener.com/solana/9hSLqSpoAbcEms6Sz7Qv4CgJZtAfgoxMCbLguScKpump?maker=EmaA4TRkxocKfS64v4KCBtFRSbXjbNovRjywC2jXscuu")</f>
        <v/>
      </c>
    </row>
    <row r="40">
      <c r="A40" t="inlineStr">
        <is>
          <t>4EHSqpqovdqKHUhxKj9zxeAtKuH6vBPEXPwBTAQtpump</t>
        </is>
      </c>
      <c r="B40" t="inlineStr">
        <is>
          <t>THE</t>
        </is>
      </c>
      <c r="C40" t="n">
        <v>1</v>
      </c>
      <c r="D40" t="n">
        <v>0.552</v>
      </c>
      <c r="E40" t="n">
        <v>0.5600000000000001</v>
      </c>
      <c r="F40" t="n">
        <v>0.992</v>
      </c>
      <c r="G40" t="n">
        <v>1.54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HYPERLINK("https://www.defined.fi/sol/4EHSqpqovdqKHUhxKj9zxeAtKuH6vBPEXPwBTAQtpump?maker=EmaA4TRkxocKfS64v4KCBtFRSbXjbNovRjywC2jXscuu","https://www.defined.fi/sol/4EHSqpqovdqKHUhxKj9zxeAtKuH6vBPEXPwBTAQtpump?maker=EmaA4TRkxocKfS64v4KCBtFRSbXjbNovRjywC2jXscuu")</f>
        <v/>
      </c>
      <c r="M40">
        <f>HYPERLINK("https://dexscreener.com/solana/4EHSqpqovdqKHUhxKj9zxeAtKuH6vBPEXPwBTAQtpump?maker=EmaA4TRkxocKfS64v4KCBtFRSbXjbNovRjywC2jXscuu","https://dexscreener.com/solana/4EHSqpqovdqKHUhxKj9zxeAtKuH6vBPEXPwBTAQtpump?maker=EmaA4TRkxocKfS64v4KCBtFRSbXjbNovRjywC2jXscuu")</f>
        <v/>
      </c>
    </row>
    <row r="41">
      <c r="A41" t="inlineStr">
        <is>
          <t>42fmiXTU6q3bY3ueFTDACK1tCZG5xVh9cP7a1Tg9pump</t>
        </is>
      </c>
      <c r="B41" t="inlineStr">
        <is>
          <t>morrisll</t>
        </is>
      </c>
      <c r="C41" t="n">
        <v>1</v>
      </c>
      <c r="D41" t="n">
        <v>-0.144</v>
      </c>
      <c r="E41" t="n">
        <v>-1</v>
      </c>
      <c r="F41" t="n">
        <v>0.522</v>
      </c>
      <c r="G41" t="n">
        <v>0.379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HYPERLINK("https://www.defined.fi/sol/42fmiXTU6q3bY3ueFTDACK1tCZG5xVh9cP7a1Tg9pump?maker=EmaA4TRkxocKfS64v4KCBtFRSbXjbNovRjywC2jXscuu","https://www.defined.fi/sol/42fmiXTU6q3bY3ueFTDACK1tCZG5xVh9cP7a1Tg9pump?maker=EmaA4TRkxocKfS64v4KCBtFRSbXjbNovRjywC2jXscuu")</f>
        <v/>
      </c>
      <c r="M41">
        <f>HYPERLINK("https://dexscreener.com/solana/42fmiXTU6q3bY3ueFTDACK1tCZG5xVh9cP7a1Tg9pump?maker=EmaA4TRkxocKfS64v4KCBtFRSbXjbNovRjywC2jXscuu","https://dexscreener.com/solana/42fmiXTU6q3bY3ueFTDACK1tCZG5xVh9cP7a1Tg9pump?maker=EmaA4TRkxocKfS64v4KCBtFRSbXjbNovRjywC2jXscuu")</f>
        <v/>
      </c>
    </row>
    <row r="42">
      <c r="A42" t="inlineStr">
        <is>
          <t>C8zVY7RLLjFjdTarznJthTuoMJJXKmgsYNBYu9yApump</t>
        </is>
      </c>
      <c r="B42" t="inlineStr">
        <is>
          <t>WHALEAI</t>
        </is>
      </c>
      <c r="C42" t="n">
        <v>1</v>
      </c>
      <c r="D42" t="n">
        <v>-0.93</v>
      </c>
      <c r="E42" t="n">
        <v>-0.96</v>
      </c>
      <c r="F42" t="n">
        <v>0.97</v>
      </c>
      <c r="G42" t="n">
        <v>0</v>
      </c>
      <c r="H42" t="n">
        <v>2</v>
      </c>
      <c r="I42" t="n">
        <v>0</v>
      </c>
      <c r="J42" t="n">
        <v>-1</v>
      </c>
      <c r="K42" t="n">
        <v>-1</v>
      </c>
      <c r="L42">
        <f>HYPERLINK("https://www.defined.fi/sol/C8zVY7RLLjFjdTarznJthTuoMJJXKmgsYNBYu9yApump?maker=EmaA4TRkxocKfS64v4KCBtFRSbXjbNovRjywC2jXscuu","https://www.defined.fi/sol/C8zVY7RLLjFjdTarznJthTuoMJJXKmgsYNBYu9yApump?maker=EmaA4TRkxocKfS64v4KCBtFRSbXjbNovRjywC2jXscuu")</f>
        <v/>
      </c>
      <c r="M42">
        <f>HYPERLINK("https://dexscreener.com/solana/C8zVY7RLLjFjdTarznJthTuoMJJXKmgsYNBYu9yApump?maker=EmaA4TRkxocKfS64v4KCBtFRSbXjbNovRjywC2jXscuu","https://dexscreener.com/solana/C8zVY7RLLjFjdTarznJthTuoMJJXKmgsYNBYu9yApump?maker=EmaA4TRkxocKfS64v4KCBtFRSbXjbNovRjywC2jXscuu")</f>
        <v/>
      </c>
    </row>
    <row r="43">
      <c r="A43" t="inlineStr">
        <is>
          <t>BCVZrMXZgsgpjBqUX9qPLX4N6d5JUsC8MCj8zEvGpump</t>
        </is>
      </c>
      <c r="B43" t="inlineStr">
        <is>
          <t>tels</t>
        </is>
      </c>
      <c r="C43" t="n">
        <v>1</v>
      </c>
      <c r="D43" t="n">
        <v>-0.916</v>
      </c>
      <c r="E43" t="n">
        <v>-0.95</v>
      </c>
      <c r="F43" t="n">
        <v>0.968</v>
      </c>
      <c r="G43" t="n">
        <v>0</v>
      </c>
      <c r="H43" t="n">
        <v>1</v>
      </c>
      <c r="I43" t="n">
        <v>0</v>
      </c>
      <c r="J43" t="n">
        <v>-1</v>
      </c>
      <c r="K43" t="n">
        <v>-1</v>
      </c>
      <c r="L43">
        <f>HYPERLINK("https://www.defined.fi/sol/BCVZrMXZgsgpjBqUX9qPLX4N6d5JUsC8MCj8zEvGpump?maker=EmaA4TRkxocKfS64v4KCBtFRSbXjbNovRjywC2jXscuu","https://www.defined.fi/sol/BCVZrMXZgsgpjBqUX9qPLX4N6d5JUsC8MCj8zEvGpump?maker=EmaA4TRkxocKfS64v4KCBtFRSbXjbNovRjywC2jXscuu")</f>
        <v/>
      </c>
      <c r="M43">
        <f>HYPERLINK("https://dexscreener.com/solana/BCVZrMXZgsgpjBqUX9qPLX4N6d5JUsC8MCj8zEvGpump?maker=EmaA4TRkxocKfS64v4KCBtFRSbXjbNovRjywC2jXscuu","https://dexscreener.com/solana/BCVZrMXZgsgpjBqUX9qPLX4N6d5JUsC8MCj8zEvGpump?maker=EmaA4TRkxocKfS64v4KCBtFRSbXjbNovRjywC2jXscuu")</f>
        <v/>
      </c>
    </row>
    <row r="44">
      <c r="A44" t="inlineStr">
        <is>
          <t>6tGJ26JgwTSsrudGgR51hE5xXenuofkm2rkDqSa8pump</t>
        </is>
      </c>
      <c r="B44" t="inlineStr">
        <is>
          <t>GNUN</t>
        </is>
      </c>
      <c r="C44" t="n">
        <v>1</v>
      </c>
      <c r="D44" t="n">
        <v>-0.786</v>
      </c>
      <c r="E44" t="n">
        <v>-0.8100000000000001</v>
      </c>
      <c r="F44" t="n">
        <v>0.965</v>
      </c>
      <c r="G44" t="n">
        <v>0</v>
      </c>
      <c r="H44" t="n">
        <v>1</v>
      </c>
      <c r="I44" t="n">
        <v>0</v>
      </c>
      <c r="J44" t="n">
        <v>-1</v>
      </c>
      <c r="K44" t="n">
        <v>-1</v>
      </c>
      <c r="L44">
        <f>HYPERLINK("https://www.defined.fi/sol/6tGJ26JgwTSsrudGgR51hE5xXenuofkm2rkDqSa8pump?maker=EmaA4TRkxocKfS64v4KCBtFRSbXjbNovRjywC2jXscuu","https://www.defined.fi/sol/6tGJ26JgwTSsrudGgR51hE5xXenuofkm2rkDqSa8pump?maker=EmaA4TRkxocKfS64v4KCBtFRSbXjbNovRjywC2jXscuu")</f>
        <v/>
      </c>
      <c r="M44">
        <f>HYPERLINK("https://dexscreener.com/solana/6tGJ26JgwTSsrudGgR51hE5xXenuofkm2rkDqSa8pump?maker=EmaA4TRkxocKfS64v4KCBtFRSbXjbNovRjywC2jXscuu","https://dexscreener.com/solana/6tGJ26JgwTSsrudGgR51hE5xXenuofkm2rkDqSa8pump?maker=EmaA4TRkxocKfS64v4KCBtFRSbXjbNovRjywC2jXscuu")</f>
        <v/>
      </c>
    </row>
    <row r="45">
      <c r="A45" t="inlineStr">
        <is>
          <t>9QD2oEzrMAnXkBkruNSKFnHzvPJ4bWkyrtVEwcyfpump</t>
        </is>
      </c>
      <c r="B45" t="inlineStr">
        <is>
          <t>thebes</t>
        </is>
      </c>
      <c r="C45" t="n">
        <v>1</v>
      </c>
      <c r="D45" t="n">
        <v>-0.375</v>
      </c>
      <c r="E45" t="n">
        <v>-0.78</v>
      </c>
      <c r="F45" t="n">
        <v>0.484</v>
      </c>
      <c r="G45" t="n">
        <v>0</v>
      </c>
      <c r="H45" t="n">
        <v>1</v>
      </c>
      <c r="I45" t="n">
        <v>0</v>
      </c>
      <c r="J45" t="n">
        <v>-1</v>
      </c>
      <c r="K45" t="n">
        <v>-1</v>
      </c>
      <c r="L45">
        <f>HYPERLINK("https://www.defined.fi/sol/9QD2oEzrMAnXkBkruNSKFnHzvPJ4bWkyrtVEwcyfpump?maker=EmaA4TRkxocKfS64v4KCBtFRSbXjbNovRjywC2jXscuu","https://www.defined.fi/sol/9QD2oEzrMAnXkBkruNSKFnHzvPJ4bWkyrtVEwcyfpump?maker=EmaA4TRkxocKfS64v4KCBtFRSbXjbNovRjywC2jXscuu")</f>
        <v/>
      </c>
      <c r="M45">
        <f>HYPERLINK("https://dexscreener.com/solana/9QD2oEzrMAnXkBkruNSKFnHzvPJ4bWkyrtVEwcyfpump?maker=EmaA4TRkxocKfS64v4KCBtFRSbXjbNovRjywC2jXscuu","https://dexscreener.com/solana/9QD2oEzrMAnXkBkruNSKFnHzvPJ4bWkyrtVEwcyfpump?maker=EmaA4TRkxocKfS64v4KCBtFRSbXjbNovRjywC2jXscuu")</f>
        <v/>
      </c>
    </row>
    <row r="46">
      <c r="A46" t="inlineStr">
        <is>
          <t>6xHmtVdGzhnPHBvnVjhRpDGtXPwyMRcRJ83j5Ueupump</t>
        </is>
      </c>
      <c r="B46" t="inlineStr">
        <is>
          <t>glados-156</t>
        </is>
      </c>
      <c r="C46" t="n">
        <v>1</v>
      </c>
      <c r="D46" t="n">
        <v>-0.855</v>
      </c>
      <c r="E46" t="n">
        <v>-0.93</v>
      </c>
      <c r="F46" t="n">
        <v>0.923</v>
      </c>
      <c r="G46" t="n">
        <v>0</v>
      </c>
      <c r="H46" t="n">
        <v>1</v>
      </c>
      <c r="I46" t="n">
        <v>0</v>
      </c>
      <c r="J46" t="n">
        <v>-1</v>
      </c>
      <c r="K46" t="n">
        <v>-1</v>
      </c>
      <c r="L46">
        <f>HYPERLINK("https://www.defined.fi/sol/6xHmtVdGzhnPHBvnVjhRpDGtXPwyMRcRJ83j5Ueupump?maker=EmaA4TRkxocKfS64v4KCBtFRSbXjbNovRjywC2jXscuu","https://www.defined.fi/sol/6xHmtVdGzhnPHBvnVjhRpDGtXPwyMRcRJ83j5Ueupump?maker=EmaA4TRkxocKfS64v4KCBtFRSbXjbNovRjywC2jXscuu")</f>
        <v/>
      </c>
      <c r="M46">
        <f>HYPERLINK("https://dexscreener.com/solana/6xHmtVdGzhnPHBvnVjhRpDGtXPwyMRcRJ83j5Ueupump?maker=EmaA4TRkxocKfS64v4KCBtFRSbXjbNovRjywC2jXscuu","https://dexscreener.com/solana/6xHmtVdGzhnPHBvnVjhRpDGtXPwyMRcRJ83j5Ueupump?maker=EmaA4TRkxocKfS64v4KCBtFRSbXjbNovRjywC2jXscuu")</f>
        <v/>
      </c>
    </row>
    <row r="47">
      <c r="A47" t="inlineStr">
        <is>
          <t>3xBwipdrx9ca27uo8XfnCwTgXrRLkkHmktMkQZavpump</t>
        </is>
      </c>
      <c r="B47" t="inlineStr">
        <is>
          <t>PSHOGGOTH</t>
        </is>
      </c>
      <c r="C47" t="n">
        <v>1</v>
      </c>
      <c r="D47" t="n">
        <v>-0.02</v>
      </c>
      <c r="E47" t="n">
        <v>-1</v>
      </c>
      <c r="F47" t="n">
        <v>0.332</v>
      </c>
      <c r="G47" t="n">
        <v>0.311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HYPERLINK("https://www.defined.fi/sol/3xBwipdrx9ca27uo8XfnCwTgXrRLkkHmktMkQZavpump?maker=EmaA4TRkxocKfS64v4KCBtFRSbXjbNovRjywC2jXscuu","https://www.defined.fi/sol/3xBwipdrx9ca27uo8XfnCwTgXrRLkkHmktMkQZavpump?maker=EmaA4TRkxocKfS64v4KCBtFRSbXjbNovRjywC2jXscuu")</f>
        <v/>
      </c>
      <c r="M47">
        <f>HYPERLINK("https://dexscreener.com/solana/3xBwipdrx9ca27uo8XfnCwTgXrRLkkHmktMkQZavpump?maker=EmaA4TRkxocKfS64v4KCBtFRSbXjbNovRjywC2jXscuu","https://dexscreener.com/solana/3xBwipdrx9ca27uo8XfnCwTgXrRLkkHmktMkQZavpump?maker=EmaA4TRkxocKfS64v4KCBtFRSbXjbNovRjywC2jXscuu")</f>
        <v/>
      </c>
    </row>
    <row r="48">
      <c r="A48" t="inlineStr">
        <is>
          <t>J3pLmpG4HWZziSG4VAHSGCDA67wx52xGSxzrKa8Zpump</t>
        </is>
      </c>
      <c r="B48" t="inlineStr">
        <is>
          <t>SAI</t>
        </is>
      </c>
      <c r="C48" t="n">
        <v>1</v>
      </c>
      <c r="D48" t="n">
        <v>0.026</v>
      </c>
      <c r="E48" t="n">
        <v>-1</v>
      </c>
      <c r="F48" t="n">
        <v>0.543</v>
      </c>
      <c r="G48" t="n">
        <v>0.569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HYPERLINK("https://www.defined.fi/sol/J3pLmpG4HWZziSG4VAHSGCDA67wx52xGSxzrKa8Zpump?maker=EmaA4TRkxocKfS64v4KCBtFRSbXjbNovRjywC2jXscuu","https://www.defined.fi/sol/J3pLmpG4HWZziSG4VAHSGCDA67wx52xGSxzrKa8Zpump?maker=EmaA4TRkxocKfS64v4KCBtFRSbXjbNovRjywC2jXscuu")</f>
        <v/>
      </c>
      <c r="M48">
        <f>HYPERLINK("https://dexscreener.com/solana/J3pLmpG4HWZziSG4VAHSGCDA67wx52xGSxzrKa8Zpump?maker=EmaA4TRkxocKfS64v4KCBtFRSbXjbNovRjywC2jXscuu","https://dexscreener.com/solana/J3pLmpG4HWZziSG4VAHSGCDA67wx52xGSxzrKa8Zpump?maker=EmaA4TRkxocKfS64v4KCBtFRSbXjbNovRjywC2jXscuu")</f>
        <v/>
      </c>
    </row>
    <row r="49">
      <c r="A49" t="inlineStr">
        <is>
          <t>GodZLQUdtLDzNmTA45qYk1xjsxLsH2AoXsHYHisNpump</t>
        </is>
      </c>
      <c r="B49" t="inlineStr">
        <is>
          <t>jumbie</t>
        </is>
      </c>
      <c r="C49" t="n">
        <v>1</v>
      </c>
      <c r="D49" t="n">
        <v>-0.051</v>
      </c>
      <c r="E49" t="n">
        <v>-1</v>
      </c>
      <c r="F49" t="n">
        <v>0.485</v>
      </c>
      <c r="G49" t="n">
        <v>0.434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HYPERLINK("https://www.defined.fi/sol/GodZLQUdtLDzNmTA45qYk1xjsxLsH2AoXsHYHisNpump?maker=EmaA4TRkxocKfS64v4KCBtFRSbXjbNovRjywC2jXscuu","https://www.defined.fi/sol/GodZLQUdtLDzNmTA45qYk1xjsxLsH2AoXsHYHisNpump?maker=EmaA4TRkxocKfS64v4KCBtFRSbXjbNovRjywC2jXscuu")</f>
        <v/>
      </c>
      <c r="M49">
        <f>HYPERLINK("https://dexscreener.com/solana/GodZLQUdtLDzNmTA45qYk1xjsxLsH2AoXsHYHisNpump?maker=EmaA4TRkxocKfS64v4KCBtFRSbXjbNovRjywC2jXscuu","https://dexscreener.com/solana/GodZLQUdtLDzNmTA45qYk1xjsxLsH2AoXsHYHisNpump?maker=EmaA4TRkxocKfS64v4KCBtFRSbXjbNovRjywC2jXscuu")</f>
        <v/>
      </c>
    </row>
    <row r="50">
      <c r="A50" t="inlineStr">
        <is>
          <t>G6Ja3KLn69wgZJ295JsSPee8fe686HcCgZwaMmG4Rg17</t>
        </is>
      </c>
      <c r="B50" t="inlineStr">
        <is>
          <t>GOD</t>
        </is>
      </c>
      <c r="C50" t="n">
        <v>1</v>
      </c>
      <c r="D50" t="n">
        <v>-0.169</v>
      </c>
      <c r="E50" t="n">
        <v>-0.17</v>
      </c>
      <c r="F50" t="n">
        <v>0.971</v>
      </c>
      <c r="G50" t="n">
        <v>0.801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HYPERLINK("https://www.defined.fi/sol/G6Ja3KLn69wgZJ295JsSPee8fe686HcCgZwaMmG4Rg17?maker=EmaA4TRkxocKfS64v4KCBtFRSbXjbNovRjywC2jXscuu","https://www.defined.fi/sol/G6Ja3KLn69wgZJ295JsSPee8fe686HcCgZwaMmG4Rg17?maker=EmaA4TRkxocKfS64v4KCBtFRSbXjbNovRjywC2jXscuu")</f>
        <v/>
      </c>
      <c r="M50">
        <f>HYPERLINK("https://dexscreener.com/solana/G6Ja3KLn69wgZJ295JsSPee8fe686HcCgZwaMmG4Rg17?maker=EmaA4TRkxocKfS64v4KCBtFRSbXjbNovRjywC2jXscuu","https://dexscreener.com/solana/G6Ja3KLn69wgZJ295JsSPee8fe686HcCgZwaMmG4Rg17?maker=EmaA4TRkxocKfS64v4KCBtFRSbXjbNovRjywC2jXscuu")</f>
        <v/>
      </c>
    </row>
    <row r="51">
      <c r="A51" t="inlineStr">
        <is>
          <t>EYM9RgX3S7QqdzUVXK2UuVsy4SH81FX8FHCYqQe1pump</t>
        </is>
      </c>
      <c r="B51" t="inlineStr">
        <is>
          <t>VICTIM</t>
        </is>
      </c>
      <c r="C51" t="n">
        <v>1</v>
      </c>
      <c r="D51" t="n">
        <v>-0.055</v>
      </c>
      <c r="E51" t="n">
        <v>-0.06</v>
      </c>
      <c r="F51" t="n">
        <v>0.969</v>
      </c>
      <c r="G51" t="n">
        <v>0.915</v>
      </c>
      <c r="H51" t="n">
        <v>1</v>
      </c>
      <c r="I51" t="n">
        <v>2</v>
      </c>
      <c r="J51" t="n">
        <v>-1</v>
      </c>
      <c r="K51" t="n">
        <v>-1</v>
      </c>
      <c r="L51">
        <f>HYPERLINK("https://www.defined.fi/sol/EYM9RgX3S7QqdzUVXK2UuVsy4SH81FX8FHCYqQe1pump?maker=EmaA4TRkxocKfS64v4KCBtFRSbXjbNovRjywC2jXscuu","https://www.defined.fi/sol/EYM9RgX3S7QqdzUVXK2UuVsy4SH81FX8FHCYqQe1pump?maker=EmaA4TRkxocKfS64v4KCBtFRSbXjbNovRjywC2jXscuu")</f>
        <v/>
      </c>
      <c r="M51">
        <f>HYPERLINK("https://dexscreener.com/solana/EYM9RgX3S7QqdzUVXK2UuVsy4SH81FX8FHCYqQe1pump?maker=EmaA4TRkxocKfS64v4KCBtFRSbXjbNovRjywC2jXscuu","https://dexscreener.com/solana/EYM9RgX3S7QqdzUVXK2UuVsy4SH81FX8FHCYqQe1pump?maker=EmaA4TRkxocKfS64v4KCBtFRSbXjbNovRjywC2jXscuu")</f>
        <v/>
      </c>
    </row>
    <row r="52">
      <c r="A52" t="inlineStr">
        <is>
          <t>D57CP6MA7G5idNmxAuigU6W8uPeiGvDVuuwh4z2ypump</t>
        </is>
      </c>
      <c r="B52" t="inlineStr">
        <is>
          <t>LOOM</t>
        </is>
      </c>
      <c r="C52" t="n">
        <v>1</v>
      </c>
      <c r="D52" t="n">
        <v>7.57</v>
      </c>
      <c r="E52" t="n">
        <v>3.9</v>
      </c>
      <c r="F52" t="n">
        <v>1.94</v>
      </c>
      <c r="G52" t="n">
        <v>9.52</v>
      </c>
      <c r="H52" t="n">
        <v>3</v>
      </c>
      <c r="I52" t="n">
        <v>3</v>
      </c>
      <c r="J52" t="n">
        <v>-1</v>
      </c>
      <c r="K52" t="n">
        <v>-1</v>
      </c>
      <c r="L52">
        <f>HYPERLINK("https://www.defined.fi/sol/D57CP6MA7G5idNmxAuigU6W8uPeiGvDVuuwh4z2ypump?maker=EmaA4TRkxocKfS64v4KCBtFRSbXjbNovRjywC2jXscuu","https://www.defined.fi/sol/D57CP6MA7G5idNmxAuigU6W8uPeiGvDVuuwh4z2ypump?maker=EmaA4TRkxocKfS64v4KCBtFRSbXjbNovRjywC2jXscuu")</f>
        <v/>
      </c>
      <c r="M52">
        <f>HYPERLINK("https://dexscreener.com/solana/D57CP6MA7G5idNmxAuigU6W8uPeiGvDVuuwh4z2ypump?maker=EmaA4TRkxocKfS64v4KCBtFRSbXjbNovRjywC2jXscuu","https://dexscreener.com/solana/D57CP6MA7G5idNmxAuigU6W8uPeiGvDVuuwh4z2ypump?maker=EmaA4TRkxocKfS64v4KCBtFRSbXjbNovRjywC2jXscuu")</f>
        <v/>
      </c>
    </row>
    <row r="53">
      <c r="A53" t="inlineStr">
        <is>
          <t>EL8tDCUCCkcYpfMQKVghcc8yWSRHJFtnRYBtfJjgpump</t>
        </is>
      </c>
      <c r="B53" t="inlineStr">
        <is>
          <t>LLMtheism</t>
        </is>
      </c>
      <c r="C53" t="n">
        <v>1</v>
      </c>
      <c r="D53" t="n">
        <v>-1.87</v>
      </c>
      <c r="E53" t="n">
        <v>-0.96</v>
      </c>
      <c r="F53" t="n">
        <v>1.94</v>
      </c>
      <c r="G53" t="n">
        <v>0</v>
      </c>
      <c r="H53" t="n">
        <v>1</v>
      </c>
      <c r="I53" t="n">
        <v>0</v>
      </c>
      <c r="J53" t="n">
        <v>-1</v>
      </c>
      <c r="K53" t="n">
        <v>-1</v>
      </c>
      <c r="L53">
        <f>HYPERLINK("https://www.defined.fi/sol/EL8tDCUCCkcYpfMQKVghcc8yWSRHJFtnRYBtfJjgpump?maker=EmaA4TRkxocKfS64v4KCBtFRSbXjbNovRjywC2jXscuu","https://www.defined.fi/sol/EL8tDCUCCkcYpfMQKVghcc8yWSRHJFtnRYBtfJjgpump?maker=EmaA4TRkxocKfS64v4KCBtFRSbXjbNovRjywC2jXscuu")</f>
        <v/>
      </c>
      <c r="M53">
        <f>HYPERLINK("https://dexscreener.com/solana/EL8tDCUCCkcYpfMQKVghcc8yWSRHJFtnRYBtfJjgpump?maker=EmaA4TRkxocKfS64v4KCBtFRSbXjbNovRjywC2jXscuu","https://dexscreener.com/solana/EL8tDCUCCkcYpfMQKVghcc8yWSRHJFtnRYBtfJjgpump?maker=EmaA4TRkxocKfS64v4KCBtFRSbXjbNovRjywC2jXscuu")</f>
        <v/>
      </c>
    </row>
    <row r="54">
      <c r="A54" t="inlineStr">
        <is>
          <t>ETZDTrZp1tWSTPHf22cyUXiv5xGzXuBFEwJAsE8ypump</t>
        </is>
      </c>
      <c r="B54" t="inlineStr">
        <is>
          <t>xcog</t>
        </is>
      </c>
      <c r="C54" t="n">
        <v>1</v>
      </c>
      <c r="D54" t="n">
        <v>37.94</v>
      </c>
      <c r="E54" t="n">
        <v>18</v>
      </c>
      <c r="F54" t="n">
        <v>2.04</v>
      </c>
      <c r="G54" t="n">
        <v>39.98</v>
      </c>
      <c r="H54" t="n">
        <v>2</v>
      </c>
      <c r="I54" t="n">
        <v>5</v>
      </c>
      <c r="J54" t="n">
        <v>-1</v>
      </c>
      <c r="K54" t="n">
        <v>-1</v>
      </c>
      <c r="L54">
        <f>HYPERLINK("https://www.defined.fi/sol/ETZDTrZp1tWSTPHf22cyUXiv5xGzXuBFEwJAsE8ypump?maker=EmaA4TRkxocKfS64v4KCBtFRSbXjbNovRjywC2jXscuu","https://www.defined.fi/sol/ETZDTrZp1tWSTPHf22cyUXiv5xGzXuBFEwJAsE8ypump?maker=EmaA4TRkxocKfS64v4KCBtFRSbXjbNovRjywC2jXscuu")</f>
        <v/>
      </c>
      <c r="M54">
        <f>HYPERLINK("https://dexscreener.com/solana/ETZDTrZp1tWSTPHf22cyUXiv5xGzXuBFEwJAsE8ypump?maker=EmaA4TRkxocKfS64v4KCBtFRSbXjbNovRjywC2jXscuu","https://dexscreener.com/solana/ETZDTrZp1tWSTPHf22cyUXiv5xGzXuBFEwJAsE8ypump?maker=EmaA4TRkxocKfS64v4KCBtFRSbXjbNovRjywC2jXscuu")</f>
        <v/>
      </c>
    </row>
    <row r="55">
      <c r="A55" t="inlineStr">
        <is>
          <t>HzNvCE2RgQwzigveZiSJh9PdyXZG3BecFY6SdZ7nhuxy</t>
        </is>
      </c>
      <c r="B55" t="inlineStr">
        <is>
          <t>PROVIDENCE</t>
        </is>
      </c>
      <c r="C55" t="n">
        <v>1</v>
      </c>
      <c r="D55" t="n">
        <v>-0.386</v>
      </c>
      <c r="E55" t="n">
        <v>-1</v>
      </c>
      <c r="F55" t="n">
        <v>0.494</v>
      </c>
      <c r="G55" t="n">
        <v>0</v>
      </c>
      <c r="H55" t="n">
        <v>1</v>
      </c>
      <c r="I55" t="n">
        <v>0</v>
      </c>
      <c r="J55" t="n">
        <v>-1</v>
      </c>
      <c r="K55" t="n">
        <v>-1</v>
      </c>
      <c r="L55">
        <f>HYPERLINK("https://www.defined.fi/sol/HzNvCE2RgQwzigveZiSJh9PdyXZG3BecFY6SdZ7nhuxy?maker=EmaA4TRkxocKfS64v4KCBtFRSbXjbNovRjywC2jXscuu","https://www.defined.fi/sol/HzNvCE2RgQwzigveZiSJh9PdyXZG3BecFY6SdZ7nhuxy?maker=EmaA4TRkxocKfS64v4KCBtFRSbXjbNovRjywC2jXscuu")</f>
        <v/>
      </c>
      <c r="M55">
        <f>HYPERLINK("https://dexscreener.com/solana/HzNvCE2RgQwzigveZiSJh9PdyXZG3BecFY6SdZ7nhuxy?maker=EmaA4TRkxocKfS64v4KCBtFRSbXjbNovRjywC2jXscuu","https://dexscreener.com/solana/HzNvCE2RgQwzigveZiSJh9PdyXZG3BecFY6SdZ7nhuxy?maker=EmaA4TRkxocKfS64v4KCBtFRSbXjbNovRjywC2jXscuu")</f>
        <v/>
      </c>
    </row>
    <row r="56">
      <c r="A56" t="inlineStr">
        <is>
          <t>Sb7aRi7A7ZXcBjjxYDTLMnJgKzMgtdERJrCCV6ZivZ6</t>
        </is>
      </c>
      <c r="B56" t="inlineStr">
        <is>
          <t>NS</t>
        </is>
      </c>
      <c r="C56" t="n">
        <v>1</v>
      </c>
      <c r="D56" t="n">
        <v>-0.392</v>
      </c>
      <c r="E56" t="n">
        <v>-0.8</v>
      </c>
      <c r="F56" t="n">
        <v>0.487</v>
      </c>
      <c r="G56" t="n">
        <v>0</v>
      </c>
      <c r="H56" t="n">
        <v>1</v>
      </c>
      <c r="I56" t="n">
        <v>0</v>
      </c>
      <c r="J56" t="n">
        <v>-1</v>
      </c>
      <c r="K56" t="n">
        <v>-1</v>
      </c>
      <c r="L56">
        <f>HYPERLINK("https://www.defined.fi/sol/Sb7aRi7A7ZXcBjjxYDTLMnJgKzMgtdERJrCCV6ZivZ6?maker=EmaA4TRkxocKfS64v4KCBtFRSbXjbNovRjywC2jXscuu","https://www.defined.fi/sol/Sb7aRi7A7ZXcBjjxYDTLMnJgKzMgtdERJrCCV6ZivZ6?maker=EmaA4TRkxocKfS64v4KCBtFRSbXjbNovRjywC2jXscuu")</f>
        <v/>
      </c>
      <c r="M56">
        <f>HYPERLINK("https://dexscreener.com/solana/Sb7aRi7A7ZXcBjjxYDTLMnJgKzMgtdERJrCCV6ZivZ6?maker=EmaA4TRkxocKfS64v4KCBtFRSbXjbNovRjywC2jXscuu","https://dexscreener.com/solana/Sb7aRi7A7ZXcBjjxYDTLMnJgKzMgtdERJrCCV6ZivZ6?maker=EmaA4TRkxocKfS64v4KCBtFRSbXjbNovRjywC2jXscuu")</f>
        <v/>
      </c>
    </row>
    <row r="57">
      <c r="A57" t="inlineStr">
        <is>
          <t>4UTEFQjNMvfQF5NT8mVfXdMAKoL7hS7i9U4mMVAzpump</t>
        </is>
      </c>
      <c r="B57" t="inlineStr">
        <is>
          <t>$1</t>
        </is>
      </c>
      <c r="C57" t="n">
        <v>1</v>
      </c>
      <c r="D57" t="n">
        <v>4.62</v>
      </c>
      <c r="E57" t="n">
        <v>1.9</v>
      </c>
      <c r="F57" t="n">
        <v>2.43</v>
      </c>
      <c r="G57" t="n">
        <v>0</v>
      </c>
      <c r="H57" t="n">
        <v>4</v>
      </c>
      <c r="I57" t="n">
        <v>0</v>
      </c>
      <c r="J57" t="n">
        <v>-1</v>
      </c>
      <c r="K57" t="n">
        <v>-1</v>
      </c>
      <c r="L57">
        <f>HYPERLINK("https://www.defined.fi/sol/4UTEFQjNMvfQF5NT8mVfXdMAKoL7hS7i9U4mMVAzpump?maker=EmaA4TRkxocKfS64v4KCBtFRSbXjbNovRjywC2jXscuu","https://www.defined.fi/sol/4UTEFQjNMvfQF5NT8mVfXdMAKoL7hS7i9U4mMVAzpump?maker=EmaA4TRkxocKfS64v4KCBtFRSbXjbNovRjywC2jXscuu")</f>
        <v/>
      </c>
      <c r="M57">
        <f>HYPERLINK("https://dexscreener.com/solana/4UTEFQjNMvfQF5NT8mVfXdMAKoL7hS7i9U4mMVAzpump?maker=EmaA4TRkxocKfS64v4KCBtFRSbXjbNovRjywC2jXscuu","https://dexscreener.com/solana/4UTEFQjNMvfQF5NT8mVfXdMAKoL7hS7i9U4mMVAzpump?maker=EmaA4TRkxocKfS64v4KCBtFRSbXjbNovRjywC2jXscuu")</f>
        <v/>
      </c>
    </row>
    <row r="58">
      <c r="A58" t="inlineStr">
        <is>
          <t>4gDCHK6jsPsdZi84N4rY6ACecxBJWsYkcfHhf8bHpump</t>
        </is>
      </c>
      <c r="B58" t="inlineStr">
        <is>
          <t>ZIGGY</t>
        </is>
      </c>
      <c r="C58" t="n">
        <v>1</v>
      </c>
      <c r="D58" t="n">
        <v>0.05</v>
      </c>
      <c r="E58" t="n">
        <v>0.05</v>
      </c>
      <c r="F58" t="n">
        <v>0.955</v>
      </c>
      <c r="G58" t="n">
        <v>1.01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HYPERLINK("https://www.defined.fi/sol/4gDCHK6jsPsdZi84N4rY6ACecxBJWsYkcfHhf8bHpump?maker=EmaA4TRkxocKfS64v4KCBtFRSbXjbNovRjywC2jXscuu","https://www.defined.fi/sol/4gDCHK6jsPsdZi84N4rY6ACecxBJWsYkcfHhf8bHpump?maker=EmaA4TRkxocKfS64v4KCBtFRSbXjbNovRjywC2jXscuu")</f>
        <v/>
      </c>
      <c r="M58">
        <f>HYPERLINK("https://dexscreener.com/solana/4gDCHK6jsPsdZi84N4rY6ACecxBJWsYkcfHhf8bHpump?maker=EmaA4TRkxocKfS64v4KCBtFRSbXjbNovRjywC2jXscuu","https://dexscreener.com/solana/4gDCHK6jsPsdZi84N4rY6ACecxBJWsYkcfHhf8bHpump?maker=EmaA4TRkxocKfS64v4KCBtFRSbXjbNovRjywC2jXscuu")</f>
        <v/>
      </c>
    </row>
    <row r="59">
      <c r="A59" t="inlineStr">
        <is>
          <t>8joRyg6QjWq83ZtGY25A3bpcMAgtyEcKY4iNPusCpump</t>
        </is>
      </c>
      <c r="B59" t="inlineStr">
        <is>
          <t>JANUS</t>
        </is>
      </c>
      <c r="C59" t="n">
        <v>1</v>
      </c>
      <c r="D59" t="n">
        <v>-0.852</v>
      </c>
      <c r="E59" t="n">
        <v>-0.88</v>
      </c>
      <c r="F59" t="n">
        <v>0.969</v>
      </c>
      <c r="G59" t="n">
        <v>0</v>
      </c>
      <c r="H59" t="n">
        <v>2</v>
      </c>
      <c r="I59" t="n">
        <v>0</v>
      </c>
      <c r="J59" t="n">
        <v>-1</v>
      </c>
      <c r="K59" t="n">
        <v>-1</v>
      </c>
      <c r="L59">
        <f>HYPERLINK("https://www.defined.fi/sol/8joRyg6QjWq83ZtGY25A3bpcMAgtyEcKY4iNPusCpump?maker=EmaA4TRkxocKfS64v4KCBtFRSbXjbNovRjywC2jXscuu","https://www.defined.fi/sol/8joRyg6QjWq83ZtGY25A3bpcMAgtyEcKY4iNPusCpump?maker=EmaA4TRkxocKfS64v4KCBtFRSbXjbNovRjywC2jXscuu")</f>
        <v/>
      </c>
      <c r="M59">
        <f>HYPERLINK("https://dexscreener.com/solana/8joRyg6QjWq83ZtGY25A3bpcMAgtyEcKY4iNPusCpump?maker=EmaA4TRkxocKfS64v4KCBtFRSbXjbNovRjywC2jXscuu","https://dexscreener.com/solana/8joRyg6QjWq83ZtGY25A3bpcMAgtyEcKY4iNPusCpump?maker=EmaA4TRkxocKfS64v4KCBtFRSbXjbNovRjywC2jXscuu")</f>
        <v/>
      </c>
    </row>
    <row r="60">
      <c r="A60" t="inlineStr">
        <is>
          <t>E2Zmd6LyiKLfqoaXoumzMShTrj4y4QhR6pE6YdMHpump</t>
        </is>
      </c>
      <c r="B60" t="inlineStr">
        <is>
          <t>GPTREDDIT</t>
        </is>
      </c>
      <c r="C60" t="n">
        <v>1</v>
      </c>
      <c r="D60" t="n">
        <v>-4.37</v>
      </c>
      <c r="E60" t="n">
        <v>-0.5600000000000001</v>
      </c>
      <c r="F60" t="n">
        <v>7.76</v>
      </c>
      <c r="G60" t="n">
        <v>3.39</v>
      </c>
      <c r="H60" t="n">
        <v>5</v>
      </c>
      <c r="I60" t="n">
        <v>2</v>
      </c>
      <c r="J60" t="n">
        <v>-1</v>
      </c>
      <c r="K60" t="n">
        <v>-1</v>
      </c>
      <c r="L60">
        <f>HYPERLINK("https://www.defined.fi/sol/E2Zmd6LyiKLfqoaXoumzMShTrj4y4QhR6pE6YdMHpump?maker=EmaA4TRkxocKfS64v4KCBtFRSbXjbNovRjywC2jXscuu","https://www.defined.fi/sol/E2Zmd6LyiKLfqoaXoumzMShTrj4y4QhR6pE6YdMHpump?maker=EmaA4TRkxocKfS64v4KCBtFRSbXjbNovRjywC2jXscuu")</f>
        <v/>
      </c>
      <c r="M60">
        <f>HYPERLINK("https://dexscreener.com/solana/E2Zmd6LyiKLfqoaXoumzMShTrj4y4QhR6pE6YdMHpump?maker=EmaA4TRkxocKfS64v4KCBtFRSbXjbNovRjywC2jXscuu","https://dexscreener.com/solana/E2Zmd6LyiKLfqoaXoumzMShTrj4y4QhR6pE6YdMHpump?maker=EmaA4TRkxocKfS64v4KCBtFRSbXjbNovRjywC2jXscuu")</f>
        <v/>
      </c>
    </row>
    <row r="61">
      <c r="A61" t="inlineStr">
        <is>
          <t>3JtfvzFVzkPh1we7DPDGW5xPsrPB5nX5dbAVgTeVpump</t>
        </is>
      </c>
      <c r="B61" t="inlineStr">
        <is>
          <t>$some</t>
        </is>
      </c>
      <c r="C61" t="n">
        <v>1</v>
      </c>
      <c r="D61" t="n">
        <v>-0.842</v>
      </c>
      <c r="E61" t="n">
        <v>-0.85</v>
      </c>
      <c r="F61" t="n">
        <v>0.987</v>
      </c>
      <c r="G61" t="n">
        <v>0</v>
      </c>
      <c r="H61" t="n">
        <v>1</v>
      </c>
      <c r="I61" t="n">
        <v>0</v>
      </c>
      <c r="J61" t="n">
        <v>-1</v>
      </c>
      <c r="K61" t="n">
        <v>-1</v>
      </c>
      <c r="L61">
        <f>HYPERLINK("https://www.defined.fi/sol/3JtfvzFVzkPh1we7DPDGW5xPsrPB5nX5dbAVgTeVpump?maker=EmaA4TRkxocKfS64v4KCBtFRSbXjbNovRjywC2jXscuu","https://www.defined.fi/sol/3JtfvzFVzkPh1we7DPDGW5xPsrPB5nX5dbAVgTeVpump?maker=EmaA4TRkxocKfS64v4KCBtFRSbXjbNovRjywC2jXscuu")</f>
        <v/>
      </c>
      <c r="M61">
        <f>HYPERLINK("https://dexscreener.com/solana/3JtfvzFVzkPh1we7DPDGW5xPsrPB5nX5dbAVgTeVpump?maker=EmaA4TRkxocKfS64v4KCBtFRSbXjbNovRjywC2jXscuu","https://dexscreener.com/solana/3JtfvzFVzkPh1we7DPDGW5xPsrPB5nX5dbAVgTeVpump?maker=EmaA4TRkxocKfS64v4KCBtFRSbXjbNovRjywC2jXscuu")</f>
        <v/>
      </c>
    </row>
    <row r="62">
      <c r="A62" t="inlineStr">
        <is>
          <t>2bTr2hKujgPwGeoN9ke2s4aHJGnmaqjUtBfdSAqHpump</t>
        </is>
      </c>
      <c r="B62" t="inlineStr">
        <is>
          <t>cum</t>
        </is>
      </c>
      <c r="C62" t="n">
        <v>1</v>
      </c>
      <c r="D62" t="n">
        <v>-0.791</v>
      </c>
      <c r="E62" t="n">
        <v>-1</v>
      </c>
      <c r="F62" t="n">
        <v>0.991</v>
      </c>
      <c r="G62" t="n">
        <v>0</v>
      </c>
      <c r="H62" t="n">
        <v>2</v>
      </c>
      <c r="I62" t="n">
        <v>0</v>
      </c>
      <c r="J62" t="n">
        <v>-1</v>
      </c>
      <c r="K62" t="n">
        <v>-1</v>
      </c>
      <c r="L62">
        <f>HYPERLINK("https://www.defined.fi/sol/2bTr2hKujgPwGeoN9ke2s4aHJGnmaqjUtBfdSAqHpump?maker=EmaA4TRkxocKfS64v4KCBtFRSbXjbNovRjywC2jXscuu","https://www.defined.fi/sol/2bTr2hKujgPwGeoN9ke2s4aHJGnmaqjUtBfdSAqHpump?maker=EmaA4TRkxocKfS64v4KCBtFRSbXjbNovRjywC2jXscuu")</f>
        <v/>
      </c>
      <c r="M62">
        <f>HYPERLINK("https://dexscreener.com/solana/2bTr2hKujgPwGeoN9ke2s4aHJGnmaqjUtBfdSAqHpump?maker=EmaA4TRkxocKfS64v4KCBtFRSbXjbNovRjywC2jXscuu","https://dexscreener.com/solana/2bTr2hKujgPwGeoN9ke2s4aHJGnmaqjUtBfdSAqHpump?maker=EmaA4TRkxocKfS64v4KCBtFRSbXjbNovRjywC2jXscuu")</f>
        <v/>
      </c>
    </row>
    <row r="63">
      <c r="A63" t="inlineStr">
        <is>
          <t>E8S3ST5gdnTdE34Vzo3X8KMvnv8mwU9oWwoNqkRgpump</t>
        </is>
      </c>
      <c r="B63" t="inlineStr">
        <is>
          <t>URINE</t>
        </is>
      </c>
      <c r="C63" t="n">
        <v>1</v>
      </c>
      <c r="D63" t="n">
        <v>-0.376</v>
      </c>
      <c r="E63" t="n">
        <v>-1</v>
      </c>
      <c r="F63" t="n">
        <v>0.484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HYPERLINK("https://www.defined.fi/sol/E8S3ST5gdnTdE34Vzo3X8KMvnv8mwU9oWwoNqkRgpump?maker=EmaA4TRkxocKfS64v4KCBtFRSbXjbNovRjywC2jXscuu","https://www.defined.fi/sol/E8S3ST5gdnTdE34Vzo3X8KMvnv8mwU9oWwoNqkRgpump?maker=EmaA4TRkxocKfS64v4KCBtFRSbXjbNovRjywC2jXscuu")</f>
        <v/>
      </c>
      <c r="M63">
        <f>HYPERLINK("https://dexscreener.com/solana/E8S3ST5gdnTdE34Vzo3X8KMvnv8mwU9oWwoNqkRgpump?maker=EmaA4TRkxocKfS64v4KCBtFRSbXjbNovRjywC2jXscuu","https://dexscreener.com/solana/E8S3ST5gdnTdE34Vzo3X8KMvnv8mwU9oWwoNqkRgpump?maker=EmaA4TRkxocKfS64v4KCBtFRSbXjbNovRjywC2jXscuu")</f>
        <v/>
      </c>
    </row>
    <row r="64">
      <c r="A64" t="inlineStr">
        <is>
          <t>AgHg9Q1s9aUhU7YNMH7c5pvCghFVSFcnCEJ4ePKjrDZg</t>
        </is>
      </c>
      <c r="B64" t="inlineStr">
        <is>
          <t>Thebes</t>
        </is>
      </c>
      <c r="C64" t="n">
        <v>1</v>
      </c>
      <c r="D64" t="n">
        <v>-3.25</v>
      </c>
      <c r="E64" t="n">
        <v>-0.96</v>
      </c>
      <c r="F64" t="n">
        <v>3.39</v>
      </c>
      <c r="G64" t="n">
        <v>0.146</v>
      </c>
      <c r="H64" t="n">
        <v>6</v>
      </c>
      <c r="I64" t="n">
        <v>1</v>
      </c>
      <c r="J64" t="n">
        <v>-1</v>
      </c>
      <c r="K64" t="n">
        <v>-1</v>
      </c>
      <c r="L64">
        <f>HYPERLINK("https://www.defined.fi/sol/AgHg9Q1s9aUhU7YNMH7c5pvCghFVSFcnCEJ4ePKjrDZg?maker=EmaA4TRkxocKfS64v4KCBtFRSbXjbNovRjywC2jXscuu","https://www.defined.fi/sol/AgHg9Q1s9aUhU7YNMH7c5pvCghFVSFcnCEJ4ePKjrDZg?maker=EmaA4TRkxocKfS64v4KCBtFRSbXjbNovRjywC2jXscuu")</f>
        <v/>
      </c>
      <c r="M64">
        <f>HYPERLINK("https://dexscreener.com/solana/AgHg9Q1s9aUhU7YNMH7c5pvCghFVSFcnCEJ4ePKjrDZg?maker=EmaA4TRkxocKfS64v4KCBtFRSbXjbNovRjywC2jXscuu","https://dexscreener.com/solana/AgHg9Q1s9aUhU7YNMH7c5pvCghFVSFcnCEJ4ePKjrDZg?maker=EmaA4TRkxocKfS64v4KCBtFRSbXjbNovRjywC2jXscuu")</f>
        <v/>
      </c>
    </row>
    <row r="65">
      <c r="A65" t="inlineStr">
        <is>
          <t>Dc1CDrFCt1FGKeDqj2nd8TtuBZUM8sGHvS38NSmjpump</t>
        </is>
      </c>
      <c r="B65" t="inlineStr">
        <is>
          <t>NEXUS</t>
        </is>
      </c>
      <c r="C65" t="n">
        <v>1</v>
      </c>
      <c r="D65" t="n">
        <v>-0.034</v>
      </c>
      <c r="E65" t="n">
        <v>-1</v>
      </c>
      <c r="F65" t="n">
        <v>0.486</v>
      </c>
      <c r="G65" t="n">
        <v>0.452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HYPERLINK("https://www.defined.fi/sol/Dc1CDrFCt1FGKeDqj2nd8TtuBZUM8sGHvS38NSmjpump?maker=EmaA4TRkxocKfS64v4KCBtFRSbXjbNovRjywC2jXscuu","https://www.defined.fi/sol/Dc1CDrFCt1FGKeDqj2nd8TtuBZUM8sGHvS38NSmjpump?maker=EmaA4TRkxocKfS64v4KCBtFRSbXjbNovRjywC2jXscuu")</f>
        <v/>
      </c>
      <c r="M65">
        <f>HYPERLINK("https://dexscreener.com/solana/Dc1CDrFCt1FGKeDqj2nd8TtuBZUM8sGHvS38NSmjpump?maker=EmaA4TRkxocKfS64v4KCBtFRSbXjbNovRjywC2jXscuu","https://dexscreener.com/solana/Dc1CDrFCt1FGKeDqj2nd8TtuBZUM8sGHvS38NSmjpump?maker=EmaA4TRkxocKfS64v4KCBtFRSbXjbNovRjywC2jXscuu")</f>
        <v/>
      </c>
    </row>
    <row r="66">
      <c r="A66" t="inlineStr">
        <is>
          <t>6nVs35kce2CW5bvnXjTNFVQ6Vjqy9DkDK2Up66Nupump</t>
        </is>
      </c>
      <c r="B66" t="inlineStr">
        <is>
          <t>clown</t>
        </is>
      </c>
      <c r="C66" t="n">
        <v>1</v>
      </c>
      <c r="D66" t="n">
        <v>0.144</v>
      </c>
      <c r="E66" t="n">
        <v>0.15</v>
      </c>
      <c r="F66" t="n">
        <v>0.954</v>
      </c>
      <c r="G66" t="n">
        <v>1.1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HYPERLINK("https://www.defined.fi/sol/6nVs35kce2CW5bvnXjTNFVQ6Vjqy9DkDK2Up66Nupump?maker=EmaA4TRkxocKfS64v4KCBtFRSbXjbNovRjywC2jXscuu","https://www.defined.fi/sol/6nVs35kce2CW5bvnXjTNFVQ6Vjqy9DkDK2Up66Nupump?maker=EmaA4TRkxocKfS64v4KCBtFRSbXjbNovRjywC2jXscuu")</f>
        <v/>
      </c>
      <c r="M66">
        <f>HYPERLINK("https://dexscreener.com/solana/6nVs35kce2CW5bvnXjTNFVQ6Vjqy9DkDK2Up66Nupump?maker=EmaA4TRkxocKfS64v4KCBtFRSbXjbNovRjywC2jXscuu","https://dexscreener.com/solana/6nVs35kce2CW5bvnXjTNFVQ6Vjqy9DkDK2Up66Nupump?maker=EmaA4TRkxocKfS64v4KCBtFRSbXjbNovRjywC2jXscuu")</f>
        <v/>
      </c>
    </row>
    <row r="67">
      <c r="A67" t="inlineStr">
        <is>
          <t>2NnXX5c4BRBw3LonhPY4Jc7KVhJ3jjnmKrAzEusCpump</t>
        </is>
      </c>
      <c r="B67" t="inlineStr">
        <is>
          <t>GLITCH</t>
        </is>
      </c>
      <c r="C67" t="n">
        <v>1</v>
      </c>
      <c r="D67" t="n">
        <v>-0.193</v>
      </c>
      <c r="E67" t="n">
        <v>-1</v>
      </c>
      <c r="F67" t="n">
        <v>0.485</v>
      </c>
      <c r="G67" t="n">
        <v>0</v>
      </c>
      <c r="H67" t="n">
        <v>1</v>
      </c>
      <c r="I67" t="n">
        <v>0</v>
      </c>
      <c r="J67" t="n">
        <v>-1</v>
      </c>
      <c r="K67" t="n">
        <v>-1</v>
      </c>
      <c r="L67">
        <f>HYPERLINK("https://www.defined.fi/sol/2NnXX5c4BRBw3LonhPY4Jc7KVhJ3jjnmKrAzEusCpump?maker=EmaA4TRkxocKfS64v4KCBtFRSbXjbNovRjywC2jXscuu","https://www.defined.fi/sol/2NnXX5c4BRBw3LonhPY4Jc7KVhJ3jjnmKrAzEusCpump?maker=EmaA4TRkxocKfS64v4KCBtFRSbXjbNovRjywC2jXscuu")</f>
        <v/>
      </c>
      <c r="M67">
        <f>HYPERLINK("https://dexscreener.com/solana/2NnXX5c4BRBw3LonhPY4Jc7KVhJ3jjnmKrAzEusCpump?maker=EmaA4TRkxocKfS64v4KCBtFRSbXjbNovRjywC2jXscuu","https://dexscreener.com/solana/2NnXX5c4BRBw3LonhPY4Jc7KVhJ3jjnmKrAzEusCpump?maker=EmaA4TRkxocKfS64v4KCBtFRSbXjbNovRjywC2jXscuu")</f>
        <v/>
      </c>
    </row>
    <row r="68">
      <c r="A68" t="inlineStr">
        <is>
          <t>3qq54YqAKG3TcrwNHXFSpMCWoL8gmMuPceJ4FG9npump</t>
        </is>
      </c>
      <c r="B68" t="inlineStr">
        <is>
          <t>CLANKER</t>
        </is>
      </c>
      <c r="C68" t="n">
        <v>1</v>
      </c>
      <c r="D68" t="n">
        <v>1.11</v>
      </c>
      <c r="E68" t="n">
        <v>0.58</v>
      </c>
      <c r="F68" t="n">
        <v>1.91</v>
      </c>
      <c r="G68" t="n">
        <v>3.02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HYPERLINK("https://www.defined.fi/sol/3qq54YqAKG3TcrwNHXFSpMCWoL8gmMuPceJ4FG9npump?maker=EmaA4TRkxocKfS64v4KCBtFRSbXjbNovRjywC2jXscuu","https://www.defined.fi/sol/3qq54YqAKG3TcrwNHXFSpMCWoL8gmMuPceJ4FG9npump?maker=EmaA4TRkxocKfS64v4KCBtFRSbXjbNovRjywC2jXscuu")</f>
        <v/>
      </c>
      <c r="M68">
        <f>HYPERLINK("https://dexscreener.com/solana/3qq54YqAKG3TcrwNHXFSpMCWoL8gmMuPceJ4FG9npump?maker=EmaA4TRkxocKfS64v4KCBtFRSbXjbNovRjywC2jXscuu","https://dexscreener.com/solana/3qq54YqAKG3TcrwNHXFSpMCWoL8gmMuPceJ4FG9npump?maker=EmaA4TRkxocKfS64v4KCBtFRSbXjbNovRjywC2jXscuu")</f>
        <v/>
      </c>
    </row>
    <row r="69">
      <c r="A69" t="inlineStr">
        <is>
          <t>HZatK1U2RvkeFUWbNMfv2J1D565dkjVbX6F6pTE2pump</t>
        </is>
      </c>
      <c r="B69" t="inlineStr">
        <is>
          <t>KEK</t>
        </is>
      </c>
      <c r="C69" t="n">
        <v>1</v>
      </c>
      <c r="D69" t="n">
        <v>-0.553</v>
      </c>
      <c r="E69" t="n">
        <v>-1</v>
      </c>
      <c r="F69" t="n">
        <v>0.969</v>
      </c>
      <c r="G69" t="n">
        <v>0.416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HYPERLINK("https://www.defined.fi/sol/HZatK1U2RvkeFUWbNMfv2J1D565dkjVbX6F6pTE2pump?maker=EmaA4TRkxocKfS64v4KCBtFRSbXjbNovRjywC2jXscuu","https://www.defined.fi/sol/HZatK1U2RvkeFUWbNMfv2J1D565dkjVbX6F6pTE2pump?maker=EmaA4TRkxocKfS64v4KCBtFRSbXjbNovRjywC2jXscuu")</f>
        <v/>
      </c>
      <c r="M69">
        <f>HYPERLINK("https://dexscreener.com/solana/HZatK1U2RvkeFUWbNMfv2J1D565dkjVbX6F6pTE2pump?maker=EmaA4TRkxocKfS64v4KCBtFRSbXjbNovRjywC2jXscuu","https://dexscreener.com/solana/HZatK1U2RvkeFUWbNMfv2J1D565dkjVbX6F6pTE2pump?maker=EmaA4TRkxocKfS64v4KCBtFRSbXjbNovRjywC2jXscuu")</f>
        <v/>
      </c>
    </row>
    <row r="70">
      <c r="A70" t="inlineStr">
        <is>
          <t>JBxJtmLhadopDRgJFSKfQ5wjYLMzRry79tsX574Rpump</t>
        </is>
      </c>
      <c r="B70" t="inlineStr">
        <is>
          <t>FART</t>
        </is>
      </c>
      <c r="C70" t="n">
        <v>2</v>
      </c>
      <c r="D70" t="n">
        <v>0.518</v>
      </c>
      <c r="E70" t="n">
        <v>0.54</v>
      </c>
      <c r="F70" t="n">
        <v>0.963</v>
      </c>
      <c r="G70" t="n">
        <v>1.48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HYPERLINK("https://www.defined.fi/sol/JBxJtmLhadopDRgJFSKfQ5wjYLMzRry79tsX574Rpump?maker=EmaA4TRkxocKfS64v4KCBtFRSbXjbNovRjywC2jXscuu","https://www.defined.fi/sol/JBxJtmLhadopDRgJFSKfQ5wjYLMzRry79tsX574Rpump?maker=EmaA4TRkxocKfS64v4KCBtFRSbXjbNovRjywC2jXscuu")</f>
        <v/>
      </c>
      <c r="M70">
        <f>HYPERLINK("https://dexscreener.com/solana/JBxJtmLhadopDRgJFSKfQ5wjYLMzRry79tsX574Rpump?maker=EmaA4TRkxocKfS64v4KCBtFRSbXjbNovRjywC2jXscuu","https://dexscreener.com/solana/JBxJtmLhadopDRgJFSKfQ5wjYLMzRry79tsX574Rpump?maker=EmaA4TRkxocKfS64v4KCBtFRSbXjbNovRjywC2jXscuu")</f>
        <v/>
      </c>
    </row>
    <row r="71">
      <c r="A71" t="inlineStr">
        <is>
          <t>9a3Ce5dP9jXxuMTi3xC5MiLWkWojNHhKd1UcyyAxpump</t>
        </is>
      </c>
      <c r="B71" t="inlineStr">
        <is>
          <t>daemon</t>
        </is>
      </c>
      <c r="C71" t="n">
        <v>2</v>
      </c>
      <c r="D71" t="n">
        <v>1.13</v>
      </c>
      <c r="E71" t="n">
        <v>2.41</v>
      </c>
      <c r="F71" t="n">
        <v>0.468</v>
      </c>
      <c r="G71" t="n">
        <v>1.6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HYPERLINK("https://www.defined.fi/sol/9a3Ce5dP9jXxuMTi3xC5MiLWkWojNHhKd1UcyyAxpump?maker=EmaA4TRkxocKfS64v4KCBtFRSbXjbNovRjywC2jXscuu","https://www.defined.fi/sol/9a3Ce5dP9jXxuMTi3xC5MiLWkWojNHhKd1UcyyAxpump?maker=EmaA4TRkxocKfS64v4KCBtFRSbXjbNovRjywC2jXscuu")</f>
        <v/>
      </c>
      <c r="M71">
        <f>HYPERLINK("https://dexscreener.com/solana/9a3Ce5dP9jXxuMTi3xC5MiLWkWojNHhKd1UcyyAxpump?maker=EmaA4TRkxocKfS64v4KCBtFRSbXjbNovRjywC2jXscuu","https://dexscreener.com/solana/9a3Ce5dP9jXxuMTi3xC5MiLWkWojNHhKd1UcyyAxpump?maker=EmaA4TRkxocKfS64v4KCBtFRSbXjbNovRjywC2jXscuu")</f>
        <v/>
      </c>
    </row>
    <row r="72">
      <c r="A72" t="inlineStr">
        <is>
          <t>EcR1tHGbgcPzQJvfEt1zqbkKEqmNZYGNfwiubSopcSho</t>
        </is>
      </c>
      <c r="B72" t="inlineStr">
        <is>
          <t>DPRKIM</t>
        </is>
      </c>
      <c r="C72" t="n">
        <v>2</v>
      </c>
      <c r="D72" t="n">
        <v>-2.23</v>
      </c>
      <c r="E72" t="n">
        <v>-0.77</v>
      </c>
      <c r="F72" t="n">
        <v>2.9</v>
      </c>
      <c r="G72" t="n">
        <v>0.363</v>
      </c>
      <c r="H72" t="n">
        <v>3</v>
      </c>
      <c r="I72" t="n">
        <v>1</v>
      </c>
      <c r="J72" t="n">
        <v>-1</v>
      </c>
      <c r="K72" t="n">
        <v>-1</v>
      </c>
      <c r="L72">
        <f>HYPERLINK("https://www.defined.fi/sol/EcR1tHGbgcPzQJvfEt1zqbkKEqmNZYGNfwiubSopcSho?maker=EmaA4TRkxocKfS64v4KCBtFRSbXjbNovRjywC2jXscuu","https://www.defined.fi/sol/EcR1tHGbgcPzQJvfEt1zqbkKEqmNZYGNfwiubSopcSho?maker=EmaA4TRkxocKfS64v4KCBtFRSbXjbNovRjywC2jXscuu")</f>
        <v/>
      </c>
      <c r="M72">
        <f>HYPERLINK("https://dexscreener.com/solana/EcR1tHGbgcPzQJvfEt1zqbkKEqmNZYGNfwiubSopcSho?maker=EmaA4TRkxocKfS64v4KCBtFRSbXjbNovRjywC2jXscuu","https://dexscreener.com/solana/EcR1tHGbgcPzQJvfEt1zqbkKEqmNZYGNfwiubSopcSho?maker=EmaA4TRkxocKfS64v4KCBtFRSbXjbNovRjywC2jXscuu")</f>
        <v/>
      </c>
    </row>
    <row r="73">
      <c r="A73" t="inlineStr">
        <is>
          <t>DKqgvmBZtBeJqKpPear1WdECALpiSi2Kd4GUfCEYpump</t>
        </is>
      </c>
      <c r="B73" t="inlineStr">
        <is>
          <t>$SCOOP</t>
        </is>
      </c>
      <c r="C73" t="n">
        <v>2</v>
      </c>
      <c r="D73" t="n">
        <v>-0.826</v>
      </c>
      <c r="E73" t="n">
        <v>-0.86</v>
      </c>
      <c r="F73" t="n">
        <v>0.962</v>
      </c>
      <c r="G73" t="n">
        <v>0</v>
      </c>
      <c r="H73" t="n">
        <v>1</v>
      </c>
      <c r="I73" t="n">
        <v>0</v>
      </c>
      <c r="J73" t="n">
        <v>-1</v>
      </c>
      <c r="K73" t="n">
        <v>-1</v>
      </c>
      <c r="L73">
        <f>HYPERLINK("https://www.defined.fi/sol/DKqgvmBZtBeJqKpPear1WdECALpiSi2Kd4GUfCEYpump?maker=EmaA4TRkxocKfS64v4KCBtFRSbXjbNovRjywC2jXscuu","https://www.defined.fi/sol/DKqgvmBZtBeJqKpPear1WdECALpiSi2Kd4GUfCEYpump?maker=EmaA4TRkxocKfS64v4KCBtFRSbXjbNovRjywC2jXscuu")</f>
        <v/>
      </c>
      <c r="M73">
        <f>HYPERLINK("https://dexscreener.com/solana/DKqgvmBZtBeJqKpPear1WdECALpiSi2Kd4GUfCEYpump?maker=EmaA4TRkxocKfS64v4KCBtFRSbXjbNovRjywC2jXscuu","https://dexscreener.com/solana/DKqgvmBZtBeJqKpPear1WdECALpiSi2Kd4GUfCEYpump?maker=EmaA4TRkxocKfS64v4KCBtFRSbXjbNovRjywC2jXscuu")</f>
        <v/>
      </c>
    </row>
    <row r="74">
      <c r="A74" t="inlineStr">
        <is>
          <t>8AS9yeGsAwvTs9gCDKMmB2MgX8NiSvv4uppH61yqpump</t>
        </is>
      </c>
      <c r="B74" t="inlineStr">
        <is>
          <t>$horny</t>
        </is>
      </c>
      <c r="C74" t="n">
        <v>2</v>
      </c>
      <c r="D74" t="n">
        <v>0.604</v>
      </c>
      <c r="E74" t="n">
        <v>0.32</v>
      </c>
      <c r="F74" t="n">
        <v>1.92</v>
      </c>
      <c r="G74" t="n">
        <v>2.52</v>
      </c>
      <c r="H74" t="n">
        <v>3</v>
      </c>
      <c r="I74" t="n">
        <v>2</v>
      </c>
      <c r="J74" t="n">
        <v>-1</v>
      </c>
      <c r="K74" t="n">
        <v>-1</v>
      </c>
      <c r="L74">
        <f>HYPERLINK("https://www.defined.fi/sol/8AS9yeGsAwvTs9gCDKMmB2MgX8NiSvv4uppH61yqpump?maker=EmaA4TRkxocKfS64v4KCBtFRSbXjbNovRjywC2jXscuu","https://www.defined.fi/sol/8AS9yeGsAwvTs9gCDKMmB2MgX8NiSvv4uppH61yqpump?maker=EmaA4TRkxocKfS64v4KCBtFRSbXjbNovRjywC2jXscuu")</f>
        <v/>
      </c>
      <c r="M74">
        <f>HYPERLINK("https://dexscreener.com/solana/8AS9yeGsAwvTs9gCDKMmB2MgX8NiSvv4uppH61yqpump?maker=EmaA4TRkxocKfS64v4KCBtFRSbXjbNovRjywC2jXscuu","https://dexscreener.com/solana/8AS9yeGsAwvTs9gCDKMmB2MgX8NiSvv4uppH61yqpump?maker=EmaA4TRkxocKfS64v4KCBtFRSbXjbNovRjywC2jXscuu")</f>
        <v/>
      </c>
    </row>
    <row r="75">
      <c r="A75" t="inlineStr">
        <is>
          <t>Ft2DavuS1ctcUV3cBJWB1BvD6v1zjjXMJD16VRBEpump</t>
        </is>
      </c>
      <c r="B75" t="inlineStr">
        <is>
          <t>cat</t>
        </is>
      </c>
      <c r="C75" t="n">
        <v>2</v>
      </c>
      <c r="D75" t="n">
        <v>-0.679</v>
      </c>
      <c r="E75" t="n">
        <v>-0.7</v>
      </c>
      <c r="F75" t="n">
        <v>0.963</v>
      </c>
      <c r="G75" t="n">
        <v>0</v>
      </c>
      <c r="H75" t="n">
        <v>2</v>
      </c>
      <c r="I75" t="n">
        <v>0</v>
      </c>
      <c r="J75" t="n">
        <v>-1</v>
      </c>
      <c r="K75" t="n">
        <v>-1</v>
      </c>
      <c r="L75">
        <f>HYPERLINK("https://www.defined.fi/sol/Ft2DavuS1ctcUV3cBJWB1BvD6v1zjjXMJD16VRBEpump?maker=EmaA4TRkxocKfS64v4KCBtFRSbXjbNovRjywC2jXscuu","https://www.defined.fi/sol/Ft2DavuS1ctcUV3cBJWB1BvD6v1zjjXMJD16VRBEpump?maker=EmaA4TRkxocKfS64v4KCBtFRSbXjbNovRjywC2jXscuu")</f>
        <v/>
      </c>
      <c r="M75">
        <f>HYPERLINK("https://dexscreener.com/solana/Ft2DavuS1ctcUV3cBJWB1BvD6v1zjjXMJD16VRBEpump?maker=EmaA4TRkxocKfS64v4KCBtFRSbXjbNovRjywC2jXscuu","https://dexscreener.com/solana/Ft2DavuS1ctcUV3cBJWB1BvD6v1zjjXMJD16VRBEpump?maker=EmaA4TRkxocKfS64v4KCBtFRSbXjbNovRjywC2jXscuu")</f>
        <v/>
      </c>
    </row>
    <row r="76">
      <c r="A76" t="inlineStr">
        <is>
          <t>HjMLLBPw6BDRpcSNS6hDxLSpBxMvxfdxodKqXP1Epump</t>
        </is>
      </c>
      <c r="B76" t="inlineStr">
        <is>
          <t>Fukasecat</t>
        </is>
      </c>
      <c r="C76" t="n">
        <v>2</v>
      </c>
      <c r="D76" t="n">
        <v>0.162</v>
      </c>
      <c r="E76" t="n">
        <v>-1</v>
      </c>
      <c r="F76" t="n">
        <v>0.964</v>
      </c>
      <c r="G76" t="n">
        <v>1.13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HYPERLINK("https://www.defined.fi/sol/HjMLLBPw6BDRpcSNS6hDxLSpBxMvxfdxodKqXP1Epump?maker=EmaA4TRkxocKfS64v4KCBtFRSbXjbNovRjywC2jXscuu","https://www.defined.fi/sol/HjMLLBPw6BDRpcSNS6hDxLSpBxMvxfdxodKqXP1Epump?maker=EmaA4TRkxocKfS64v4KCBtFRSbXjbNovRjywC2jXscuu")</f>
        <v/>
      </c>
      <c r="M76">
        <f>HYPERLINK("https://dexscreener.com/solana/HjMLLBPw6BDRpcSNS6hDxLSpBxMvxfdxodKqXP1Epump?maker=EmaA4TRkxocKfS64v4KCBtFRSbXjbNovRjywC2jXscuu","https://dexscreener.com/solana/HjMLLBPw6BDRpcSNS6hDxLSpBxMvxfdxodKqXP1Epump?maker=EmaA4TRkxocKfS64v4KCBtFRSbXjbNovRjywC2jXscuu")</f>
        <v/>
      </c>
    </row>
    <row r="77">
      <c r="A77" t="inlineStr">
        <is>
          <t>81hNFKinCbcqq9gwGQ6Jhx3J7cemV5cUeeamonj1pump</t>
        </is>
      </c>
      <c r="B77" t="inlineStr">
        <is>
          <t>iAmTheEdge</t>
        </is>
      </c>
      <c r="C77" t="n">
        <v>2</v>
      </c>
      <c r="D77" t="n">
        <v>-4.02</v>
      </c>
      <c r="E77" t="n">
        <v>-0.83</v>
      </c>
      <c r="F77" t="n">
        <v>4.82</v>
      </c>
      <c r="G77" t="n">
        <v>0.797</v>
      </c>
      <c r="H77" t="n">
        <v>9</v>
      </c>
      <c r="I77" t="n">
        <v>1</v>
      </c>
      <c r="J77" t="n">
        <v>-1</v>
      </c>
      <c r="K77" t="n">
        <v>-1</v>
      </c>
      <c r="L77">
        <f>HYPERLINK("https://www.defined.fi/sol/81hNFKinCbcqq9gwGQ6Jhx3J7cemV5cUeeamonj1pump?maker=EmaA4TRkxocKfS64v4KCBtFRSbXjbNovRjywC2jXscuu","https://www.defined.fi/sol/81hNFKinCbcqq9gwGQ6Jhx3J7cemV5cUeeamonj1pump?maker=EmaA4TRkxocKfS64v4KCBtFRSbXjbNovRjywC2jXscuu")</f>
        <v/>
      </c>
      <c r="M77">
        <f>HYPERLINK("https://dexscreener.com/solana/81hNFKinCbcqq9gwGQ6Jhx3J7cemV5cUeeamonj1pump?maker=EmaA4TRkxocKfS64v4KCBtFRSbXjbNovRjywC2jXscuu","https://dexscreener.com/solana/81hNFKinCbcqq9gwGQ6Jhx3J7cemV5cUeeamonj1pump?maker=EmaA4TRkxocKfS64v4KCBtFRSbXjbNovRjywC2jXscuu")</f>
        <v/>
      </c>
    </row>
    <row r="78">
      <c r="A78" t="inlineStr">
        <is>
          <t>EUYRcxQvVQUq1oGujcJirgECpJ3k5u3EepRVt8Bepump</t>
        </is>
      </c>
      <c r="B78" t="inlineStr">
        <is>
          <t>L-405</t>
        </is>
      </c>
      <c r="C78" t="n">
        <v>2</v>
      </c>
      <c r="D78" t="n">
        <v>-0.922</v>
      </c>
      <c r="E78" t="n">
        <v>-0.96</v>
      </c>
      <c r="F78" t="n">
        <v>0.962</v>
      </c>
      <c r="G78" t="n">
        <v>0</v>
      </c>
      <c r="H78" t="n">
        <v>1</v>
      </c>
      <c r="I78" t="n">
        <v>0</v>
      </c>
      <c r="J78" t="n">
        <v>-1</v>
      </c>
      <c r="K78" t="n">
        <v>-1</v>
      </c>
      <c r="L78">
        <f>HYPERLINK("https://www.defined.fi/sol/EUYRcxQvVQUq1oGujcJirgECpJ3k5u3EepRVt8Bepump?maker=EmaA4TRkxocKfS64v4KCBtFRSbXjbNovRjywC2jXscuu","https://www.defined.fi/sol/EUYRcxQvVQUq1oGujcJirgECpJ3k5u3EepRVt8Bepump?maker=EmaA4TRkxocKfS64v4KCBtFRSbXjbNovRjywC2jXscuu")</f>
        <v/>
      </c>
      <c r="M78">
        <f>HYPERLINK("https://dexscreener.com/solana/EUYRcxQvVQUq1oGujcJirgECpJ3k5u3EepRVt8Bepump?maker=EmaA4TRkxocKfS64v4KCBtFRSbXjbNovRjywC2jXscuu","https://dexscreener.com/solana/EUYRcxQvVQUq1oGujcJirgECpJ3k5u3EepRVt8Bepump?maker=EmaA4TRkxocKfS64v4KCBtFRSbXjbNovRjywC2jXscuu")</f>
        <v/>
      </c>
    </row>
    <row r="79">
      <c r="A79" t="inlineStr">
        <is>
          <t>FKpH6zj3WNzZDMFvpEnjiTTpXsQWozeDjoW6T77Hpump</t>
        </is>
      </c>
      <c r="B79" t="inlineStr">
        <is>
          <t>$WOODFUK</t>
        </is>
      </c>
      <c r="C79" t="n">
        <v>2</v>
      </c>
      <c r="D79" t="n">
        <v>-0.633</v>
      </c>
      <c r="E79" t="n">
        <v>-1</v>
      </c>
      <c r="F79" t="n">
        <v>0.996</v>
      </c>
      <c r="G79" t="n">
        <v>0.363</v>
      </c>
      <c r="H79" t="n">
        <v>2</v>
      </c>
      <c r="I79" t="n">
        <v>1</v>
      </c>
      <c r="J79" t="n">
        <v>-1</v>
      </c>
      <c r="K79" t="n">
        <v>-1</v>
      </c>
      <c r="L79">
        <f>HYPERLINK("https://www.defined.fi/sol/FKpH6zj3WNzZDMFvpEnjiTTpXsQWozeDjoW6T77Hpump?maker=EmaA4TRkxocKfS64v4KCBtFRSbXjbNovRjywC2jXscuu","https://www.defined.fi/sol/FKpH6zj3WNzZDMFvpEnjiTTpXsQWozeDjoW6T77Hpump?maker=EmaA4TRkxocKfS64v4KCBtFRSbXjbNovRjywC2jXscuu")</f>
        <v/>
      </c>
      <c r="M79">
        <f>HYPERLINK("https://dexscreener.com/solana/FKpH6zj3WNzZDMFvpEnjiTTpXsQWozeDjoW6T77Hpump?maker=EmaA4TRkxocKfS64v4KCBtFRSbXjbNovRjywC2jXscuu","https://dexscreener.com/solana/FKpH6zj3WNzZDMFvpEnjiTTpXsQWozeDjoW6T77Hpump?maker=EmaA4TRkxocKfS64v4KCBtFRSbXjbNovRjywC2jXscuu")</f>
        <v/>
      </c>
    </row>
    <row r="80">
      <c r="A80" t="inlineStr">
        <is>
          <t>4994XJ88RjBS5SKv7qSe4fM3qtPRYzqYBQLe4NRDpump</t>
        </is>
      </c>
      <c r="B80" t="inlineStr">
        <is>
          <t>sma</t>
        </is>
      </c>
      <c r="C80" t="n">
        <v>2</v>
      </c>
      <c r="D80" t="n">
        <v>-0.328</v>
      </c>
      <c r="E80" t="n">
        <v>-0.63</v>
      </c>
      <c r="F80" t="n">
        <v>0.524</v>
      </c>
      <c r="G80" t="n">
        <v>0.196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HYPERLINK("https://www.defined.fi/sol/4994XJ88RjBS5SKv7qSe4fM3qtPRYzqYBQLe4NRDpump?maker=EmaA4TRkxocKfS64v4KCBtFRSbXjbNovRjywC2jXscuu","https://www.defined.fi/sol/4994XJ88RjBS5SKv7qSe4fM3qtPRYzqYBQLe4NRDpump?maker=EmaA4TRkxocKfS64v4KCBtFRSbXjbNovRjywC2jXscuu")</f>
        <v/>
      </c>
      <c r="M80">
        <f>HYPERLINK("https://dexscreener.com/solana/4994XJ88RjBS5SKv7qSe4fM3qtPRYzqYBQLe4NRDpump?maker=EmaA4TRkxocKfS64v4KCBtFRSbXjbNovRjywC2jXscuu","https://dexscreener.com/solana/4994XJ88RjBS5SKv7qSe4fM3qtPRYzqYBQLe4NRDpump?maker=EmaA4TRkxocKfS64v4KCBtFRSbXjbNovRjywC2jXscuu")</f>
        <v/>
      </c>
    </row>
    <row r="81">
      <c r="A81" t="inlineStr">
        <is>
          <t>8wZvGcGePvWEa8tKQUYctMXFSkqS39scozVU9xBVrUjY</t>
        </is>
      </c>
      <c r="B81" t="inlineStr">
        <is>
          <t>Remilia</t>
        </is>
      </c>
      <c r="C81" t="n">
        <v>2</v>
      </c>
      <c r="D81" t="n">
        <v>12.42</v>
      </c>
      <c r="E81" t="n">
        <v>1.83</v>
      </c>
      <c r="F81" t="n">
        <v>6.78</v>
      </c>
      <c r="G81" t="n">
        <v>19.2</v>
      </c>
      <c r="H81" t="n">
        <v>3</v>
      </c>
      <c r="I81" t="n">
        <v>7</v>
      </c>
      <c r="J81" t="n">
        <v>-1</v>
      </c>
      <c r="K81" t="n">
        <v>-1</v>
      </c>
      <c r="L81">
        <f>HYPERLINK("https://www.defined.fi/sol/8wZvGcGePvWEa8tKQUYctMXFSkqS39scozVU9xBVrUjY?maker=EmaA4TRkxocKfS64v4KCBtFRSbXjbNovRjywC2jXscuu","https://www.defined.fi/sol/8wZvGcGePvWEa8tKQUYctMXFSkqS39scozVU9xBVrUjY?maker=EmaA4TRkxocKfS64v4KCBtFRSbXjbNovRjywC2jXscuu")</f>
        <v/>
      </c>
      <c r="M81">
        <f>HYPERLINK("https://dexscreener.com/solana/8wZvGcGePvWEa8tKQUYctMXFSkqS39scozVU9xBVrUjY?maker=EmaA4TRkxocKfS64v4KCBtFRSbXjbNovRjywC2jXscuu","https://dexscreener.com/solana/8wZvGcGePvWEa8tKQUYctMXFSkqS39scozVU9xBVrUjY?maker=EmaA4TRkxocKfS64v4KCBtFRSbXjbNovRjywC2jXscuu")</f>
        <v/>
      </c>
    </row>
    <row r="82">
      <c r="A82" t="inlineStr">
        <is>
          <t>5hHuoos5sbjeAuySu3JRmtxN2Ng5BsjNCbNH7dwHpump</t>
        </is>
      </c>
      <c r="B82" t="inlineStr">
        <is>
          <t>kundalini</t>
        </is>
      </c>
      <c r="C82" t="n">
        <v>3</v>
      </c>
      <c r="D82" t="n">
        <v>-3.81</v>
      </c>
      <c r="E82" t="n">
        <v>-0.4</v>
      </c>
      <c r="F82" t="n">
        <v>9.609999999999999</v>
      </c>
      <c r="G82" t="n">
        <v>5.81</v>
      </c>
      <c r="H82" t="n">
        <v>5</v>
      </c>
      <c r="I82" t="n">
        <v>2</v>
      </c>
      <c r="J82" t="n">
        <v>-1</v>
      </c>
      <c r="K82" t="n">
        <v>-1</v>
      </c>
      <c r="L82">
        <f>HYPERLINK("https://www.defined.fi/sol/5hHuoos5sbjeAuySu3JRmtxN2Ng5BsjNCbNH7dwHpump?maker=EmaA4TRkxocKfS64v4KCBtFRSbXjbNovRjywC2jXscuu","https://www.defined.fi/sol/5hHuoos5sbjeAuySu3JRmtxN2Ng5BsjNCbNH7dwHpump?maker=EmaA4TRkxocKfS64v4KCBtFRSbXjbNovRjywC2jXscuu")</f>
        <v/>
      </c>
      <c r="M82">
        <f>HYPERLINK("https://dexscreener.com/solana/5hHuoos5sbjeAuySu3JRmtxN2Ng5BsjNCbNH7dwHpump?maker=EmaA4TRkxocKfS64v4KCBtFRSbXjbNovRjywC2jXscuu","https://dexscreener.com/solana/5hHuoos5sbjeAuySu3JRmtxN2Ng5BsjNCbNH7dwHpump?maker=EmaA4TRkxocKfS64v4KCBtFRSbXjbNovRjywC2jXscuu")</f>
        <v/>
      </c>
    </row>
    <row r="83">
      <c r="A83" t="inlineStr">
        <is>
          <t>V1UXPcvgaXKiDtSiqmGuuwuZvd2ucynTfBi3wyNpump</t>
        </is>
      </c>
      <c r="B83" t="inlineStr">
        <is>
          <t>squirrel</t>
        </is>
      </c>
      <c r="C83" t="n">
        <v>3</v>
      </c>
      <c r="D83" t="n">
        <v>-0.919</v>
      </c>
      <c r="E83" t="n">
        <v>-0.9399999999999999</v>
      </c>
      <c r="F83" t="n">
        <v>0.98</v>
      </c>
      <c r="G83" t="n">
        <v>0</v>
      </c>
      <c r="H83" t="n">
        <v>1</v>
      </c>
      <c r="I83" t="n">
        <v>0</v>
      </c>
      <c r="J83" t="n">
        <v>-1</v>
      </c>
      <c r="K83" t="n">
        <v>-1</v>
      </c>
      <c r="L83">
        <f>HYPERLINK("https://www.defined.fi/sol/V1UXPcvgaXKiDtSiqmGuuwuZvd2ucynTfBi3wyNpump?maker=EmaA4TRkxocKfS64v4KCBtFRSbXjbNovRjywC2jXscuu","https://www.defined.fi/sol/V1UXPcvgaXKiDtSiqmGuuwuZvd2ucynTfBi3wyNpump?maker=EmaA4TRkxocKfS64v4KCBtFRSbXjbNovRjywC2jXscuu")</f>
        <v/>
      </c>
      <c r="M83">
        <f>HYPERLINK("https://dexscreener.com/solana/V1UXPcvgaXKiDtSiqmGuuwuZvd2ucynTfBi3wyNpump?maker=EmaA4TRkxocKfS64v4KCBtFRSbXjbNovRjywC2jXscuu","https://dexscreener.com/solana/V1UXPcvgaXKiDtSiqmGuuwuZvd2ucynTfBi3wyNpump?maker=EmaA4TRkxocKfS64v4KCBtFRSbXjbNovRjywC2jXscuu")</f>
        <v/>
      </c>
    </row>
    <row r="84">
      <c r="A84" t="inlineStr">
        <is>
          <t>DDti34vnkrCehR8fih6dTGpPuc3w8tL4XQ4QLQhc3xPa</t>
        </is>
      </c>
      <c r="B84" t="inlineStr">
        <is>
          <t>LSD</t>
        </is>
      </c>
      <c r="C84" t="n">
        <v>3</v>
      </c>
      <c r="D84" t="n">
        <v>-1.92</v>
      </c>
      <c r="E84" t="n">
        <v>-0.36</v>
      </c>
      <c r="F84" t="n">
        <v>5.27</v>
      </c>
      <c r="G84" t="n">
        <v>3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HYPERLINK("https://www.defined.fi/sol/DDti34vnkrCehR8fih6dTGpPuc3w8tL4XQ4QLQhc3xPa?maker=EmaA4TRkxocKfS64v4KCBtFRSbXjbNovRjywC2jXscuu","https://www.defined.fi/sol/DDti34vnkrCehR8fih6dTGpPuc3w8tL4XQ4QLQhc3xPa?maker=EmaA4TRkxocKfS64v4KCBtFRSbXjbNovRjywC2jXscuu")</f>
        <v/>
      </c>
      <c r="M84">
        <f>HYPERLINK("https://dexscreener.com/solana/DDti34vnkrCehR8fih6dTGpPuc3w8tL4XQ4QLQhc3xPa?maker=EmaA4TRkxocKfS64v4KCBtFRSbXjbNovRjywC2jXscuu","https://dexscreener.com/solana/DDti34vnkrCehR8fih6dTGpPuc3w8tL4XQ4QLQhc3xPa?maker=EmaA4TRkxocKfS64v4KCBtFRSbXjbNovRjywC2jXscuu")</f>
        <v/>
      </c>
    </row>
    <row r="85">
      <c r="A85" t="inlineStr">
        <is>
          <t>FXGSSmFKFFdsWGHDh3RUcNnQEg4rpvdof33m8ac3Dy1q</t>
        </is>
      </c>
      <c r="B85" t="inlineStr">
        <is>
          <t>kai</t>
        </is>
      </c>
      <c r="C85" t="n">
        <v>3</v>
      </c>
      <c r="D85" t="n">
        <v>-6.21</v>
      </c>
      <c r="E85" t="n">
        <v>-0.91</v>
      </c>
      <c r="F85" t="n">
        <v>6.8</v>
      </c>
      <c r="G85" t="n">
        <v>0.584</v>
      </c>
      <c r="H85" t="n">
        <v>3</v>
      </c>
      <c r="I85" t="n">
        <v>1</v>
      </c>
      <c r="J85" t="n">
        <v>-1</v>
      </c>
      <c r="K85" t="n">
        <v>-1</v>
      </c>
      <c r="L85">
        <f>HYPERLINK("https://www.defined.fi/sol/FXGSSmFKFFdsWGHDh3RUcNnQEg4rpvdof33m8ac3Dy1q?maker=EmaA4TRkxocKfS64v4KCBtFRSbXjbNovRjywC2jXscuu","https://www.defined.fi/sol/FXGSSmFKFFdsWGHDh3RUcNnQEg4rpvdof33m8ac3Dy1q?maker=EmaA4TRkxocKfS64v4KCBtFRSbXjbNovRjywC2jXscuu")</f>
        <v/>
      </c>
      <c r="M85">
        <f>HYPERLINK("https://dexscreener.com/solana/FXGSSmFKFFdsWGHDh3RUcNnQEg4rpvdof33m8ac3Dy1q?maker=EmaA4TRkxocKfS64v4KCBtFRSbXjbNovRjywC2jXscuu","https://dexscreener.com/solana/FXGSSmFKFFdsWGHDh3RUcNnQEg4rpvdof33m8ac3Dy1q?maker=EmaA4TRkxocKfS64v4KCBtFRSbXjbNovRjywC2jXscuu")</f>
        <v/>
      </c>
    </row>
    <row r="86">
      <c r="A86" t="inlineStr">
        <is>
          <t>E7bjQGucQBfc1irrPgcJg5vgoXdVQe9dQpvfJNDDpump</t>
        </is>
      </c>
      <c r="B86" t="inlineStr">
        <is>
          <t>Giza</t>
        </is>
      </c>
      <c r="C86" t="n">
        <v>4</v>
      </c>
      <c r="D86" t="n">
        <v>0.382</v>
      </c>
      <c r="E86" t="n">
        <v>0.78</v>
      </c>
      <c r="F86" t="n">
        <v>0.488</v>
      </c>
      <c r="G86" t="n">
        <v>0.87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HYPERLINK("https://www.defined.fi/sol/E7bjQGucQBfc1irrPgcJg5vgoXdVQe9dQpvfJNDDpump?maker=EmaA4TRkxocKfS64v4KCBtFRSbXjbNovRjywC2jXscuu","https://www.defined.fi/sol/E7bjQGucQBfc1irrPgcJg5vgoXdVQe9dQpvfJNDDpump?maker=EmaA4TRkxocKfS64v4KCBtFRSbXjbNovRjywC2jXscuu")</f>
        <v/>
      </c>
      <c r="M86">
        <f>HYPERLINK("https://dexscreener.com/solana/E7bjQGucQBfc1irrPgcJg5vgoXdVQe9dQpvfJNDDpump?maker=EmaA4TRkxocKfS64v4KCBtFRSbXjbNovRjywC2jXscuu","https://dexscreener.com/solana/E7bjQGucQBfc1irrPgcJg5vgoXdVQe9dQpvfJNDDpump?maker=EmaA4TRkxocKfS64v4KCBtFRSbXjbNovRjywC2jXscuu")</f>
        <v/>
      </c>
    </row>
    <row r="87">
      <c r="A87" t="inlineStr">
        <is>
          <t>785SqWoBV5ufRx2dZExD4T2ZUxuU67K89xXL8NLCpump</t>
        </is>
      </c>
      <c r="B87" t="inlineStr">
        <is>
          <t>henlo</t>
        </is>
      </c>
      <c r="C87" t="n">
        <v>4</v>
      </c>
      <c r="D87" t="n">
        <v>0.195</v>
      </c>
      <c r="E87" t="n">
        <v>0.1</v>
      </c>
      <c r="F87" t="n">
        <v>1.96</v>
      </c>
      <c r="G87" t="n">
        <v>2.15</v>
      </c>
      <c r="H87" t="n">
        <v>1</v>
      </c>
      <c r="I87" t="n">
        <v>2</v>
      </c>
      <c r="J87" t="n">
        <v>-1</v>
      </c>
      <c r="K87" t="n">
        <v>-1</v>
      </c>
      <c r="L87">
        <f>HYPERLINK("https://www.defined.fi/sol/785SqWoBV5ufRx2dZExD4T2ZUxuU67K89xXL8NLCpump?maker=EmaA4TRkxocKfS64v4KCBtFRSbXjbNovRjywC2jXscuu","https://www.defined.fi/sol/785SqWoBV5ufRx2dZExD4T2ZUxuU67K89xXL8NLCpump?maker=EmaA4TRkxocKfS64v4KCBtFRSbXjbNovRjywC2jXscuu")</f>
        <v/>
      </c>
      <c r="M87">
        <f>HYPERLINK("https://dexscreener.com/solana/785SqWoBV5ufRx2dZExD4T2ZUxuU67K89xXL8NLCpump?maker=EmaA4TRkxocKfS64v4KCBtFRSbXjbNovRjywC2jXscuu","https://dexscreener.com/solana/785SqWoBV5ufRx2dZExD4T2ZUxuU67K89xXL8NLCpump?maker=EmaA4TRkxocKfS64v4KCBtFRSbXjbNovRjywC2jXscuu")</f>
        <v/>
      </c>
    </row>
    <row r="88">
      <c r="A88" t="inlineStr">
        <is>
          <t>8noYc4tfQXNdcjTaDddo5oxEhPrMqSuBDAKa2mHRpump</t>
        </is>
      </c>
      <c r="B88" t="inlineStr">
        <is>
          <t>unknown_8noY</t>
        </is>
      </c>
      <c r="C88" t="n">
        <v>4</v>
      </c>
      <c r="D88" t="n">
        <v>-0.027</v>
      </c>
      <c r="E88" t="n">
        <v>-1</v>
      </c>
      <c r="F88" t="n">
        <v>0.951</v>
      </c>
      <c r="G88" t="n">
        <v>0.925</v>
      </c>
      <c r="H88" t="n">
        <v>2</v>
      </c>
      <c r="I88" t="n">
        <v>1</v>
      </c>
      <c r="J88" t="n">
        <v>-1</v>
      </c>
      <c r="K88" t="n">
        <v>-1</v>
      </c>
      <c r="L88">
        <f>HYPERLINK("https://www.defined.fi/sol/8noYc4tfQXNdcjTaDddo5oxEhPrMqSuBDAKa2mHRpump?maker=EmaA4TRkxocKfS64v4KCBtFRSbXjbNovRjywC2jXscuu","https://www.defined.fi/sol/8noYc4tfQXNdcjTaDddo5oxEhPrMqSuBDAKa2mHRpump?maker=EmaA4TRkxocKfS64v4KCBtFRSbXjbNovRjywC2jXscuu")</f>
        <v/>
      </c>
      <c r="M88">
        <f>HYPERLINK("https://dexscreener.com/solana/8noYc4tfQXNdcjTaDddo5oxEhPrMqSuBDAKa2mHRpump?maker=EmaA4TRkxocKfS64v4KCBtFRSbXjbNovRjywC2jXscuu","https://dexscreener.com/solana/8noYc4tfQXNdcjTaDddo5oxEhPrMqSuBDAKa2mHRpump?maker=EmaA4TRkxocKfS64v4KCBtFRSbXjbNovRjywC2jXscuu")</f>
        <v/>
      </c>
    </row>
    <row r="89">
      <c r="A89" t="inlineStr">
        <is>
          <t>3BeJ9zCgQhaqKMu2HgKJ79yQBChD1Pf3hPwRX44fpump</t>
        </is>
      </c>
      <c r="B89" t="inlineStr">
        <is>
          <t>CB</t>
        </is>
      </c>
      <c r="C89" t="n">
        <v>4</v>
      </c>
      <c r="D89" t="n">
        <v>0.634</v>
      </c>
      <c r="E89" t="n">
        <v>0.07000000000000001</v>
      </c>
      <c r="F89" t="n">
        <v>9.640000000000001</v>
      </c>
      <c r="G89" t="n">
        <v>10.28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HYPERLINK("https://www.defined.fi/sol/3BeJ9zCgQhaqKMu2HgKJ79yQBChD1Pf3hPwRX44fpump?maker=EmaA4TRkxocKfS64v4KCBtFRSbXjbNovRjywC2jXscuu","https://www.defined.fi/sol/3BeJ9zCgQhaqKMu2HgKJ79yQBChD1Pf3hPwRX44fpump?maker=EmaA4TRkxocKfS64v4KCBtFRSbXjbNovRjywC2jXscuu")</f>
        <v/>
      </c>
      <c r="M89">
        <f>HYPERLINK("https://dexscreener.com/solana/3BeJ9zCgQhaqKMu2HgKJ79yQBChD1Pf3hPwRX44fpump?maker=EmaA4TRkxocKfS64v4KCBtFRSbXjbNovRjywC2jXscuu","https://dexscreener.com/solana/3BeJ9zCgQhaqKMu2HgKJ79yQBChD1Pf3hPwRX44fpump?maker=EmaA4TRkxocKfS64v4KCBtFRSbXjbNovRjywC2jXscuu")</f>
        <v/>
      </c>
    </row>
    <row r="90">
      <c r="A90" t="inlineStr">
        <is>
          <t>6rVy5oRuLzwgJP82KYHKaVNvdwCeWAa74WZrtKUSpump</t>
        </is>
      </c>
      <c r="B90" t="inlineStr">
        <is>
          <t>CASH</t>
        </is>
      </c>
      <c r="C90" t="n">
        <v>4</v>
      </c>
      <c r="D90" t="n">
        <v>-0.002</v>
      </c>
      <c r="E90" t="n">
        <v>-0</v>
      </c>
      <c r="F90" t="n">
        <v>0.97</v>
      </c>
      <c r="G90" t="n">
        <v>0.968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HYPERLINK("https://www.defined.fi/sol/6rVy5oRuLzwgJP82KYHKaVNvdwCeWAa74WZrtKUSpump?maker=EmaA4TRkxocKfS64v4KCBtFRSbXjbNovRjywC2jXscuu","https://www.defined.fi/sol/6rVy5oRuLzwgJP82KYHKaVNvdwCeWAa74WZrtKUSpump?maker=EmaA4TRkxocKfS64v4KCBtFRSbXjbNovRjywC2jXscuu")</f>
        <v/>
      </c>
      <c r="M90">
        <f>HYPERLINK("https://dexscreener.com/solana/6rVy5oRuLzwgJP82KYHKaVNvdwCeWAa74WZrtKUSpump?maker=EmaA4TRkxocKfS64v4KCBtFRSbXjbNovRjywC2jXscuu","https://dexscreener.com/solana/6rVy5oRuLzwgJP82KYHKaVNvdwCeWAa74WZrtKUSpump?maker=EmaA4TRkxocKfS64v4KCBtFRSbXjbNovRjywC2jXscuu")</f>
        <v/>
      </c>
    </row>
    <row r="91">
      <c r="A91" t="inlineStr">
        <is>
          <t>CZaZYdnRe3Knf4Z4gGoM5UDbFhPSvSJs15RgbuQxpump</t>
        </is>
      </c>
      <c r="B91" t="inlineStr">
        <is>
          <t>COCK</t>
        </is>
      </c>
      <c r="C91" t="n">
        <v>4</v>
      </c>
      <c r="D91" t="n">
        <v>-0.648</v>
      </c>
      <c r="E91" t="n">
        <v>-0.67</v>
      </c>
      <c r="F91" t="n">
        <v>0.966</v>
      </c>
      <c r="G91" t="n">
        <v>0.318</v>
      </c>
      <c r="H91" t="n">
        <v>2</v>
      </c>
      <c r="I91" t="n">
        <v>1</v>
      </c>
      <c r="J91" t="n">
        <v>-1</v>
      </c>
      <c r="K91" t="n">
        <v>-1</v>
      </c>
      <c r="L91">
        <f>HYPERLINK("https://www.defined.fi/sol/CZaZYdnRe3Knf4Z4gGoM5UDbFhPSvSJs15RgbuQxpump?maker=EmaA4TRkxocKfS64v4KCBtFRSbXjbNovRjywC2jXscuu","https://www.defined.fi/sol/CZaZYdnRe3Knf4Z4gGoM5UDbFhPSvSJs15RgbuQxpump?maker=EmaA4TRkxocKfS64v4KCBtFRSbXjbNovRjywC2jXscuu")</f>
        <v/>
      </c>
      <c r="M91">
        <f>HYPERLINK("https://dexscreener.com/solana/CZaZYdnRe3Knf4Z4gGoM5UDbFhPSvSJs15RgbuQxpump?maker=EmaA4TRkxocKfS64v4KCBtFRSbXjbNovRjywC2jXscuu","https://dexscreener.com/solana/CZaZYdnRe3Knf4Z4gGoM5UDbFhPSvSJs15RgbuQxpump?maker=EmaA4TRkxocKfS64v4KCBtFRSbXjbNovRjywC2jXscuu")</f>
        <v/>
      </c>
    </row>
    <row r="92">
      <c r="A92" t="inlineStr">
        <is>
          <t>31hM3duFXhGnhofzx8czzq2w9mRYbGyNNhSFbTW4pump</t>
        </is>
      </c>
      <c r="B92" t="inlineStr">
        <is>
          <t>Titan</t>
        </is>
      </c>
      <c r="C92" t="n">
        <v>4</v>
      </c>
      <c r="D92" t="n">
        <v>-3.97</v>
      </c>
      <c r="E92" t="n">
        <v>-0.86</v>
      </c>
      <c r="F92" t="n">
        <v>4.59</v>
      </c>
      <c r="G92" t="n">
        <v>0.622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HYPERLINK("https://www.defined.fi/sol/31hM3duFXhGnhofzx8czzq2w9mRYbGyNNhSFbTW4pump?maker=EmaA4TRkxocKfS64v4KCBtFRSbXjbNovRjywC2jXscuu","https://www.defined.fi/sol/31hM3duFXhGnhofzx8czzq2w9mRYbGyNNhSFbTW4pump?maker=EmaA4TRkxocKfS64v4KCBtFRSbXjbNovRjywC2jXscuu")</f>
        <v/>
      </c>
      <c r="M92">
        <f>HYPERLINK("https://dexscreener.com/solana/31hM3duFXhGnhofzx8czzq2w9mRYbGyNNhSFbTW4pump?maker=EmaA4TRkxocKfS64v4KCBtFRSbXjbNovRjywC2jXscuu","https://dexscreener.com/solana/31hM3duFXhGnhofzx8czzq2w9mRYbGyNNhSFbTW4pump?maker=EmaA4TRkxocKfS64v4KCBtFRSbXjbNovRjywC2jXscuu")</f>
        <v/>
      </c>
    </row>
    <row r="93">
      <c r="A93" t="inlineStr">
        <is>
          <t>8vLu2yCUyBa1L3HgagPphRhNh5mvAzRVyrx59RkKpump</t>
        </is>
      </c>
      <c r="B93" t="inlineStr">
        <is>
          <t>-..--.</t>
        </is>
      </c>
      <c r="C93" t="n">
        <v>4</v>
      </c>
      <c r="D93" t="n">
        <v>-0.86</v>
      </c>
      <c r="E93" t="n">
        <v>-0.89</v>
      </c>
      <c r="F93" t="n">
        <v>0.963</v>
      </c>
      <c r="G93" t="n">
        <v>0.102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HYPERLINK("https://www.defined.fi/sol/8vLu2yCUyBa1L3HgagPphRhNh5mvAzRVyrx59RkKpump?maker=EmaA4TRkxocKfS64v4KCBtFRSbXjbNovRjywC2jXscuu","https://www.defined.fi/sol/8vLu2yCUyBa1L3HgagPphRhNh5mvAzRVyrx59RkKpump?maker=EmaA4TRkxocKfS64v4KCBtFRSbXjbNovRjywC2jXscuu")</f>
        <v/>
      </c>
      <c r="M93">
        <f>HYPERLINK("https://dexscreener.com/solana/8vLu2yCUyBa1L3HgagPphRhNh5mvAzRVyrx59RkKpump?maker=EmaA4TRkxocKfS64v4KCBtFRSbXjbNovRjywC2jXscuu","https://dexscreener.com/solana/8vLu2yCUyBa1L3HgagPphRhNh5mvAzRVyrx59RkKpump?maker=EmaA4TRkxocKfS64v4KCBtFRSbXjbNovRjywC2jXscuu")</f>
        <v/>
      </c>
    </row>
    <row r="94">
      <c r="A94" t="inlineStr">
        <is>
          <t>BoAQaykj3LtkM2Brevc7cQcRAzpqcsP47nJ2rkyopump</t>
        </is>
      </c>
      <c r="B94" t="inlineStr">
        <is>
          <t>FOREST</t>
        </is>
      </c>
      <c r="C94" t="n">
        <v>4</v>
      </c>
      <c r="D94" t="n">
        <v>0.249</v>
      </c>
      <c r="E94" t="n">
        <v>0.05</v>
      </c>
      <c r="F94" t="n">
        <v>4.82</v>
      </c>
      <c r="G94" t="n">
        <v>5.07</v>
      </c>
      <c r="H94" t="n">
        <v>2</v>
      </c>
      <c r="I94" t="n">
        <v>2</v>
      </c>
      <c r="J94" t="n">
        <v>-1</v>
      </c>
      <c r="K94" t="n">
        <v>-1</v>
      </c>
      <c r="L94">
        <f>HYPERLINK("https://www.defined.fi/sol/BoAQaykj3LtkM2Brevc7cQcRAzpqcsP47nJ2rkyopump?maker=EmaA4TRkxocKfS64v4KCBtFRSbXjbNovRjywC2jXscuu","https://www.defined.fi/sol/BoAQaykj3LtkM2Brevc7cQcRAzpqcsP47nJ2rkyopump?maker=EmaA4TRkxocKfS64v4KCBtFRSbXjbNovRjywC2jXscuu")</f>
        <v/>
      </c>
      <c r="M94">
        <f>HYPERLINK("https://dexscreener.com/solana/BoAQaykj3LtkM2Brevc7cQcRAzpqcsP47nJ2rkyopump?maker=EmaA4TRkxocKfS64v4KCBtFRSbXjbNovRjywC2jXscuu","https://dexscreener.com/solana/BoAQaykj3LtkM2Brevc7cQcRAzpqcsP47nJ2rkyopump?maker=EmaA4TRkxocKfS64v4KCBtFRSbXjbNovRjywC2jXscuu")</f>
        <v/>
      </c>
    </row>
    <row r="95">
      <c r="A95" t="inlineStr">
        <is>
          <t>8E4tNHYxnoBUSCp4WByPQJN7LTnTnPDaLjS4Cnaopump</t>
        </is>
      </c>
      <c r="B95" t="inlineStr">
        <is>
          <t>PSYOP</t>
        </is>
      </c>
      <c r="C95" t="n">
        <v>4</v>
      </c>
      <c r="D95" t="n">
        <v>-1.81</v>
      </c>
      <c r="E95" t="n">
        <v>-1</v>
      </c>
      <c r="F95" t="n">
        <v>2.98</v>
      </c>
      <c r="G95" t="n">
        <v>1.18</v>
      </c>
      <c r="H95" t="n">
        <v>2</v>
      </c>
      <c r="I95" t="n">
        <v>1</v>
      </c>
      <c r="J95" t="n">
        <v>-1</v>
      </c>
      <c r="K95" t="n">
        <v>-1</v>
      </c>
      <c r="L95">
        <f>HYPERLINK("https://www.defined.fi/sol/8E4tNHYxnoBUSCp4WByPQJN7LTnTnPDaLjS4Cnaopump?maker=EmaA4TRkxocKfS64v4KCBtFRSbXjbNovRjywC2jXscuu","https://www.defined.fi/sol/8E4tNHYxnoBUSCp4WByPQJN7LTnTnPDaLjS4Cnaopump?maker=EmaA4TRkxocKfS64v4KCBtFRSbXjbNovRjywC2jXscuu")</f>
        <v/>
      </c>
      <c r="M95">
        <f>HYPERLINK("https://dexscreener.com/solana/8E4tNHYxnoBUSCp4WByPQJN7LTnTnPDaLjS4Cnaopump?maker=EmaA4TRkxocKfS64v4KCBtFRSbXjbNovRjywC2jXscuu","https://dexscreener.com/solana/8E4tNHYxnoBUSCp4WByPQJN7LTnTnPDaLjS4Cnaopump?maker=EmaA4TRkxocKfS64v4KCBtFRSbXjbNovRjywC2jXscuu")</f>
        <v/>
      </c>
    </row>
    <row r="96">
      <c r="A96" t="inlineStr">
        <is>
          <t>FXjqWqCer9fmGiUDZrF2Ci6oPKC6NZde4ycRhnrpump</t>
        </is>
      </c>
      <c r="B96" t="inlineStr">
        <is>
          <t>HOLDERS</t>
        </is>
      </c>
      <c r="C96" t="n">
        <v>4</v>
      </c>
      <c r="D96" t="n">
        <v>-0.506</v>
      </c>
      <c r="E96" t="n">
        <v>-1</v>
      </c>
      <c r="F96" t="n">
        <v>0.96</v>
      </c>
      <c r="G96" t="n">
        <v>0.454</v>
      </c>
      <c r="H96" t="n">
        <v>2</v>
      </c>
      <c r="I96" t="n">
        <v>1</v>
      </c>
      <c r="J96" t="n">
        <v>-1</v>
      </c>
      <c r="K96" t="n">
        <v>-1</v>
      </c>
      <c r="L96">
        <f>HYPERLINK("https://www.defined.fi/sol/FXjqWqCer9fmGiUDZrF2Ci6oPKC6NZde4ycRhnrpump?maker=EmaA4TRkxocKfS64v4KCBtFRSbXjbNovRjywC2jXscuu","https://www.defined.fi/sol/FXjqWqCer9fmGiUDZrF2Ci6oPKC6NZde4ycRhnrpump?maker=EmaA4TRkxocKfS64v4KCBtFRSbXjbNovRjywC2jXscuu")</f>
        <v/>
      </c>
      <c r="M96">
        <f>HYPERLINK("https://dexscreener.com/solana/FXjqWqCer9fmGiUDZrF2Ci6oPKC6NZde4ycRhnrpump?maker=EmaA4TRkxocKfS64v4KCBtFRSbXjbNovRjywC2jXscuu","https://dexscreener.com/solana/FXjqWqCer9fmGiUDZrF2Ci6oPKC6NZde4ycRhnrpump?maker=EmaA4TRkxocKfS64v4KCBtFRSbXjbNovRjywC2jXscuu")</f>
        <v/>
      </c>
    </row>
    <row r="97">
      <c r="A97" t="inlineStr">
        <is>
          <t>HtCqD3o5aF1RXcyGi6AW11PoB3bZmFdA8kvVyhJrpump</t>
        </is>
      </c>
      <c r="B97" t="inlineStr">
        <is>
          <t>GMika</t>
        </is>
      </c>
      <c r="C97" t="n">
        <v>4</v>
      </c>
      <c r="D97" t="n">
        <v>0.443</v>
      </c>
      <c r="E97" t="n">
        <v>0.47</v>
      </c>
      <c r="F97" t="n">
        <v>0.949</v>
      </c>
      <c r="G97" t="n">
        <v>1.39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HYPERLINK("https://www.defined.fi/sol/HtCqD3o5aF1RXcyGi6AW11PoB3bZmFdA8kvVyhJrpump?maker=EmaA4TRkxocKfS64v4KCBtFRSbXjbNovRjywC2jXscuu","https://www.defined.fi/sol/HtCqD3o5aF1RXcyGi6AW11PoB3bZmFdA8kvVyhJrpump?maker=EmaA4TRkxocKfS64v4KCBtFRSbXjbNovRjywC2jXscuu")</f>
        <v/>
      </c>
      <c r="M97">
        <f>HYPERLINK("https://dexscreener.com/solana/HtCqD3o5aF1RXcyGi6AW11PoB3bZmFdA8kvVyhJrpump?maker=EmaA4TRkxocKfS64v4KCBtFRSbXjbNovRjywC2jXscuu","https://dexscreener.com/solana/HtCqD3o5aF1RXcyGi6AW11PoB3bZmFdA8kvVyhJrpump?maker=EmaA4TRkxocKfS64v4KCBtFRSbXjbNovRjywC2jXscuu")</f>
        <v/>
      </c>
    </row>
    <row r="98">
      <c r="A98" t="inlineStr">
        <is>
          <t>9LZmD16W9Mw7jJAg8WG5EBpkCoLYJsTPopR6VnTCpump</t>
        </is>
      </c>
      <c r="B98" t="inlineStr">
        <is>
          <t>Choccy</t>
        </is>
      </c>
      <c r="C98" t="n">
        <v>4</v>
      </c>
      <c r="D98" t="n">
        <v>0.08799999999999999</v>
      </c>
      <c r="E98" t="n">
        <v>0.09</v>
      </c>
      <c r="F98" t="n">
        <v>0.956</v>
      </c>
      <c r="G98" t="n">
        <v>1.04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HYPERLINK("https://www.defined.fi/sol/9LZmD16W9Mw7jJAg8WG5EBpkCoLYJsTPopR6VnTCpump?maker=EmaA4TRkxocKfS64v4KCBtFRSbXjbNovRjywC2jXscuu","https://www.defined.fi/sol/9LZmD16W9Mw7jJAg8WG5EBpkCoLYJsTPopR6VnTCpump?maker=EmaA4TRkxocKfS64v4KCBtFRSbXjbNovRjywC2jXscuu")</f>
        <v/>
      </c>
      <c r="M98">
        <f>HYPERLINK("https://dexscreener.com/solana/9LZmD16W9Mw7jJAg8WG5EBpkCoLYJsTPopR6VnTCpump?maker=EmaA4TRkxocKfS64v4KCBtFRSbXjbNovRjywC2jXscuu","https://dexscreener.com/solana/9LZmD16W9Mw7jJAg8WG5EBpkCoLYJsTPopR6VnTCpump?maker=EmaA4TRkxocKfS64v4KCBtFRSbXjbNovRjywC2jXscuu")</f>
        <v/>
      </c>
    </row>
    <row r="99">
      <c r="A99" t="inlineStr">
        <is>
          <t>CK8jBy1R7JKr6FMSmaHJGi8GS3XPryWFJ1ebX3Uvpump</t>
        </is>
      </c>
      <c r="B99" t="inlineStr">
        <is>
          <t>ARCANE</t>
        </is>
      </c>
      <c r="C99" t="n">
        <v>4</v>
      </c>
      <c r="D99" t="n">
        <v>2.08</v>
      </c>
      <c r="E99" t="n">
        <v>0.14</v>
      </c>
      <c r="F99" t="n">
        <v>15.34</v>
      </c>
      <c r="G99" t="n">
        <v>17.42</v>
      </c>
      <c r="H99" t="n">
        <v>4</v>
      </c>
      <c r="I99" t="n">
        <v>4</v>
      </c>
      <c r="J99" t="n">
        <v>-1</v>
      </c>
      <c r="K99" t="n">
        <v>-1</v>
      </c>
      <c r="L99">
        <f>HYPERLINK("https://www.defined.fi/sol/CK8jBy1R7JKr6FMSmaHJGi8GS3XPryWFJ1ebX3Uvpump?maker=EmaA4TRkxocKfS64v4KCBtFRSbXjbNovRjywC2jXscuu","https://www.defined.fi/sol/CK8jBy1R7JKr6FMSmaHJGi8GS3XPryWFJ1ebX3Uvpump?maker=EmaA4TRkxocKfS64v4KCBtFRSbXjbNovRjywC2jXscuu")</f>
        <v/>
      </c>
      <c r="M99">
        <f>HYPERLINK("https://dexscreener.com/solana/CK8jBy1R7JKr6FMSmaHJGi8GS3XPryWFJ1ebX3Uvpump?maker=EmaA4TRkxocKfS64v4KCBtFRSbXjbNovRjywC2jXscuu","https://dexscreener.com/solana/CK8jBy1R7JKr6FMSmaHJGi8GS3XPryWFJ1ebX3Uvpump?maker=EmaA4TRkxocKfS64v4KCBtFRSbXjbNovRjywC2jXscuu")</f>
        <v/>
      </c>
    </row>
    <row r="100">
      <c r="A100" t="inlineStr">
        <is>
          <t>2G8LH53fcr3aCrEsmAo73eunbZRbyjKrGH5qmur6pump</t>
        </is>
      </c>
      <c r="B100" t="inlineStr">
        <is>
          <t>supercycle</t>
        </is>
      </c>
      <c r="C100" t="n">
        <v>5</v>
      </c>
      <c r="D100" t="n">
        <v>6.8</v>
      </c>
      <c r="E100" t="n">
        <v>0.31</v>
      </c>
      <c r="F100" t="n">
        <v>22.21</v>
      </c>
      <c r="G100" t="n">
        <v>29.01</v>
      </c>
      <c r="H100" t="n">
        <v>7</v>
      </c>
      <c r="I100" t="n">
        <v>3</v>
      </c>
      <c r="J100" t="n">
        <v>-1</v>
      </c>
      <c r="K100" t="n">
        <v>-1</v>
      </c>
      <c r="L100">
        <f>HYPERLINK("https://www.defined.fi/sol/2G8LH53fcr3aCrEsmAo73eunbZRbyjKrGH5qmur6pump?maker=EmaA4TRkxocKfS64v4KCBtFRSbXjbNovRjywC2jXscuu","https://www.defined.fi/sol/2G8LH53fcr3aCrEsmAo73eunbZRbyjKrGH5qmur6pump?maker=EmaA4TRkxocKfS64v4KCBtFRSbXjbNovRjywC2jXscuu")</f>
        <v/>
      </c>
      <c r="M100">
        <f>HYPERLINK("https://dexscreener.com/solana/2G8LH53fcr3aCrEsmAo73eunbZRbyjKrGH5qmur6pump?maker=EmaA4TRkxocKfS64v4KCBtFRSbXjbNovRjywC2jXscuu","https://dexscreener.com/solana/2G8LH53fcr3aCrEsmAo73eunbZRbyjKrGH5qmur6pump?maker=EmaA4TRkxocKfS64v4KCBtFRSbXjbNovRjywC2jXscuu")</f>
        <v/>
      </c>
    </row>
    <row r="101">
      <c r="A101" t="inlineStr">
        <is>
          <t>4aU642ras3Dnaddk44hjUTNUSM7hpgeMdeUj2sexiZkK</t>
        </is>
      </c>
      <c r="B101" t="inlineStr">
        <is>
          <t>FR</t>
        </is>
      </c>
      <c r="C101" t="n">
        <v>5</v>
      </c>
      <c r="D101" t="n">
        <v>-1.16</v>
      </c>
      <c r="E101" t="n">
        <v>-0.32</v>
      </c>
      <c r="F101" t="n">
        <v>3.63</v>
      </c>
      <c r="G101" t="n">
        <v>2.42</v>
      </c>
      <c r="H101" t="n">
        <v>2</v>
      </c>
      <c r="I101" t="n">
        <v>1</v>
      </c>
      <c r="J101" t="n">
        <v>-1</v>
      </c>
      <c r="K101" t="n">
        <v>-1</v>
      </c>
      <c r="L101">
        <f>HYPERLINK("https://www.defined.fi/sol/4aU642ras3Dnaddk44hjUTNUSM7hpgeMdeUj2sexiZkK?maker=EmaA4TRkxocKfS64v4KCBtFRSbXjbNovRjywC2jXscuu","https://www.defined.fi/sol/4aU642ras3Dnaddk44hjUTNUSM7hpgeMdeUj2sexiZkK?maker=EmaA4TRkxocKfS64v4KCBtFRSbXjbNovRjywC2jXscuu")</f>
        <v/>
      </c>
      <c r="M101">
        <f>HYPERLINK("https://dexscreener.com/solana/4aU642ras3Dnaddk44hjUTNUSM7hpgeMdeUj2sexiZkK?maker=EmaA4TRkxocKfS64v4KCBtFRSbXjbNovRjywC2jXscuu","https://dexscreener.com/solana/4aU642ras3Dnaddk44hjUTNUSM7hpgeMdeUj2sexiZkK?maker=EmaA4TRkxocKfS64v4KCBtFRSbXjbNovRjywC2jXscuu")</f>
        <v/>
      </c>
    </row>
    <row r="102">
      <c r="A102" t="inlineStr">
        <is>
          <t>97L8Pp7NnxEz8MLzrASVzPku4rrp8YKDLCKzGkcZpump</t>
        </is>
      </c>
      <c r="B102" t="inlineStr">
        <is>
          <t>GOATCUM</t>
        </is>
      </c>
      <c r="C102" t="n">
        <v>5</v>
      </c>
      <c r="D102" t="n">
        <v>-2.67</v>
      </c>
      <c r="E102" t="n">
        <v>-0.96</v>
      </c>
      <c r="F102" t="n">
        <v>2.78</v>
      </c>
      <c r="G102" t="n">
        <v>0.105</v>
      </c>
      <c r="H102" t="n">
        <v>4</v>
      </c>
      <c r="I102" t="n">
        <v>1</v>
      </c>
      <c r="J102" t="n">
        <v>-1</v>
      </c>
      <c r="K102" t="n">
        <v>-1</v>
      </c>
      <c r="L102">
        <f>HYPERLINK("https://www.defined.fi/sol/97L8Pp7NnxEz8MLzrASVzPku4rrp8YKDLCKzGkcZpump?maker=EmaA4TRkxocKfS64v4KCBtFRSbXjbNovRjywC2jXscuu","https://www.defined.fi/sol/97L8Pp7NnxEz8MLzrASVzPku4rrp8YKDLCKzGkcZpump?maker=EmaA4TRkxocKfS64v4KCBtFRSbXjbNovRjywC2jXscuu")</f>
        <v/>
      </c>
      <c r="M102">
        <f>HYPERLINK("https://dexscreener.com/solana/97L8Pp7NnxEz8MLzrASVzPku4rrp8YKDLCKzGkcZpump?maker=EmaA4TRkxocKfS64v4KCBtFRSbXjbNovRjywC2jXscuu","https://dexscreener.com/solana/97L8Pp7NnxEz8MLzrASVzPku4rrp8YKDLCKzGkcZpump?maker=EmaA4TRkxocKfS64v4KCBtFRSbXjbNovRjywC2jXscuu")</f>
        <v/>
      </c>
    </row>
    <row r="103">
      <c r="A103" t="inlineStr">
        <is>
          <t>EN8YG7UW8r1gt2UXecStgVyjigm9neDAJnBBXoX5pump</t>
        </is>
      </c>
      <c r="B103" t="inlineStr">
        <is>
          <t>LINABELL</t>
        </is>
      </c>
      <c r="C103" t="n">
        <v>5</v>
      </c>
      <c r="D103" t="n">
        <v>-0.6860000000000001</v>
      </c>
      <c r="E103" t="n">
        <v>-0.74</v>
      </c>
      <c r="F103" t="n">
        <v>0.922</v>
      </c>
      <c r="G103" t="n">
        <v>0.235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HYPERLINK("https://www.defined.fi/sol/EN8YG7UW8r1gt2UXecStgVyjigm9neDAJnBBXoX5pump?maker=EmaA4TRkxocKfS64v4KCBtFRSbXjbNovRjywC2jXscuu","https://www.defined.fi/sol/EN8YG7UW8r1gt2UXecStgVyjigm9neDAJnBBXoX5pump?maker=EmaA4TRkxocKfS64v4KCBtFRSbXjbNovRjywC2jXscuu")</f>
        <v/>
      </c>
      <c r="M103">
        <f>HYPERLINK("https://dexscreener.com/solana/EN8YG7UW8r1gt2UXecStgVyjigm9neDAJnBBXoX5pump?maker=EmaA4TRkxocKfS64v4KCBtFRSbXjbNovRjywC2jXscuu","https://dexscreener.com/solana/EN8YG7UW8r1gt2UXecStgVyjigm9neDAJnBBXoX5pump?maker=EmaA4TRkxocKfS64v4KCBtFRSbXjbNovRjywC2jXscuu")</f>
        <v/>
      </c>
    </row>
    <row r="104">
      <c r="A104" t="inlineStr">
        <is>
          <t>DHjnmpK291uUpFVPitU8ZbGTQHPR4ymHaBtvz78qUyvx</t>
        </is>
      </c>
      <c r="B104" t="inlineStr">
        <is>
          <t>ISC</t>
        </is>
      </c>
      <c r="C104" t="n">
        <v>5</v>
      </c>
      <c r="D104" t="n">
        <v>-0.451</v>
      </c>
      <c r="E104" t="n">
        <v>-0.49</v>
      </c>
      <c r="F104" t="n">
        <v>0.92</v>
      </c>
      <c r="G104" t="n">
        <v>0.469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HYPERLINK("https://www.defined.fi/sol/DHjnmpK291uUpFVPitU8ZbGTQHPR4ymHaBtvz78qUyvx?maker=EmaA4TRkxocKfS64v4KCBtFRSbXjbNovRjywC2jXscuu","https://www.defined.fi/sol/DHjnmpK291uUpFVPitU8ZbGTQHPR4ymHaBtvz78qUyvx?maker=EmaA4TRkxocKfS64v4KCBtFRSbXjbNovRjywC2jXscuu")</f>
        <v/>
      </c>
      <c r="M104">
        <f>HYPERLINK("https://dexscreener.com/solana/DHjnmpK291uUpFVPitU8ZbGTQHPR4ymHaBtvz78qUyvx?maker=EmaA4TRkxocKfS64v4KCBtFRSbXjbNovRjywC2jXscuu","https://dexscreener.com/solana/DHjnmpK291uUpFVPitU8ZbGTQHPR4ymHaBtvz78qUyvx?maker=EmaA4TRkxocKfS64v4KCBtFRSbXjbNovRjywC2jXscuu")</f>
        <v/>
      </c>
    </row>
    <row r="105">
      <c r="A105" t="inlineStr">
        <is>
          <t>GVmFmB4KW8uXRfjiwbh9JcCRCBFtKy5SQ2BFvdoipump</t>
        </is>
      </c>
      <c r="B105" t="inlineStr">
        <is>
          <t>QUANT</t>
        </is>
      </c>
      <c r="C105" t="n">
        <v>5</v>
      </c>
      <c r="D105" t="n">
        <v>-0.662</v>
      </c>
      <c r="E105" t="n">
        <v>-0.75</v>
      </c>
      <c r="F105" t="n">
        <v>0.885</v>
      </c>
      <c r="G105" t="n">
        <v>0.223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HYPERLINK("https://www.defined.fi/sol/GVmFmB4KW8uXRfjiwbh9JcCRCBFtKy5SQ2BFvdoipump?maker=EmaA4TRkxocKfS64v4KCBtFRSbXjbNovRjywC2jXscuu","https://www.defined.fi/sol/GVmFmB4KW8uXRfjiwbh9JcCRCBFtKy5SQ2BFvdoipump?maker=EmaA4TRkxocKfS64v4KCBtFRSbXjbNovRjywC2jXscuu")</f>
        <v/>
      </c>
      <c r="M105">
        <f>HYPERLINK("https://dexscreener.com/solana/GVmFmB4KW8uXRfjiwbh9JcCRCBFtKy5SQ2BFvdoipump?maker=EmaA4TRkxocKfS64v4KCBtFRSbXjbNovRjywC2jXscuu","https://dexscreener.com/solana/GVmFmB4KW8uXRfjiwbh9JcCRCBFtKy5SQ2BFvdoipump?maker=EmaA4TRkxocKfS64v4KCBtFRSbXjbNovRjywC2jXscuu")</f>
        <v/>
      </c>
    </row>
    <row r="106">
      <c r="A106" t="inlineStr">
        <is>
          <t>FFm5Z8N6ksSmHssFKMAYvGtUwWAvmHDm3viftfNkpump</t>
        </is>
      </c>
      <c r="B106" t="inlineStr">
        <is>
          <t>PTSDD</t>
        </is>
      </c>
      <c r="C106" t="n">
        <v>5</v>
      </c>
      <c r="D106" t="n">
        <v>-0.288</v>
      </c>
      <c r="E106" t="n">
        <v>-1</v>
      </c>
      <c r="F106" t="n">
        <v>0.36</v>
      </c>
      <c r="G106" t="n">
        <v>0.07199999999999999</v>
      </c>
      <c r="H106" t="n">
        <v>2</v>
      </c>
      <c r="I106" t="n">
        <v>1</v>
      </c>
      <c r="J106" t="n">
        <v>-1</v>
      </c>
      <c r="K106" t="n">
        <v>-1</v>
      </c>
      <c r="L106">
        <f>HYPERLINK("https://www.defined.fi/sol/FFm5Z8N6ksSmHssFKMAYvGtUwWAvmHDm3viftfNkpump?maker=EmaA4TRkxocKfS64v4KCBtFRSbXjbNovRjywC2jXscuu","https://www.defined.fi/sol/FFm5Z8N6ksSmHssFKMAYvGtUwWAvmHDm3viftfNkpump?maker=EmaA4TRkxocKfS64v4KCBtFRSbXjbNovRjywC2jXscuu")</f>
        <v/>
      </c>
      <c r="M106">
        <f>HYPERLINK("https://dexscreener.com/solana/FFm5Z8N6ksSmHssFKMAYvGtUwWAvmHDm3viftfNkpump?maker=EmaA4TRkxocKfS64v4KCBtFRSbXjbNovRjywC2jXscuu","https://dexscreener.com/solana/FFm5Z8N6ksSmHssFKMAYvGtUwWAvmHDm3viftfNkpump?maker=EmaA4TRkxocKfS64v4KCBtFRSbXjbNovRjywC2jXscuu")</f>
        <v/>
      </c>
    </row>
    <row r="107">
      <c r="A107" t="inlineStr">
        <is>
          <t>CWM2WDuD82aDcC7i4Pky4NQRPZmdoKj2DUJ2P4MBpump</t>
        </is>
      </c>
      <c r="B107" t="inlineStr">
        <is>
          <t>ApolloGo</t>
        </is>
      </c>
      <c r="C107" t="n">
        <v>5</v>
      </c>
      <c r="D107" t="n">
        <v>-0.323</v>
      </c>
      <c r="E107" t="n">
        <v>-1</v>
      </c>
      <c r="F107" t="n">
        <v>0.449</v>
      </c>
      <c r="G107" t="n">
        <v>0.126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HYPERLINK("https://www.defined.fi/sol/CWM2WDuD82aDcC7i4Pky4NQRPZmdoKj2DUJ2P4MBpump?maker=EmaA4TRkxocKfS64v4KCBtFRSbXjbNovRjywC2jXscuu","https://www.defined.fi/sol/CWM2WDuD82aDcC7i4Pky4NQRPZmdoKj2DUJ2P4MBpump?maker=EmaA4TRkxocKfS64v4KCBtFRSbXjbNovRjywC2jXscuu")</f>
        <v/>
      </c>
      <c r="M107">
        <f>HYPERLINK("https://dexscreener.com/solana/CWM2WDuD82aDcC7i4Pky4NQRPZmdoKj2DUJ2P4MBpump?maker=EmaA4TRkxocKfS64v4KCBtFRSbXjbNovRjywC2jXscuu","https://dexscreener.com/solana/CWM2WDuD82aDcC7i4Pky4NQRPZmdoKj2DUJ2P4MBpump?maker=EmaA4TRkxocKfS64v4KCBtFRSbXjbNovRjywC2jXscuu")</f>
        <v/>
      </c>
    </row>
    <row r="108">
      <c r="A108" t="inlineStr">
        <is>
          <t>TDjz5Mz3wej2zJnJiHDEpXWX14YrY9DeB3bzbNZpump</t>
        </is>
      </c>
      <c r="B108" t="inlineStr">
        <is>
          <t>SNAP</t>
        </is>
      </c>
      <c r="C108" t="n">
        <v>5</v>
      </c>
      <c r="D108" t="n">
        <v>-0.527</v>
      </c>
      <c r="E108" t="n">
        <v>-0.29</v>
      </c>
      <c r="F108" t="n">
        <v>1.8</v>
      </c>
      <c r="G108" t="n">
        <v>1.28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HYPERLINK("https://www.defined.fi/sol/TDjz5Mz3wej2zJnJiHDEpXWX14YrY9DeB3bzbNZpump?maker=EmaA4TRkxocKfS64v4KCBtFRSbXjbNovRjywC2jXscuu","https://www.defined.fi/sol/TDjz5Mz3wej2zJnJiHDEpXWX14YrY9DeB3bzbNZpump?maker=EmaA4TRkxocKfS64v4KCBtFRSbXjbNovRjywC2jXscuu")</f>
        <v/>
      </c>
      <c r="M108">
        <f>HYPERLINK("https://dexscreener.com/solana/TDjz5Mz3wej2zJnJiHDEpXWX14YrY9DeB3bzbNZpump?maker=EmaA4TRkxocKfS64v4KCBtFRSbXjbNovRjywC2jXscuu","https://dexscreener.com/solana/TDjz5Mz3wej2zJnJiHDEpXWX14YrY9DeB3bzbNZpump?maker=EmaA4TRkxocKfS64v4KCBtFRSbXjbNovRjywC2jXscuu")</f>
        <v/>
      </c>
    </row>
    <row r="109">
      <c r="A109" t="inlineStr">
        <is>
          <t>82Rc22mnyHrmBGwj15rhYhFzVrU3bgFkjNtV3iHjpump</t>
        </is>
      </c>
      <c r="B109" t="inlineStr">
        <is>
          <t>NCAT</t>
        </is>
      </c>
      <c r="C109" t="n">
        <v>5</v>
      </c>
      <c r="D109" t="n">
        <v>-7.56</v>
      </c>
      <c r="E109" t="n">
        <v>-0.61</v>
      </c>
      <c r="F109" t="n">
        <v>12.43</v>
      </c>
      <c r="G109" t="n">
        <v>4.87</v>
      </c>
      <c r="H109" t="n">
        <v>2</v>
      </c>
      <c r="I109" t="n">
        <v>1</v>
      </c>
      <c r="J109" t="n">
        <v>-1</v>
      </c>
      <c r="K109" t="n">
        <v>-1</v>
      </c>
      <c r="L109">
        <f>HYPERLINK("https://www.defined.fi/sol/82Rc22mnyHrmBGwj15rhYhFzVrU3bgFkjNtV3iHjpump?maker=EmaA4TRkxocKfS64v4KCBtFRSbXjbNovRjywC2jXscuu","https://www.defined.fi/sol/82Rc22mnyHrmBGwj15rhYhFzVrU3bgFkjNtV3iHjpump?maker=EmaA4TRkxocKfS64v4KCBtFRSbXjbNovRjywC2jXscuu")</f>
        <v/>
      </c>
      <c r="M109">
        <f>HYPERLINK("https://dexscreener.com/solana/82Rc22mnyHrmBGwj15rhYhFzVrU3bgFkjNtV3iHjpump?maker=EmaA4TRkxocKfS64v4KCBtFRSbXjbNovRjywC2jXscuu","https://dexscreener.com/solana/82Rc22mnyHrmBGwj15rhYhFzVrU3bgFkjNtV3iHjpump?maker=EmaA4TRkxocKfS64v4KCBtFRSbXjbNovRjywC2jXscuu")</f>
        <v/>
      </c>
    </row>
    <row r="110">
      <c r="A110" t="inlineStr">
        <is>
          <t>9JhFqCA21MoAXs2PTaeqNQp2XngPn1PgYr2rsEVCpump</t>
        </is>
      </c>
      <c r="B110" t="inlineStr">
        <is>
          <t>OPUS</t>
        </is>
      </c>
      <c r="C110" t="n">
        <v>5</v>
      </c>
      <c r="D110" t="n">
        <v>13.22</v>
      </c>
      <c r="E110" t="n">
        <v>0.59</v>
      </c>
      <c r="F110" t="n">
        <v>22.37</v>
      </c>
      <c r="G110" t="n">
        <v>35.59</v>
      </c>
      <c r="H110" t="n">
        <v>14</v>
      </c>
      <c r="I110" t="n">
        <v>7</v>
      </c>
      <c r="J110" t="n">
        <v>-1</v>
      </c>
      <c r="K110" t="n">
        <v>-1</v>
      </c>
      <c r="L110">
        <f>HYPERLINK("https://www.defined.fi/sol/9JhFqCA21MoAXs2PTaeqNQp2XngPn1PgYr2rsEVCpump?maker=EmaA4TRkxocKfS64v4KCBtFRSbXjbNovRjywC2jXscuu","https://www.defined.fi/sol/9JhFqCA21MoAXs2PTaeqNQp2XngPn1PgYr2rsEVCpump?maker=EmaA4TRkxocKfS64v4KCBtFRSbXjbNovRjywC2jXscuu")</f>
        <v/>
      </c>
      <c r="M110">
        <f>HYPERLINK("https://dexscreener.com/solana/9JhFqCA21MoAXs2PTaeqNQp2XngPn1PgYr2rsEVCpump?maker=EmaA4TRkxocKfS64v4KCBtFRSbXjbNovRjywC2jXscuu","https://dexscreener.com/solana/9JhFqCA21MoAXs2PTaeqNQp2XngPn1PgYr2rsEVCpump?maker=EmaA4TRkxocKfS64v4KCBtFRSbXjbNovRjywC2jXscuu")</f>
        <v/>
      </c>
    </row>
    <row r="111">
      <c r="A111" t="inlineStr">
        <is>
          <t>9NxRqJWLKTvVaevx5eZne8QyRutVDohF1vAR4sywpump</t>
        </is>
      </c>
      <c r="B111" t="inlineStr">
        <is>
          <t>Effective</t>
        </is>
      </c>
      <c r="C111" t="n">
        <v>5</v>
      </c>
      <c r="D111" t="n">
        <v>-2.18</v>
      </c>
      <c r="E111" t="n">
        <v>-0.76</v>
      </c>
      <c r="F111" t="n">
        <v>2.88</v>
      </c>
      <c r="G111" t="n">
        <v>0.702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HYPERLINK("https://www.defined.fi/sol/9NxRqJWLKTvVaevx5eZne8QyRutVDohF1vAR4sywpump?maker=EmaA4TRkxocKfS64v4KCBtFRSbXjbNovRjywC2jXscuu","https://www.defined.fi/sol/9NxRqJWLKTvVaevx5eZne8QyRutVDohF1vAR4sywpump?maker=EmaA4TRkxocKfS64v4KCBtFRSbXjbNovRjywC2jXscuu")</f>
        <v/>
      </c>
      <c r="M111">
        <f>HYPERLINK("https://dexscreener.com/solana/9NxRqJWLKTvVaevx5eZne8QyRutVDohF1vAR4sywpump?maker=EmaA4TRkxocKfS64v4KCBtFRSbXjbNovRjywC2jXscuu","https://dexscreener.com/solana/9NxRqJWLKTvVaevx5eZne8QyRutVDohF1vAR4sywpump?maker=EmaA4TRkxocKfS64v4KCBtFRSbXjbNovRjywC2jXscuu")</f>
        <v/>
      </c>
    </row>
    <row r="112">
      <c r="A112" t="inlineStr">
        <is>
          <t>4Tim3gSSZanD1C5NC7Ks48g6sXDEKba2fUWtyPBZpump</t>
        </is>
      </c>
      <c r="B112" t="inlineStr">
        <is>
          <t>Falkor</t>
        </is>
      </c>
      <c r="C112" t="n">
        <v>5</v>
      </c>
      <c r="D112" t="n">
        <v>-0.048</v>
      </c>
      <c r="E112" t="n">
        <v>-1</v>
      </c>
      <c r="F112" t="n">
        <v>0.487</v>
      </c>
      <c r="G112" t="n">
        <v>0.439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HYPERLINK("https://www.defined.fi/sol/4Tim3gSSZanD1C5NC7Ks48g6sXDEKba2fUWtyPBZpump?maker=EmaA4TRkxocKfS64v4KCBtFRSbXjbNovRjywC2jXscuu","https://www.defined.fi/sol/4Tim3gSSZanD1C5NC7Ks48g6sXDEKba2fUWtyPBZpump?maker=EmaA4TRkxocKfS64v4KCBtFRSbXjbNovRjywC2jXscuu")</f>
        <v/>
      </c>
      <c r="M112">
        <f>HYPERLINK("https://dexscreener.com/solana/4Tim3gSSZanD1C5NC7Ks48g6sXDEKba2fUWtyPBZpump?maker=EmaA4TRkxocKfS64v4KCBtFRSbXjbNovRjywC2jXscuu","https://dexscreener.com/solana/4Tim3gSSZanD1C5NC7Ks48g6sXDEKba2fUWtyPBZpump?maker=EmaA4TRkxocKfS64v4KCBtFRSbXjbNovRjywC2jXscuu")</f>
        <v/>
      </c>
    </row>
    <row r="113">
      <c r="A113" t="inlineStr">
        <is>
          <t>GMNDxoWKwjvYvRzznkVjd9KaJ6UAX48JwJmXvcNypump</t>
        </is>
      </c>
      <c r="B113" t="inlineStr">
        <is>
          <t>numogram</t>
        </is>
      </c>
      <c r="C113" t="n">
        <v>5</v>
      </c>
      <c r="D113" t="n">
        <v>-1.7</v>
      </c>
      <c r="E113" t="n">
        <v>-0.86</v>
      </c>
      <c r="F113" t="n">
        <v>1.97</v>
      </c>
      <c r="G113" t="n">
        <v>0.269</v>
      </c>
      <c r="H113" t="n">
        <v>2</v>
      </c>
      <c r="I113" t="n">
        <v>1</v>
      </c>
      <c r="J113" t="n">
        <v>-1</v>
      </c>
      <c r="K113" t="n">
        <v>-1</v>
      </c>
      <c r="L113">
        <f>HYPERLINK("https://www.defined.fi/sol/GMNDxoWKwjvYvRzznkVjd9KaJ6UAX48JwJmXvcNypump?maker=EmaA4TRkxocKfS64v4KCBtFRSbXjbNovRjywC2jXscuu","https://www.defined.fi/sol/GMNDxoWKwjvYvRzznkVjd9KaJ6UAX48JwJmXvcNypump?maker=EmaA4TRkxocKfS64v4KCBtFRSbXjbNovRjywC2jXscuu")</f>
        <v/>
      </c>
      <c r="M113">
        <f>HYPERLINK("https://dexscreener.com/solana/GMNDxoWKwjvYvRzznkVjd9KaJ6UAX48JwJmXvcNypump?maker=EmaA4TRkxocKfS64v4KCBtFRSbXjbNovRjywC2jXscuu","https://dexscreener.com/solana/GMNDxoWKwjvYvRzznkVjd9KaJ6UAX48JwJmXvcNypump?maker=EmaA4TRkxocKfS64v4KCBtFRSbXjbNovRjywC2jXscuu")</f>
        <v/>
      </c>
    </row>
    <row r="114">
      <c r="A114" t="inlineStr">
        <is>
          <t>A8rnTyqWyM6bPYqFTxA37YcwwXdQARP9AeL1XznQpump</t>
        </is>
      </c>
      <c r="B114" t="inlineStr">
        <is>
          <t>terminal</t>
        </is>
      </c>
      <c r="C114" t="n">
        <v>5</v>
      </c>
      <c r="D114" t="n">
        <v>-2.12</v>
      </c>
      <c r="E114" t="n">
        <v>-0.22</v>
      </c>
      <c r="F114" t="n">
        <v>9.82</v>
      </c>
      <c r="G114" t="n">
        <v>7.7</v>
      </c>
      <c r="H114" t="n">
        <v>3</v>
      </c>
      <c r="I114" t="n">
        <v>2</v>
      </c>
      <c r="J114" t="n">
        <v>-1</v>
      </c>
      <c r="K114" t="n">
        <v>-1</v>
      </c>
      <c r="L114">
        <f>HYPERLINK("https://www.defined.fi/sol/A8rnTyqWyM6bPYqFTxA37YcwwXdQARP9AeL1XznQpump?maker=EmaA4TRkxocKfS64v4KCBtFRSbXjbNovRjywC2jXscuu","https://www.defined.fi/sol/A8rnTyqWyM6bPYqFTxA37YcwwXdQARP9AeL1XznQpump?maker=EmaA4TRkxocKfS64v4KCBtFRSbXjbNovRjywC2jXscuu")</f>
        <v/>
      </c>
      <c r="M114">
        <f>HYPERLINK("https://dexscreener.com/solana/A8rnTyqWyM6bPYqFTxA37YcwwXdQARP9AeL1XznQpump?maker=EmaA4TRkxocKfS64v4KCBtFRSbXjbNovRjywC2jXscuu","https://dexscreener.com/solana/A8rnTyqWyM6bPYqFTxA37YcwwXdQARP9AeL1XznQpump?maker=EmaA4TRkxocKfS64v4KCBtFRSbXjbNovRjywC2jXscuu")</f>
        <v/>
      </c>
    </row>
    <row r="115">
      <c r="A115" t="inlineStr">
        <is>
          <t>EvNBoWwZFF6pPpjTnNSzrurxkDfw1PGUmih1eAStpump</t>
        </is>
      </c>
      <c r="B115" t="inlineStr">
        <is>
          <t>ALPHA</t>
        </is>
      </c>
      <c r="C115" t="n">
        <v>5</v>
      </c>
      <c r="D115" t="n">
        <v>2.09</v>
      </c>
      <c r="E115" t="n">
        <v>0.28</v>
      </c>
      <c r="F115" t="n">
        <v>7.47</v>
      </c>
      <c r="G115" t="n">
        <v>9.56</v>
      </c>
      <c r="H115" t="n">
        <v>6</v>
      </c>
      <c r="I115" t="n">
        <v>3</v>
      </c>
      <c r="J115" t="n">
        <v>-1</v>
      </c>
      <c r="K115" t="n">
        <v>-1</v>
      </c>
      <c r="L115">
        <f>HYPERLINK("https://www.defined.fi/sol/EvNBoWwZFF6pPpjTnNSzrurxkDfw1PGUmih1eAStpump?maker=EmaA4TRkxocKfS64v4KCBtFRSbXjbNovRjywC2jXscuu","https://www.defined.fi/sol/EvNBoWwZFF6pPpjTnNSzrurxkDfw1PGUmih1eAStpump?maker=EmaA4TRkxocKfS64v4KCBtFRSbXjbNovRjywC2jXscuu")</f>
        <v/>
      </c>
      <c r="M115">
        <f>HYPERLINK("https://dexscreener.com/solana/EvNBoWwZFF6pPpjTnNSzrurxkDfw1PGUmih1eAStpump?maker=EmaA4TRkxocKfS64v4KCBtFRSbXjbNovRjywC2jXscuu","https://dexscreener.com/solana/EvNBoWwZFF6pPpjTnNSzrurxkDfw1PGUmih1eAStpump?maker=EmaA4TRkxocKfS64v4KCBtFRSbXjbNovRjywC2jXscuu")</f>
        <v/>
      </c>
    </row>
    <row r="116">
      <c r="A116" t="inlineStr">
        <is>
          <t>CSEkG3mT5P1GUf4HZTHdVk1syKFN6gQWokbZ4jDWpump</t>
        </is>
      </c>
      <c r="B116" t="inlineStr">
        <is>
          <t>Lump</t>
        </is>
      </c>
      <c r="C116" t="n">
        <v>5</v>
      </c>
      <c r="D116" t="n">
        <v>-1.53</v>
      </c>
      <c r="E116" t="n">
        <v>-0.4</v>
      </c>
      <c r="F116" t="n">
        <v>3.88</v>
      </c>
      <c r="G116" t="n">
        <v>2.35</v>
      </c>
      <c r="H116" t="n">
        <v>2</v>
      </c>
      <c r="I116" t="n">
        <v>1</v>
      </c>
      <c r="J116" t="n">
        <v>-1</v>
      </c>
      <c r="K116" t="n">
        <v>-1</v>
      </c>
      <c r="L116">
        <f>HYPERLINK("https://www.defined.fi/sol/CSEkG3mT5P1GUf4HZTHdVk1syKFN6gQWokbZ4jDWpump?maker=EmaA4TRkxocKfS64v4KCBtFRSbXjbNovRjywC2jXscuu","https://www.defined.fi/sol/CSEkG3mT5P1GUf4HZTHdVk1syKFN6gQWokbZ4jDWpump?maker=EmaA4TRkxocKfS64v4KCBtFRSbXjbNovRjywC2jXscuu")</f>
        <v/>
      </c>
      <c r="M116">
        <f>HYPERLINK("https://dexscreener.com/solana/CSEkG3mT5P1GUf4HZTHdVk1syKFN6gQWokbZ4jDWpump?maker=EmaA4TRkxocKfS64v4KCBtFRSbXjbNovRjywC2jXscuu","https://dexscreener.com/solana/CSEkG3mT5P1GUf4HZTHdVk1syKFN6gQWokbZ4jDWpump?maker=EmaA4TRkxocKfS64v4KCBtFRSbXjbNovRjywC2jXscuu")</f>
        <v/>
      </c>
    </row>
    <row r="117">
      <c r="A117" t="inlineStr">
        <is>
          <t>5YW9BcXE8dkNMY8pG8XQP2Qap5167J9PcLkxaj2vpump</t>
        </is>
      </c>
      <c r="B117" t="inlineStr">
        <is>
          <t>smeg</t>
        </is>
      </c>
      <c r="C117" t="n">
        <v>5</v>
      </c>
      <c r="D117" t="n">
        <v>-0.822</v>
      </c>
      <c r="E117" t="n">
        <v>-1</v>
      </c>
      <c r="F117" t="n">
        <v>1.08</v>
      </c>
      <c r="G117" t="n">
        <v>0.263</v>
      </c>
      <c r="H117" t="n">
        <v>2</v>
      </c>
      <c r="I117" t="n">
        <v>1</v>
      </c>
      <c r="J117" t="n">
        <v>-1</v>
      </c>
      <c r="K117" t="n">
        <v>-1</v>
      </c>
      <c r="L117">
        <f>HYPERLINK("https://www.defined.fi/sol/5YW9BcXE8dkNMY8pG8XQP2Qap5167J9PcLkxaj2vpump?maker=EmaA4TRkxocKfS64v4KCBtFRSbXjbNovRjywC2jXscuu","https://www.defined.fi/sol/5YW9BcXE8dkNMY8pG8XQP2Qap5167J9PcLkxaj2vpump?maker=EmaA4TRkxocKfS64v4KCBtFRSbXjbNovRjywC2jXscuu")</f>
        <v/>
      </c>
      <c r="M117">
        <f>HYPERLINK("https://dexscreener.com/solana/5YW9BcXE8dkNMY8pG8XQP2Qap5167J9PcLkxaj2vpump?maker=EmaA4TRkxocKfS64v4KCBtFRSbXjbNovRjywC2jXscuu","https://dexscreener.com/solana/5YW9BcXE8dkNMY8pG8XQP2Qap5167J9PcLkxaj2vpump?maker=EmaA4TRkxocKfS64v4KCBtFRSbXjbNovRjywC2jXscuu")</f>
        <v/>
      </c>
    </row>
    <row r="118">
      <c r="A118" t="inlineStr">
        <is>
          <t>CCLJrD8mgrcAmmCcjTuyirRyiTr3sS6xH3fTwFSupump</t>
        </is>
      </c>
      <c r="B118" t="inlineStr">
        <is>
          <t>unknown_CCLJ</t>
        </is>
      </c>
      <c r="C118" t="n">
        <v>5</v>
      </c>
      <c r="D118" t="n">
        <v>1.12</v>
      </c>
      <c r="E118" t="n">
        <v>2.32</v>
      </c>
      <c r="F118" t="n">
        <v>0.483</v>
      </c>
      <c r="G118" t="n">
        <v>1.6</v>
      </c>
      <c r="H118" t="n">
        <v>1</v>
      </c>
      <c r="I118" t="n">
        <v>2</v>
      </c>
      <c r="J118" t="n">
        <v>-1</v>
      </c>
      <c r="K118" t="n">
        <v>-1</v>
      </c>
      <c r="L118">
        <f>HYPERLINK("https://www.defined.fi/sol/CCLJrD8mgrcAmmCcjTuyirRyiTr3sS6xH3fTwFSupump?maker=EmaA4TRkxocKfS64v4KCBtFRSbXjbNovRjywC2jXscuu","https://www.defined.fi/sol/CCLJrD8mgrcAmmCcjTuyirRyiTr3sS6xH3fTwFSupump?maker=EmaA4TRkxocKfS64v4KCBtFRSbXjbNovRjywC2jXscuu")</f>
        <v/>
      </c>
      <c r="M118">
        <f>HYPERLINK("https://dexscreener.com/solana/CCLJrD8mgrcAmmCcjTuyirRyiTr3sS6xH3fTwFSupump?maker=EmaA4TRkxocKfS64v4KCBtFRSbXjbNovRjywC2jXscuu","https://dexscreener.com/solana/CCLJrD8mgrcAmmCcjTuyirRyiTr3sS6xH3fTwFSupump?maker=EmaA4TRkxocKfS64v4KCBtFRSbXjbNovRjywC2jXscuu")</f>
        <v/>
      </c>
    </row>
    <row r="119">
      <c r="A119" t="inlineStr">
        <is>
          <t>298diRZgS1kefdA9Q5cPCiHfzXVqg37W4875q91Apump</t>
        </is>
      </c>
      <c r="B119" t="inlineStr">
        <is>
          <t>AI</t>
        </is>
      </c>
      <c r="C119" t="n">
        <v>5</v>
      </c>
      <c r="D119" t="n">
        <v>-1.39</v>
      </c>
      <c r="E119" t="n">
        <v>-1</v>
      </c>
      <c r="F119" t="n">
        <v>2.91</v>
      </c>
      <c r="G119" t="n">
        <v>1.52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HYPERLINK("https://www.defined.fi/sol/298diRZgS1kefdA9Q5cPCiHfzXVqg37W4875q91Apump?maker=EmaA4TRkxocKfS64v4KCBtFRSbXjbNovRjywC2jXscuu","https://www.defined.fi/sol/298diRZgS1kefdA9Q5cPCiHfzXVqg37W4875q91Apump?maker=EmaA4TRkxocKfS64v4KCBtFRSbXjbNovRjywC2jXscuu")</f>
        <v/>
      </c>
      <c r="M119">
        <f>HYPERLINK("https://dexscreener.com/solana/298diRZgS1kefdA9Q5cPCiHfzXVqg37W4875q91Apump?maker=EmaA4TRkxocKfS64v4KCBtFRSbXjbNovRjywC2jXscuu","https://dexscreener.com/solana/298diRZgS1kefdA9Q5cPCiHfzXVqg37W4875q91Apump?maker=EmaA4TRkxocKfS64v4KCBtFRSbXjbNovRjywC2jXscuu")</f>
        <v/>
      </c>
    </row>
    <row r="120">
      <c r="A120" t="inlineStr">
        <is>
          <t>DPEPsFbcwLhNQP9RWZDCaQUnDtdRjRCAom5gLWa5pump</t>
        </is>
      </c>
      <c r="B120" t="inlineStr">
        <is>
          <t>IOLY</t>
        </is>
      </c>
      <c r="C120" t="n">
        <v>5</v>
      </c>
      <c r="D120" t="n">
        <v>0.212</v>
      </c>
      <c r="E120" t="n">
        <v>0.02</v>
      </c>
      <c r="F120" t="n">
        <v>8.789999999999999</v>
      </c>
      <c r="G120" t="n">
        <v>9</v>
      </c>
      <c r="H120" t="n">
        <v>3</v>
      </c>
      <c r="I120" t="n">
        <v>2</v>
      </c>
      <c r="J120" t="n">
        <v>-1</v>
      </c>
      <c r="K120" t="n">
        <v>-1</v>
      </c>
      <c r="L120">
        <f>HYPERLINK("https://www.defined.fi/sol/DPEPsFbcwLhNQP9RWZDCaQUnDtdRjRCAom5gLWa5pump?maker=EmaA4TRkxocKfS64v4KCBtFRSbXjbNovRjywC2jXscuu","https://www.defined.fi/sol/DPEPsFbcwLhNQP9RWZDCaQUnDtdRjRCAom5gLWa5pump?maker=EmaA4TRkxocKfS64v4KCBtFRSbXjbNovRjywC2jXscuu")</f>
        <v/>
      </c>
      <c r="M120">
        <f>HYPERLINK("https://dexscreener.com/solana/DPEPsFbcwLhNQP9RWZDCaQUnDtdRjRCAom5gLWa5pump?maker=EmaA4TRkxocKfS64v4KCBtFRSbXjbNovRjywC2jXscuu","https://dexscreener.com/solana/DPEPsFbcwLhNQP9RWZDCaQUnDtdRjRCAom5gLWa5pump?maker=EmaA4TRkxocKfS64v4KCBtFRSbXjbNovRjywC2jXscuu")</f>
        <v/>
      </c>
    </row>
    <row r="121">
      <c r="A121" t="inlineStr">
        <is>
          <t>EbSPc2YGUHuGU1mxJgy7td6xskLiSk9NEVpPn9TYpump</t>
        </is>
      </c>
      <c r="B121" t="inlineStr">
        <is>
          <t>SMOWLS</t>
        </is>
      </c>
      <c r="C121" t="n">
        <v>5</v>
      </c>
      <c r="D121" t="n">
        <v>-0.458</v>
      </c>
      <c r="E121" t="n">
        <v>-0.16</v>
      </c>
      <c r="F121" t="n">
        <v>2.93</v>
      </c>
      <c r="G121" t="n">
        <v>2.47</v>
      </c>
      <c r="H121" t="n">
        <v>2</v>
      </c>
      <c r="I121" t="n">
        <v>1</v>
      </c>
      <c r="J121" t="n">
        <v>-1</v>
      </c>
      <c r="K121" t="n">
        <v>-1</v>
      </c>
      <c r="L121">
        <f>HYPERLINK("https://www.defined.fi/sol/EbSPc2YGUHuGU1mxJgy7td6xskLiSk9NEVpPn9TYpump?maker=EmaA4TRkxocKfS64v4KCBtFRSbXjbNovRjywC2jXscuu","https://www.defined.fi/sol/EbSPc2YGUHuGU1mxJgy7td6xskLiSk9NEVpPn9TYpump?maker=EmaA4TRkxocKfS64v4KCBtFRSbXjbNovRjywC2jXscuu")</f>
        <v/>
      </c>
      <c r="M121">
        <f>HYPERLINK("https://dexscreener.com/solana/EbSPc2YGUHuGU1mxJgy7td6xskLiSk9NEVpPn9TYpump?maker=EmaA4TRkxocKfS64v4KCBtFRSbXjbNovRjywC2jXscuu","https://dexscreener.com/solana/EbSPc2YGUHuGU1mxJgy7td6xskLiSk9NEVpPn9TYpump?maker=EmaA4TRkxocKfS64v4KCBtFRSbXjbNovRjywC2jXscuu")</f>
        <v/>
      </c>
    </row>
    <row r="122">
      <c r="A122" t="inlineStr">
        <is>
          <t>A3dgn47MytozEyWviRfTynFjaecvf6RdTp8bbNS7pump</t>
        </is>
      </c>
      <c r="B122" t="inlineStr">
        <is>
          <t>100M</t>
        </is>
      </c>
      <c r="C122" t="n">
        <v>5</v>
      </c>
      <c r="D122" t="n">
        <v>4.15</v>
      </c>
      <c r="E122" t="n">
        <v>4.19</v>
      </c>
      <c r="F122" t="n">
        <v>0.991</v>
      </c>
      <c r="G122" t="n">
        <v>5.14</v>
      </c>
      <c r="H122" t="n">
        <v>1</v>
      </c>
      <c r="I122" t="n">
        <v>4</v>
      </c>
      <c r="J122" t="n">
        <v>-1</v>
      </c>
      <c r="K122" t="n">
        <v>-1</v>
      </c>
      <c r="L122">
        <f>HYPERLINK("https://www.defined.fi/sol/A3dgn47MytozEyWviRfTynFjaecvf6RdTp8bbNS7pump?maker=EmaA4TRkxocKfS64v4KCBtFRSbXjbNovRjywC2jXscuu","https://www.defined.fi/sol/A3dgn47MytozEyWviRfTynFjaecvf6RdTp8bbNS7pump?maker=EmaA4TRkxocKfS64v4KCBtFRSbXjbNovRjywC2jXscuu")</f>
        <v/>
      </c>
      <c r="M122">
        <f>HYPERLINK("https://dexscreener.com/solana/A3dgn47MytozEyWviRfTynFjaecvf6RdTp8bbNS7pump?maker=EmaA4TRkxocKfS64v4KCBtFRSbXjbNovRjywC2jXscuu","https://dexscreener.com/solana/A3dgn47MytozEyWviRfTynFjaecvf6RdTp8bbNS7pump?maker=EmaA4TRkxocKfS64v4KCBtFRSbXjbNovRjywC2jXscuu")</f>
        <v/>
      </c>
    </row>
    <row r="123">
      <c r="A123" t="inlineStr">
        <is>
          <t>38kABUwR8BBxoqGhctGzxMbE6m4PxPheM28WLrq6pump</t>
        </is>
      </c>
      <c r="B123" t="inlineStr">
        <is>
          <t>Lily</t>
        </is>
      </c>
      <c r="C123" t="n">
        <v>5</v>
      </c>
      <c r="D123" t="n">
        <v>-17.87</v>
      </c>
      <c r="E123" t="n">
        <v>-0.89</v>
      </c>
      <c r="F123" t="n">
        <v>20.11</v>
      </c>
      <c r="G123" t="n">
        <v>2.24</v>
      </c>
      <c r="H123" t="n">
        <v>4</v>
      </c>
      <c r="I123" t="n">
        <v>2</v>
      </c>
      <c r="J123" t="n">
        <v>-1</v>
      </c>
      <c r="K123" t="n">
        <v>-1</v>
      </c>
      <c r="L123">
        <f>HYPERLINK("https://www.defined.fi/sol/38kABUwR8BBxoqGhctGzxMbE6m4PxPheM28WLrq6pump?maker=EmaA4TRkxocKfS64v4KCBtFRSbXjbNovRjywC2jXscuu","https://www.defined.fi/sol/38kABUwR8BBxoqGhctGzxMbE6m4PxPheM28WLrq6pump?maker=EmaA4TRkxocKfS64v4KCBtFRSbXjbNovRjywC2jXscuu")</f>
        <v/>
      </c>
      <c r="M123">
        <f>HYPERLINK("https://dexscreener.com/solana/38kABUwR8BBxoqGhctGzxMbE6m4PxPheM28WLrq6pump?maker=EmaA4TRkxocKfS64v4KCBtFRSbXjbNovRjywC2jXscuu","https://dexscreener.com/solana/38kABUwR8BBxoqGhctGzxMbE6m4PxPheM28WLrq6pump?maker=EmaA4TRkxocKfS64v4KCBtFRSbXjbNovRjywC2jXscuu")</f>
        <v/>
      </c>
    </row>
    <row r="124">
      <c r="A124" t="inlineStr">
        <is>
          <t>EDJEh83Epjcc5gBUsMoVUErkpAKfcE7irmb9kPkqpump</t>
        </is>
      </c>
      <c r="B124" t="inlineStr">
        <is>
          <t>IHET</t>
        </is>
      </c>
      <c r="C124" t="n">
        <v>5</v>
      </c>
      <c r="D124" t="n">
        <v>-0.963</v>
      </c>
      <c r="E124" t="n">
        <v>-0.98</v>
      </c>
      <c r="F124" t="n">
        <v>0.987</v>
      </c>
      <c r="G124" t="n">
        <v>0</v>
      </c>
      <c r="H124" t="n">
        <v>1</v>
      </c>
      <c r="I124" t="n">
        <v>0</v>
      </c>
      <c r="J124" t="n">
        <v>-1</v>
      </c>
      <c r="K124" t="n">
        <v>-1</v>
      </c>
      <c r="L124">
        <f>HYPERLINK("https://www.defined.fi/sol/EDJEh83Epjcc5gBUsMoVUErkpAKfcE7irmb9kPkqpump?maker=EmaA4TRkxocKfS64v4KCBtFRSbXjbNovRjywC2jXscuu","https://www.defined.fi/sol/EDJEh83Epjcc5gBUsMoVUErkpAKfcE7irmb9kPkqpump?maker=EmaA4TRkxocKfS64v4KCBtFRSbXjbNovRjywC2jXscuu")</f>
        <v/>
      </c>
      <c r="M124">
        <f>HYPERLINK("https://dexscreener.com/solana/EDJEh83Epjcc5gBUsMoVUErkpAKfcE7irmb9kPkqpump?maker=EmaA4TRkxocKfS64v4KCBtFRSbXjbNovRjywC2jXscuu","https://dexscreener.com/solana/EDJEh83Epjcc5gBUsMoVUErkpAKfcE7irmb9kPkqpump?maker=EmaA4TRkxocKfS64v4KCBtFRSbXjbNovRjywC2jXscuu")</f>
        <v/>
      </c>
    </row>
    <row r="125">
      <c r="A125" t="inlineStr">
        <is>
          <t>G85V7JiUeBQrkS6y8YMybL87HrbQRPvDHLmh52krpump</t>
        </is>
      </c>
      <c r="B125" t="inlineStr">
        <is>
          <t>DAISY</t>
        </is>
      </c>
      <c r="C125" t="n">
        <v>6</v>
      </c>
      <c r="D125" t="n">
        <v>-0.275</v>
      </c>
      <c r="E125" t="n">
        <v>-1</v>
      </c>
      <c r="F125" t="n">
        <v>0.959</v>
      </c>
      <c r="G125" t="n">
        <v>0.6840000000000001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HYPERLINK("https://www.defined.fi/sol/G85V7JiUeBQrkS6y8YMybL87HrbQRPvDHLmh52krpump?maker=EmaA4TRkxocKfS64v4KCBtFRSbXjbNovRjywC2jXscuu","https://www.defined.fi/sol/G85V7JiUeBQrkS6y8YMybL87HrbQRPvDHLmh52krpump?maker=EmaA4TRkxocKfS64v4KCBtFRSbXjbNovRjywC2jXscuu")</f>
        <v/>
      </c>
      <c r="M125">
        <f>HYPERLINK("https://dexscreener.com/solana/G85V7JiUeBQrkS6y8YMybL87HrbQRPvDHLmh52krpump?maker=EmaA4TRkxocKfS64v4KCBtFRSbXjbNovRjywC2jXscuu","https://dexscreener.com/solana/G85V7JiUeBQrkS6y8YMybL87HrbQRPvDHLmh52krpump?maker=EmaA4TRkxocKfS64v4KCBtFRSbXjbNovRjywC2jXscuu")</f>
        <v/>
      </c>
    </row>
    <row r="126">
      <c r="A126" t="inlineStr">
        <is>
          <t>B86ULNdPa2M9pLoHt5vr17VQXuBFXieLVn8KfqM4pump</t>
        </is>
      </c>
      <c r="B126" t="inlineStr">
        <is>
          <t>ROCKET</t>
        </is>
      </c>
      <c r="C126" t="n">
        <v>6</v>
      </c>
      <c r="D126" t="n">
        <v>-1.55</v>
      </c>
      <c r="E126" t="n">
        <v>-0.41</v>
      </c>
      <c r="F126" t="n">
        <v>3.84</v>
      </c>
      <c r="G126" t="n">
        <v>2.28</v>
      </c>
      <c r="H126" t="n">
        <v>4</v>
      </c>
      <c r="I126" t="n">
        <v>2</v>
      </c>
      <c r="J126" t="n">
        <v>-1</v>
      </c>
      <c r="K126" t="n">
        <v>-1</v>
      </c>
      <c r="L126">
        <f>HYPERLINK("https://www.defined.fi/sol/B86ULNdPa2M9pLoHt5vr17VQXuBFXieLVn8KfqM4pump?maker=EmaA4TRkxocKfS64v4KCBtFRSbXjbNovRjywC2jXscuu","https://www.defined.fi/sol/B86ULNdPa2M9pLoHt5vr17VQXuBFXieLVn8KfqM4pump?maker=EmaA4TRkxocKfS64v4KCBtFRSbXjbNovRjywC2jXscuu")</f>
        <v/>
      </c>
      <c r="M126">
        <f>HYPERLINK("https://dexscreener.com/solana/B86ULNdPa2M9pLoHt5vr17VQXuBFXieLVn8KfqM4pump?maker=EmaA4TRkxocKfS64v4KCBtFRSbXjbNovRjywC2jXscuu","https://dexscreener.com/solana/B86ULNdPa2M9pLoHt5vr17VQXuBFXieLVn8KfqM4pump?maker=EmaA4TRkxocKfS64v4KCBtFRSbXjbNovRjywC2jXscuu")</f>
        <v/>
      </c>
    </row>
    <row r="127">
      <c r="A127" t="inlineStr">
        <is>
          <t>JE91gb76E5yrkYQYC2nRjU3TQZfQCNCf3P83vgedpump</t>
        </is>
      </c>
      <c r="B127" t="inlineStr">
        <is>
          <t>Kitty</t>
        </is>
      </c>
      <c r="C127" t="n">
        <v>6</v>
      </c>
      <c r="D127" t="n">
        <v>-0.646</v>
      </c>
      <c r="E127" t="n">
        <v>-1</v>
      </c>
      <c r="F127" t="n">
        <v>1</v>
      </c>
      <c r="G127" t="n">
        <v>0.358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HYPERLINK("https://www.defined.fi/sol/JE91gb76E5yrkYQYC2nRjU3TQZfQCNCf3P83vgedpump?maker=EmaA4TRkxocKfS64v4KCBtFRSbXjbNovRjywC2jXscuu","https://www.defined.fi/sol/JE91gb76E5yrkYQYC2nRjU3TQZfQCNCf3P83vgedpump?maker=EmaA4TRkxocKfS64v4KCBtFRSbXjbNovRjywC2jXscuu")</f>
        <v/>
      </c>
      <c r="M127">
        <f>HYPERLINK("https://dexscreener.com/solana/JE91gb76E5yrkYQYC2nRjU3TQZfQCNCf3P83vgedpump?maker=EmaA4TRkxocKfS64v4KCBtFRSbXjbNovRjywC2jXscuu","https://dexscreener.com/solana/JE91gb76E5yrkYQYC2nRjU3TQZfQCNCf3P83vgedpump?maker=EmaA4TRkxocKfS64v4KCBtFRSbXjbNovRjywC2jXscuu")</f>
        <v/>
      </c>
    </row>
    <row r="128">
      <c r="A128" t="inlineStr">
        <is>
          <t>D77kooTPQZB73sLUQqBWZV57ewX12oesiePVSDLcpump</t>
        </is>
      </c>
      <c r="B128" t="inlineStr">
        <is>
          <t>Sydney</t>
        </is>
      </c>
      <c r="C128" t="n">
        <v>6</v>
      </c>
      <c r="D128" t="n">
        <v>-0.276</v>
      </c>
      <c r="E128" t="n">
        <v>-1</v>
      </c>
      <c r="F128" t="n">
        <v>0.458</v>
      </c>
      <c r="G128" t="n">
        <v>0.183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HYPERLINK("https://www.defined.fi/sol/D77kooTPQZB73sLUQqBWZV57ewX12oesiePVSDLcpump?maker=EmaA4TRkxocKfS64v4KCBtFRSbXjbNovRjywC2jXscuu","https://www.defined.fi/sol/D77kooTPQZB73sLUQqBWZV57ewX12oesiePVSDLcpump?maker=EmaA4TRkxocKfS64v4KCBtFRSbXjbNovRjywC2jXscuu")</f>
        <v/>
      </c>
      <c r="M128">
        <f>HYPERLINK("https://dexscreener.com/solana/D77kooTPQZB73sLUQqBWZV57ewX12oesiePVSDLcpump?maker=EmaA4TRkxocKfS64v4KCBtFRSbXjbNovRjywC2jXscuu","https://dexscreener.com/solana/D77kooTPQZB73sLUQqBWZV57ewX12oesiePVSDLcpump?maker=EmaA4TRkxocKfS64v4KCBtFRSbXjbNovRjywC2jXscuu")</f>
        <v/>
      </c>
    </row>
    <row r="129">
      <c r="A129" t="inlineStr">
        <is>
          <t>FhmCawzkZNr48wKZ5UWHPr5Qh9avdVZ2QmV5qUW4tVp1</t>
        </is>
      </c>
      <c r="B129" t="inlineStr">
        <is>
          <t>BABYDOGE</t>
        </is>
      </c>
      <c r="C129" t="n">
        <v>6</v>
      </c>
      <c r="D129" t="n">
        <v>-0.282</v>
      </c>
      <c r="E129" t="n">
        <v>-1</v>
      </c>
      <c r="F129" t="n">
        <v>0.46</v>
      </c>
      <c r="G129" t="n">
        <v>0.178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HYPERLINK("https://www.defined.fi/sol/FhmCawzkZNr48wKZ5UWHPr5Qh9avdVZ2QmV5qUW4tVp1?maker=EmaA4TRkxocKfS64v4KCBtFRSbXjbNovRjywC2jXscuu","https://www.defined.fi/sol/FhmCawzkZNr48wKZ5UWHPr5Qh9avdVZ2QmV5qUW4tVp1?maker=EmaA4TRkxocKfS64v4KCBtFRSbXjbNovRjywC2jXscuu")</f>
        <v/>
      </c>
      <c r="M129">
        <f>HYPERLINK("https://dexscreener.com/solana/FhmCawzkZNr48wKZ5UWHPr5Qh9avdVZ2QmV5qUW4tVp1?maker=EmaA4TRkxocKfS64v4KCBtFRSbXjbNovRjywC2jXscuu","https://dexscreener.com/solana/FhmCawzkZNr48wKZ5UWHPr5Qh9avdVZ2QmV5qUW4tVp1?maker=EmaA4TRkxocKfS64v4KCBtFRSbXjbNovRjywC2jXscuu")</f>
        <v/>
      </c>
    </row>
    <row r="130">
      <c r="A130" t="inlineStr">
        <is>
          <t>B7GNkAKtpQ2XveUCVYeXgL6RKezvemCKDUvawRtspump</t>
        </is>
      </c>
      <c r="B130" t="inlineStr">
        <is>
          <t>RSPB</t>
        </is>
      </c>
      <c r="C130" t="n">
        <v>6</v>
      </c>
      <c r="D130" t="n">
        <v>0.005</v>
      </c>
      <c r="E130" t="n">
        <v>-1</v>
      </c>
      <c r="F130" t="n">
        <v>0.961</v>
      </c>
      <c r="G130" t="n">
        <v>0.967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HYPERLINK("https://www.defined.fi/sol/B7GNkAKtpQ2XveUCVYeXgL6RKezvemCKDUvawRtspump?maker=EmaA4TRkxocKfS64v4KCBtFRSbXjbNovRjywC2jXscuu","https://www.defined.fi/sol/B7GNkAKtpQ2XveUCVYeXgL6RKezvemCKDUvawRtspump?maker=EmaA4TRkxocKfS64v4KCBtFRSbXjbNovRjywC2jXscuu")</f>
        <v/>
      </c>
      <c r="M130">
        <f>HYPERLINK("https://dexscreener.com/solana/B7GNkAKtpQ2XveUCVYeXgL6RKezvemCKDUvawRtspump?maker=EmaA4TRkxocKfS64v4KCBtFRSbXjbNovRjywC2jXscuu","https://dexscreener.com/solana/B7GNkAKtpQ2XveUCVYeXgL6RKezvemCKDUvawRtspump?maker=EmaA4TRkxocKfS64v4KCBtFRSbXjbNovRjywC2jXscuu")</f>
        <v/>
      </c>
    </row>
    <row r="131">
      <c r="A131" t="inlineStr">
        <is>
          <t>HPW7qGNPFy9BnJYX5sqXP1U4GtfE74RU74v65zZupump</t>
        </is>
      </c>
      <c r="B131" t="inlineStr">
        <is>
          <t>RICK</t>
        </is>
      </c>
      <c r="C131" t="n">
        <v>6</v>
      </c>
      <c r="D131" t="n">
        <v>0.12</v>
      </c>
      <c r="E131" t="n">
        <v>0.12</v>
      </c>
      <c r="F131" t="n">
        <v>0.96</v>
      </c>
      <c r="G131" t="n">
        <v>1.08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HYPERLINK("https://www.defined.fi/sol/HPW7qGNPFy9BnJYX5sqXP1U4GtfE74RU74v65zZupump?maker=EmaA4TRkxocKfS64v4KCBtFRSbXjbNovRjywC2jXscuu","https://www.defined.fi/sol/HPW7qGNPFy9BnJYX5sqXP1U4GtfE74RU74v65zZupump?maker=EmaA4TRkxocKfS64v4KCBtFRSbXjbNovRjywC2jXscuu")</f>
        <v/>
      </c>
      <c r="M131">
        <f>HYPERLINK("https://dexscreener.com/solana/HPW7qGNPFy9BnJYX5sqXP1U4GtfE74RU74v65zZupump?maker=EmaA4TRkxocKfS64v4KCBtFRSbXjbNovRjywC2jXscuu","https://dexscreener.com/solana/HPW7qGNPFy9BnJYX5sqXP1U4GtfE74RU74v65zZupump?maker=EmaA4TRkxocKfS64v4KCBtFRSbXjbNovRjywC2jXscuu")</f>
        <v/>
      </c>
    </row>
    <row r="132">
      <c r="A132" t="inlineStr">
        <is>
          <t>2KgAN8nLAU74wjiyKi85m4ZT6Z9MtqrUTGfse8Xapump</t>
        </is>
      </c>
      <c r="B132" t="inlineStr">
        <is>
          <t>SHEGEN</t>
        </is>
      </c>
      <c r="C132" t="n">
        <v>6</v>
      </c>
      <c r="D132" t="n">
        <v>3.97</v>
      </c>
      <c r="E132" t="n">
        <v>1.38</v>
      </c>
      <c r="F132" t="n">
        <v>2.87</v>
      </c>
      <c r="G132" t="n">
        <v>6.84</v>
      </c>
      <c r="H132" t="n">
        <v>1</v>
      </c>
      <c r="I132" t="n">
        <v>2</v>
      </c>
      <c r="J132" t="n">
        <v>-1</v>
      </c>
      <c r="K132" t="n">
        <v>-1</v>
      </c>
      <c r="L132">
        <f>HYPERLINK("https://www.defined.fi/sol/2KgAN8nLAU74wjiyKi85m4ZT6Z9MtqrUTGfse8Xapump?maker=EmaA4TRkxocKfS64v4KCBtFRSbXjbNovRjywC2jXscuu","https://www.defined.fi/sol/2KgAN8nLAU74wjiyKi85m4ZT6Z9MtqrUTGfse8Xapump?maker=EmaA4TRkxocKfS64v4KCBtFRSbXjbNovRjywC2jXscuu")</f>
        <v/>
      </c>
      <c r="M132">
        <f>HYPERLINK("https://dexscreener.com/solana/2KgAN8nLAU74wjiyKi85m4ZT6Z9MtqrUTGfse8Xapump?maker=EmaA4TRkxocKfS64v4KCBtFRSbXjbNovRjywC2jXscuu","https://dexscreener.com/solana/2KgAN8nLAU74wjiyKi85m4ZT6Z9MtqrUTGfse8Xapump?maker=EmaA4TRkxocKfS64v4KCBtFRSbXjbNovRjywC2jXscuu")</f>
        <v/>
      </c>
    </row>
    <row r="133">
      <c r="A133" t="inlineStr">
        <is>
          <t>Fgyk43X3jo76owkWUdN2zTHsBpncNMPR86Nt5uUgpump</t>
        </is>
      </c>
      <c r="B133" t="inlineStr">
        <is>
          <t>LOA</t>
        </is>
      </c>
      <c r="C133" t="n">
        <v>6</v>
      </c>
      <c r="D133" t="n">
        <v>-1.64</v>
      </c>
      <c r="E133" t="n">
        <v>-0.86</v>
      </c>
      <c r="F133" t="n">
        <v>1.91</v>
      </c>
      <c r="G133" t="n">
        <v>0.262</v>
      </c>
      <c r="H133" t="n">
        <v>2</v>
      </c>
      <c r="I133" t="n">
        <v>1</v>
      </c>
      <c r="J133" t="n">
        <v>-1</v>
      </c>
      <c r="K133" t="n">
        <v>-1</v>
      </c>
      <c r="L133">
        <f>HYPERLINK("https://www.defined.fi/sol/Fgyk43X3jo76owkWUdN2zTHsBpncNMPR86Nt5uUgpump?maker=EmaA4TRkxocKfS64v4KCBtFRSbXjbNovRjywC2jXscuu","https://www.defined.fi/sol/Fgyk43X3jo76owkWUdN2zTHsBpncNMPR86Nt5uUgpump?maker=EmaA4TRkxocKfS64v4KCBtFRSbXjbNovRjywC2jXscuu")</f>
        <v/>
      </c>
      <c r="M133">
        <f>HYPERLINK("https://dexscreener.com/solana/Fgyk43X3jo76owkWUdN2zTHsBpncNMPR86Nt5uUgpump?maker=EmaA4TRkxocKfS64v4KCBtFRSbXjbNovRjywC2jXscuu","https://dexscreener.com/solana/Fgyk43X3jo76owkWUdN2zTHsBpncNMPR86Nt5uUgpump?maker=EmaA4TRkxocKfS64v4KCBtFRSbXjbNovRjywC2jXscuu")</f>
        <v/>
      </c>
    </row>
    <row r="134">
      <c r="A134" t="inlineStr">
        <is>
          <t>9VdQ7YrEwfGWvv3J883amEbYmCQw8dD5nGX5xvudpump</t>
        </is>
      </c>
      <c r="B134" t="inlineStr">
        <is>
          <t>FI</t>
        </is>
      </c>
      <c r="C134" t="n">
        <v>6</v>
      </c>
      <c r="D134" t="n">
        <v>-0.448</v>
      </c>
      <c r="E134" t="n">
        <v>-0.23</v>
      </c>
      <c r="F134" t="n">
        <v>1.91</v>
      </c>
      <c r="G134" t="n">
        <v>1.46</v>
      </c>
      <c r="H134" t="n">
        <v>2</v>
      </c>
      <c r="I134" t="n">
        <v>1</v>
      </c>
      <c r="J134" t="n">
        <v>-1</v>
      </c>
      <c r="K134" t="n">
        <v>-1</v>
      </c>
      <c r="L134">
        <f>HYPERLINK("https://www.defined.fi/sol/9VdQ7YrEwfGWvv3J883amEbYmCQw8dD5nGX5xvudpump?maker=EmaA4TRkxocKfS64v4KCBtFRSbXjbNovRjywC2jXscuu","https://www.defined.fi/sol/9VdQ7YrEwfGWvv3J883amEbYmCQw8dD5nGX5xvudpump?maker=EmaA4TRkxocKfS64v4KCBtFRSbXjbNovRjywC2jXscuu")</f>
        <v/>
      </c>
      <c r="M134">
        <f>HYPERLINK("https://dexscreener.com/solana/9VdQ7YrEwfGWvv3J883amEbYmCQw8dD5nGX5xvudpump?maker=EmaA4TRkxocKfS64v4KCBtFRSbXjbNovRjywC2jXscuu","https://dexscreener.com/solana/9VdQ7YrEwfGWvv3J883amEbYmCQw8dD5nGX5xvudpump?maker=EmaA4TRkxocKfS64v4KCBtFRSbXjbNovRjywC2jXscuu")</f>
        <v/>
      </c>
    </row>
    <row r="135">
      <c r="A135" t="inlineStr">
        <is>
          <t>9o81cWB4kAWZ1hxxpakTsCTorJAwehPtxDKxMA564poi</t>
        </is>
      </c>
      <c r="B135" t="inlineStr">
        <is>
          <t>LILY</t>
        </is>
      </c>
      <c r="C135" t="n">
        <v>6</v>
      </c>
      <c r="D135" t="n">
        <v>15.92</v>
      </c>
      <c r="E135" t="n">
        <v>0.38</v>
      </c>
      <c r="F135" t="n">
        <v>41.92</v>
      </c>
      <c r="G135" t="n">
        <v>57.84</v>
      </c>
      <c r="H135" t="n">
        <v>20</v>
      </c>
      <c r="I135" t="n">
        <v>7</v>
      </c>
      <c r="J135" t="n">
        <v>-1</v>
      </c>
      <c r="K135" t="n">
        <v>-1</v>
      </c>
      <c r="L135">
        <f>HYPERLINK("https://www.defined.fi/sol/9o81cWB4kAWZ1hxxpakTsCTorJAwehPtxDKxMA564poi?maker=EmaA4TRkxocKfS64v4KCBtFRSbXjbNovRjywC2jXscuu","https://www.defined.fi/sol/9o81cWB4kAWZ1hxxpakTsCTorJAwehPtxDKxMA564poi?maker=EmaA4TRkxocKfS64v4KCBtFRSbXjbNovRjywC2jXscuu")</f>
        <v/>
      </c>
      <c r="M135">
        <f>HYPERLINK("https://dexscreener.com/solana/9o81cWB4kAWZ1hxxpakTsCTorJAwehPtxDKxMA564poi?maker=EmaA4TRkxocKfS64v4KCBtFRSbXjbNovRjywC2jXscuu","https://dexscreener.com/solana/9o81cWB4kAWZ1hxxpakTsCTorJAwehPtxDKxMA564poi?maker=EmaA4TRkxocKfS64v4KCBtFRSbXjbNovRjywC2jXscuu")</f>
        <v/>
      </c>
    </row>
    <row r="136">
      <c r="A136" t="inlineStr">
        <is>
          <t>DZYSRRToapPd62BenP5jbYfoHcJzDEQfQ6U71zRTpump</t>
        </is>
      </c>
      <c r="B136" t="inlineStr">
        <is>
          <t>Ayane</t>
        </is>
      </c>
      <c r="C136" t="n">
        <v>6</v>
      </c>
      <c r="D136" t="n">
        <v>-0.189</v>
      </c>
      <c r="E136" t="n">
        <v>-1</v>
      </c>
      <c r="F136" t="n">
        <v>0.956</v>
      </c>
      <c r="G136" t="n">
        <v>0.767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HYPERLINK("https://www.defined.fi/sol/DZYSRRToapPd62BenP5jbYfoHcJzDEQfQ6U71zRTpump?maker=EmaA4TRkxocKfS64v4KCBtFRSbXjbNovRjywC2jXscuu","https://www.defined.fi/sol/DZYSRRToapPd62BenP5jbYfoHcJzDEQfQ6U71zRTpump?maker=EmaA4TRkxocKfS64v4KCBtFRSbXjbNovRjywC2jXscuu")</f>
        <v/>
      </c>
      <c r="M136">
        <f>HYPERLINK("https://dexscreener.com/solana/DZYSRRToapPd62BenP5jbYfoHcJzDEQfQ6U71zRTpump?maker=EmaA4TRkxocKfS64v4KCBtFRSbXjbNovRjywC2jXscuu","https://dexscreener.com/solana/DZYSRRToapPd62BenP5jbYfoHcJzDEQfQ6U71zRTpump?maker=EmaA4TRkxocKfS64v4KCBtFRSbXjbNovRjywC2jXscuu")</f>
        <v/>
      </c>
    </row>
    <row r="137">
      <c r="A137" t="inlineStr">
        <is>
          <t>6iezmEdeiUCzGGq4kjgyWvFDuajTPNWZqjzV3G2Qpump</t>
        </is>
      </c>
      <c r="B137" t="inlineStr">
        <is>
          <t>smurfette</t>
        </is>
      </c>
      <c r="C137" t="n">
        <v>6</v>
      </c>
      <c r="D137" t="n">
        <v>0.314</v>
      </c>
      <c r="E137" t="n">
        <v>0.02</v>
      </c>
      <c r="F137" t="n">
        <v>20.19</v>
      </c>
      <c r="G137" t="n">
        <v>20.5</v>
      </c>
      <c r="H137" t="n">
        <v>18</v>
      </c>
      <c r="I137" t="n">
        <v>4</v>
      </c>
      <c r="J137" t="n">
        <v>-1</v>
      </c>
      <c r="K137" t="n">
        <v>-1</v>
      </c>
      <c r="L137">
        <f>HYPERLINK("https://www.defined.fi/sol/6iezmEdeiUCzGGq4kjgyWvFDuajTPNWZqjzV3G2Qpump?maker=EmaA4TRkxocKfS64v4KCBtFRSbXjbNovRjywC2jXscuu","https://www.defined.fi/sol/6iezmEdeiUCzGGq4kjgyWvFDuajTPNWZqjzV3G2Qpump?maker=EmaA4TRkxocKfS64v4KCBtFRSbXjbNovRjywC2jXscuu")</f>
        <v/>
      </c>
      <c r="M137">
        <f>HYPERLINK("https://dexscreener.com/solana/6iezmEdeiUCzGGq4kjgyWvFDuajTPNWZqjzV3G2Qpump?maker=EmaA4TRkxocKfS64v4KCBtFRSbXjbNovRjywC2jXscuu","https://dexscreener.com/solana/6iezmEdeiUCzGGq4kjgyWvFDuajTPNWZqjzV3G2Qpump?maker=EmaA4TRkxocKfS64v4KCBtFRSbXjbNovRjywC2jXscuu")</f>
        <v/>
      </c>
    </row>
    <row r="138">
      <c r="A138" t="inlineStr">
        <is>
          <t>5ipyFvwL2aV7hA9mUXaK1ZvRpRYeJyciRdrS7dvrpump</t>
        </is>
      </c>
      <c r="B138" t="inlineStr">
        <is>
          <t>a69z</t>
        </is>
      </c>
      <c r="C138" t="n">
        <v>6</v>
      </c>
      <c r="D138" t="n">
        <v>0.476</v>
      </c>
      <c r="E138" t="n">
        <v>0.26</v>
      </c>
      <c r="F138" t="n">
        <v>1.85</v>
      </c>
      <c r="G138" t="n">
        <v>2.33</v>
      </c>
      <c r="H138" t="n">
        <v>2</v>
      </c>
      <c r="I138" t="n">
        <v>1</v>
      </c>
      <c r="J138" t="n">
        <v>-1</v>
      </c>
      <c r="K138" t="n">
        <v>-1</v>
      </c>
      <c r="L138">
        <f>HYPERLINK("https://www.defined.fi/sol/5ipyFvwL2aV7hA9mUXaK1ZvRpRYeJyciRdrS7dvrpump?maker=EmaA4TRkxocKfS64v4KCBtFRSbXjbNovRjywC2jXscuu","https://www.defined.fi/sol/5ipyFvwL2aV7hA9mUXaK1ZvRpRYeJyciRdrS7dvrpump?maker=EmaA4TRkxocKfS64v4KCBtFRSbXjbNovRjywC2jXscuu")</f>
        <v/>
      </c>
      <c r="M138">
        <f>HYPERLINK("https://dexscreener.com/solana/5ipyFvwL2aV7hA9mUXaK1ZvRpRYeJyciRdrS7dvrpump?maker=EmaA4TRkxocKfS64v4KCBtFRSbXjbNovRjywC2jXscuu","https://dexscreener.com/solana/5ipyFvwL2aV7hA9mUXaK1ZvRpRYeJyciRdrS7dvrpump?maker=EmaA4TRkxocKfS64v4KCBtFRSbXjbNovRjywC2jXscuu")</f>
        <v/>
      </c>
    </row>
    <row r="139">
      <c r="A139" t="inlineStr">
        <is>
          <t>BVxi7Le7GDcdiHg5teDQZKHhUC1aaQjy48La9yMPpump</t>
        </is>
      </c>
      <c r="B139" t="inlineStr">
        <is>
          <t>Marie</t>
        </is>
      </c>
      <c r="C139" t="n">
        <v>6</v>
      </c>
      <c r="D139" t="n">
        <v>2.99</v>
      </c>
      <c r="E139" t="n">
        <v>0.4</v>
      </c>
      <c r="F139" t="n">
        <v>7.42</v>
      </c>
      <c r="G139" t="n">
        <v>10.41</v>
      </c>
      <c r="H139" t="n">
        <v>3</v>
      </c>
      <c r="I139" t="n">
        <v>1</v>
      </c>
      <c r="J139" t="n">
        <v>-1</v>
      </c>
      <c r="K139" t="n">
        <v>-1</v>
      </c>
      <c r="L139">
        <f>HYPERLINK("https://www.defined.fi/sol/BVxi7Le7GDcdiHg5teDQZKHhUC1aaQjy48La9yMPpump?maker=EmaA4TRkxocKfS64v4KCBtFRSbXjbNovRjywC2jXscuu","https://www.defined.fi/sol/BVxi7Le7GDcdiHg5teDQZKHhUC1aaQjy48La9yMPpump?maker=EmaA4TRkxocKfS64v4KCBtFRSbXjbNovRjywC2jXscuu")</f>
        <v/>
      </c>
      <c r="M139">
        <f>HYPERLINK("https://dexscreener.com/solana/BVxi7Le7GDcdiHg5teDQZKHhUC1aaQjy48La9yMPpump?maker=EmaA4TRkxocKfS64v4KCBtFRSbXjbNovRjywC2jXscuu","https://dexscreener.com/solana/BVxi7Le7GDcdiHg5teDQZKHhUC1aaQjy48La9yMPpump?maker=EmaA4TRkxocKfS64v4KCBtFRSbXjbNovRjywC2jXscuu")</f>
        <v/>
      </c>
    </row>
    <row r="140">
      <c r="A140" t="inlineStr">
        <is>
          <t>DvkvJLVLHFSr6uhEBeMQ4XTsPLtbJ6iKaWetLpXUmPGL</t>
        </is>
      </c>
      <c r="B140" t="inlineStr">
        <is>
          <t>HUH</t>
        </is>
      </c>
      <c r="C140" t="n">
        <v>6</v>
      </c>
      <c r="D140" t="n">
        <v>0.505</v>
      </c>
      <c r="E140" t="n">
        <v>0.18</v>
      </c>
      <c r="F140" t="n">
        <v>2.77</v>
      </c>
      <c r="G140" t="n">
        <v>3.27</v>
      </c>
      <c r="H140" t="n">
        <v>4</v>
      </c>
      <c r="I140" t="n">
        <v>1</v>
      </c>
      <c r="J140" t="n">
        <v>-1</v>
      </c>
      <c r="K140" t="n">
        <v>-1</v>
      </c>
      <c r="L140">
        <f>HYPERLINK("https://www.defined.fi/sol/DvkvJLVLHFSr6uhEBeMQ4XTsPLtbJ6iKaWetLpXUmPGL?maker=EmaA4TRkxocKfS64v4KCBtFRSbXjbNovRjywC2jXscuu","https://www.defined.fi/sol/DvkvJLVLHFSr6uhEBeMQ4XTsPLtbJ6iKaWetLpXUmPGL?maker=EmaA4TRkxocKfS64v4KCBtFRSbXjbNovRjywC2jXscuu")</f>
        <v/>
      </c>
      <c r="M140">
        <f>HYPERLINK("https://dexscreener.com/solana/DvkvJLVLHFSr6uhEBeMQ4XTsPLtbJ6iKaWetLpXUmPGL?maker=EmaA4TRkxocKfS64v4KCBtFRSbXjbNovRjywC2jXscuu","https://dexscreener.com/solana/DvkvJLVLHFSr6uhEBeMQ4XTsPLtbJ6iKaWetLpXUmPGL?maker=EmaA4TRkxocKfS64v4KCBtFRSbXjbNovRjywC2jXscuu")</f>
        <v/>
      </c>
    </row>
    <row r="141">
      <c r="A141" t="inlineStr">
        <is>
          <t>3oKmeCZgHLJzgAFF4qWJY53CmUeY1Ceexr3YvCv5pump</t>
        </is>
      </c>
      <c r="B141" t="inlineStr">
        <is>
          <t>DINO</t>
        </is>
      </c>
      <c r="C141" t="n">
        <v>7</v>
      </c>
      <c r="D141" t="n">
        <v>-0.887</v>
      </c>
      <c r="E141" t="n">
        <v>-0.32</v>
      </c>
      <c r="F141" t="n">
        <v>2.77</v>
      </c>
      <c r="G141" t="n">
        <v>1.88</v>
      </c>
      <c r="H141" t="n">
        <v>1</v>
      </c>
      <c r="I141" t="n">
        <v>1</v>
      </c>
      <c r="J141" t="n">
        <v>-1</v>
      </c>
      <c r="K141" t="n">
        <v>-1</v>
      </c>
      <c r="L141">
        <f>HYPERLINK("https://www.defined.fi/sol/3oKmeCZgHLJzgAFF4qWJY53CmUeY1Ceexr3YvCv5pump?maker=EmaA4TRkxocKfS64v4KCBtFRSbXjbNovRjywC2jXscuu","https://www.defined.fi/sol/3oKmeCZgHLJzgAFF4qWJY53CmUeY1Ceexr3YvCv5pump?maker=EmaA4TRkxocKfS64v4KCBtFRSbXjbNovRjywC2jXscuu")</f>
        <v/>
      </c>
      <c r="M141">
        <f>HYPERLINK("https://dexscreener.com/solana/3oKmeCZgHLJzgAFF4qWJY53CmUeY1Ceexr3YvCv5pump?maker=EmaA4TRkxocKfS64v4KCBtFRSbXjbNovRjywC2jXscuu","https://dexscreener.com/solana/3oKmeCZgHLJzgAFF4qWJY53CmUeY1Ceexr3YvCv5pump?maker=EmaA4TRkxocKfS64v4KCBtFRSbXjbNovRjywC2jXscuu")</f>
        <v/>
      </c>
    </row>
    <row r="142">
      <c r="A142" t="inlineStr">
        <is>
          <t>7AAQ3UfUL7bFU2BtxnjSmNSuoSM2kEJNSfYxMQJkpump</t>
        </is>
      </c>
      <c r="B142" t="inlineStr">
        <is>
          <t>MECHAZILLA</t>
        </is>
      </c>
      <c r="C142" t="n">
        <v>7</v>
      </c>
      <c r="D142" t="n">
        <v>0.223</v>
      </c>
      <c r="E142" t="n">
        <v>0.49</v>
      </c>
      <c r="F142" t="n">
        <v>0.458</v>
      </c>
      <c r="G142" t="n">
        <v>0.681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HYPERLINK("https://www.defined.fi/sol/7AAQ3UfUL7bFU2BtxnjSmNSuoSM2kEJNSfYxMQJkpump?maker=EmaA4TRkxocKfS64v4KCBtFRSbXjbNovRjywC2jXscuu","https://www.defined.fi/sol/7AAQ3UfUL7bFU2BtxnjSmNSuoSM2kEJNSfYxMQJkpump?maker=EmaA4TRkxocKfS64v4KCBtFRSbXjbNovRjywC2jXscuu")</f>
        <v/>
      </c>
      <c r="M142">
        <f>HYPERLINK("https://dexscreener.com/solana/7AAQ3UfUL7bFU2BtxnjSmNSuoSM2kEJNSfYxMQJkpump?maker=EmaA4TRkxocKfS64v4KCBtFRSbXjbNovRjywC2jXscuu","https://dexscreener.com/solana/7AAQ3UfUL7bFU2BtxnjSmNSuoSM2kEJNSfYxMQJkpump?maker=EmaA4TRkxocKfS64v4KCBtFRSbXjbNovRjywC2jXscuu")</f>
        <v/>
      </c>
    </row>
    <row r="143">
      <c r="A143" t="inlineStr">
        <is>
          <t>9Gph3zY2KbXaEZLkMXzQQNxRyNoZDe9DB3iyawqKpump</t>
        </is>
      </c>
      <c r="B143" t="inlineStr">
        <is>
          <t>MANTIS</t>
        </is>
      </c>
      <c r="C143" t="n">
        <v>7</v>
      </c>
      <c r="D143" t="n">
        <v>0.132</v>
      </c>
      <c r="E143" t="n">
        <v>0.1</v>
      </c>
      <c r="F143" t="n">
        <v>1.37</v>
      </c>
      <c r="G143" t="n">
        <v>1.51</v>
      </c>
      <c r="H143" t="n">
        <v>3</v>
      </c>
      <c r="I143" t="n">
        <v>1</v>
      </c>
      <c r="J143" t="n">
        <v>-1</v>
      </c>
      <c r="K143" t="n">
        <v>-1</v>
      </c>
      <c r="L143">
        <f>HYPERLINK("https://www.defined.fi/sol/9Gph3zY2KbXaEZLkMXzQQNxRyNoZDe9DB3iyawqKpump?maker=EmaA4TRkxocKfS64v4KCBtFRSbXjbNovRjywC2jXscuu","https://www.defined.fi/sol/9Gph3zY2KbXaEZLkMXzQQNxRyNoZDe9DB3iyawqKpump?maker=EmaA4TRkxocKfS64v4KCBtFRSbXjbNovRjywC2jXscuu")</f>
        <v/>
      </c>
      <c r="M143">
        <f>HYPERLINK("https://dexscreener.com/solana/9Gph3zY2KbXaEZLkMXzQQNxRyNoZDe9DB3iyawqKpump?maker=EmaA4TRkxocKfS64v4KCBtFRSbXjbNovRjywC2jXscuu","https://dexscreener.com/solana/9Gph3zY2KbXaEZLkMXzQQNxRyNoZDe9DB3iyawqKpump?maker=EmaA4TRkxocKfS64v4KCBtFRSbXjbNovRjywC2jXscuu")</f>
        <v/>
      </c>
    </row>
    <row r="144">
      <c r="A144" t="inlineStr">
        <is>
          <t>39uTeePcfcQBJe7VCWL3s5DXJz7n1FRajMB69Ejrpump</t>
        </is>
      </c>
      <c r="B144" t="inlineStr">
        <is>
          <t>TROOPER</t>
        </is>
      </c>
      <c r="C144" t="n">
        <v>7</v>
      </c>
      <c r="D144" t="n">
        <v>-0.095</v>
      </c>
      <c r="E144" t="n">
        <v>-0.21</v>
      </c>
      <c r="F144" t="n">
        <v>0.46</v>
      </c>
      <c r="G144" t="n">
        <v>0.365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HYPERLINK("https://www.defined.fi/sol/39uTeePcfcQBJe7VCWL3s5DXJz7n1FRajMB69Ejrpump?maker=EmaA4TRkxocKfS64v4KCBtFRSbXjbNovRjywC2jXscuu","https://www.defined.fi/sol/39uTeePcfcQBJe7VCWL3s5DXJz7n1FRajMB69Ejrpump?maker=EmaA4TRkxocKfS64v4KCBtFRSbXjbNovRjywC2jXscuu")</f>
        <v/>
      </c>
      <c r="M144">
        <f>HYPERLINK("https://dexscreener.com/solana/39uTeePcfcQBJe7VCWL3s5DXJz7n1FRajMB69Ejrpump?maker=EmaA4TRkxocKfS64v4KCBtFRSbXjbNovRjywC2jXscuu","https://dexscreener.com/solana/39uTeePcfcQBJe7VCWL3s5DXJz7n1FRajMB69Ejrpump?maker=EmaA4TRkxocKfS64v4KCBtFRSbXjbNovRjywC2jXscuu")</f>
        <v/>
      </c>
    </row>
    <row r="145">
      <c r="A145" t="inlineStr">
        <is>
          <t>HjzgK4ByrAFGoQngrwSa83PN8j16bHiuBamnPHG7pump</t>
        </is>
      </c>
      <c r="B145" t="inlineStr">
        <is>
          <t>FLIGHT5</t>
        </is>
      </c>
      <c r="C145" t="n">
        <v>7</v>
      </c>
      <c r="D145" t="n">
        <v>0.675</v>
      </c>
      <c r="E145" t="n">
        <v>0.25</v>
      </c>
      <c r="F145" t="n">
        <v>2.68</v>
      </c>
      <c r="G145" t="n">
        <v>3.35</v>
      </c>
      <c r="H145" t="n">
        <v>4</v>
      </c>
      <c r="I145" t="n">
        <v>2</v>
      </c>
      <c r="J145" t="n">
        <v>-1</v>
      </c>
      <c r="K145" t="n">
        <v>-1</v>
      </c>
      <c r="L145">
        <f>HYPERLINK("https://www.defined.fi/sol/HjzgK4ByrAFGoQngrwSa83PN8j16bHiuBamnPHG7pump?maker=EmaA4TRkxocKfS64v4KCBtFRSbXjbNovRjywC2jXscuu","https://www.defined.fi/sol/HjzgK4ByrAFGoQngrwSa83PN8j16bHiuBamnPHG7pump?maker=EmaA4TRkxocKfS64v4KCBtFRSbXjbNovRjywC2jXscuu")</f>
        <v/>
      </c>
      <c r="M145">
        <f>HYPERLINK("https://dexscreener.com/solana/HjzgK4ByrAFGoQngrwSa83PN8j16bHiuBamnPHG7pump?maker=EmaA4TRkxocKfS64v4KCBtFRSbXjbNovRjywC2jXscuu","https://dexscreener.com/solana/HjzgK4ByrAFGoQngrwSa83PN8j16bHiuBamnPHG7pump?maker=EmaA4TRkxocKfS64v4KCBtFRSbXjbNovRjywC2jXscuu")</f>
        <v/>
      </c>
    </row>
    <row r="146">
      <c r="A146" t="inlineStr">
        <is>
          <t>299XwCopfifHHoE4UsBC2SrAa63dzppk8gv7rh3CpG9C</t>
        </is>
      </c>
      <c r="B146" t="inlineStr">
        <is>
          <t>CTO</t>
        </is>
      </c>
      <c r="C146" t="n">
        <v>7</v>
      </c>
      <c r="D146" t="n">
        <v>-0.8179999999999999</v>
      </c>
      <c r="E146" t="n">
        <v>-0.3</v>
      </c>
      <c r="F146" t="n">
        <v>2.75</v>
      </c>
      <c r="G146" t="n">
        <v>1.94</v>
      </c>
      <c r="H146" t="n">
        <v>3</v>
      </c>
      <c r="I146" t="n">
        <v>1</v>
      </c>
      <c r="J146" t="n">
        <v>-1</v>
      </c>
      <c r="K146" t="n">
        <v>-1</v>
      </c>
      <c r="L146">
        <f>HYPERLINK("https://www.defined.fi/sol/299XwCopfifHHoE4UsBC2SrAa63dzppk8gv7rh3CpG9C?maker=EmaA4TRkxocKfS64v4KCBtFRSbXjbNovRjywC2jXscuu","https://www.defined.fi/sol/299XwCopfifHHoE4UsBC2SrAa63dzppk8gv7rh3CpG9C?maker=EmaA4TRkxocKfS64v4KCBtFRSbXjbNovRjywC2jXscuu")</f>
        <v/>
      </c>
      <c r="M146">
        <f>HYPERLINK("https://dexscreener.com/solana/299XwCopfifHHoE4UsBC2SrAa63dzppk8gv7rh3CpG9C?maker=EmaA4TRkxocKfS64v4KCBtFRSbXjbNovRjywC2jXscuu","https://dexscreener.com/solana/299XwCopfifHHoE4UsBC2SrAa63dzppk8gv7rh3CpG9C?maker=EmaA4TRkxocKfS64v4KCBtFRSbXjbNovRjywC2jXscuu")</f>
        <v/>
      </c>
    </row>
    <row r="147">
      <c r="A147" t="inlineStr">
        <is>
          <t>CpfJLrcKurohU6C8t9TxkpbFtFohja2YKGfjwpzXpump</t>
        </is>
      </c>
      <c r="B147" t="inlineStr">
        <is>
          <t>BELIEVE</t>
        </is>
      </c>
      <c r="C147" t="n">
        <v>7</v>
      </c>
      <c r="D147" t="n">
        <v>0.35</v>
      </c>
      <c r="E147" t="n">
        <v>0.38</v>
      </c>
      <c r="F147" t="n">
        <v>0.917</v>
      </c>
      <c r="G147" t="n">
        <v>1.27</v>
      </c>
      <c r="H147" t="n">
        <v>2</v>
      </c>
      <c r="I147" t="n">
        <v>1</v>
      </c>
      <c r="J147" t="n">
        <v>-1</v>
      </c>
      <c r="K147" t="n">
        <v>-1</v>
      </c>
      <c r="L147">
        <f>HYPERLINK("https://www.defined.fi/sol/CpfJLrcKurohU6C8t9TxkpbFtFohja2YKGfjwpzXpump?maker=EmaA4TRkxocKfS64v4KCBtFRSbXjbNovRjywC2jXscuu","https://www.defined.fi/sol/CpfJLrcKurohU6C8t9TxkpbFtFohja2YKGfjwpzXpump?maker=EmaA4TRkxocKfS64v4KCBtFRSbXjbNovRjywC2jXscuu")</f>
        <v/>
      </c>
      <c r="M147">
        <f>HYPERLINK("https://dexscreener.com/solana/CpfJLrcKurohU6C8t9TxkpbFtFohja2YKGfjwpzXpump?maker=EmaA4TRkxocKfS64v4KCBtFRSbXjbNovRjywC2jXscuu","https://dexscreener.com/solana/CpfJLrcKurohU6C8t9TxkpbFtFohja2YKGfjwpzXpump?maker=EmaA4TRkxocKfS64v4KCBtFRSbXjbNovRjywC2jXscuu")</f>
        <v/>
      </c>
    </row>
    <row r="148">
      <c r="A148" t="inlineStr">
        <is>
          <t>BXjvDF4n9Vj19m1S6Nqm6wd23RVYxKEPGqVtqRqqpump</t>
        </is>
      </c>
      <c r="B148" t="inlineStr">
        <is>
          <t>loopy</t>
        </is>
      </c>
      <c r="C148" t="n">
        <v>7</v>
      </c>
      <c r="D148" t="n">
        <v>-2.09</v>
      </c>
      <c r="E148" t="n">
        <v>-0.46</v>
      </c>
      <c r="F148" t="n">
        <v>4.57</v>
      </c>
      <c r="G148" t="n">
        <v>2.49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HYPERLINK("https://www.defined.fi/sol/BXjvDF4n9Vj19m1S6Nqm6wd23RVYxKEPGqVtqRqqpump?maker=EmaA4TRkxocKfS64v4KCBtFRSbXjbNovRjywC2jXscuu","https://www.defined.fi/sol/BXjvDF4n9Vj19m1S6Nqm6wd23RVYxKEPGqVtqRqqpump?maker=EmaA4TRkxocKfS64v4KCBtFRSbXjbNovRjywC2jXscuu")</f>
        <v/>
      </c>
      <c r="M148">
        <f>HYPERLINK("https://dexscreener.com/solana/BXjvDF4n9Vj19m1S6Nqm6wd23RVYxKEPGqVtqRqqpump?maker=EmaA4TRkxocKfS64v4KCBtFRSbXjbNovRjywC2jXscuu","https://dexscreener.com/solana/BXjvDF4n9Vj19m1S6Nqm6wd23RVYxKEPGqVtqRqqpump?maker=EmaA4TRkxocKfS64v4KCBtFRSbXjbNovRjywC2jXscuu")</f>
        <v/>
      </c>
    </row>
    <row r="149">
      <c r="A149" t="inlineStr">
        <is>
          <t>GVQ4gKZnja2AihfoAEKJTtFES2n4H6YLSSF7jYKc8Yia</t>
        </is>
      </c>
      <c r="B149" t="inlineStr">
        <is>
          <t>ONE</t>
        </is>
      </c>
      <c r="C149" t="n">
        <v>7</v>
      </c>
      <c r="D149" t="n">
        <v>1.03</v>
      </c>
      <c r="E149" t="n">
        <v>0.37</v>
      </c>
      <c r="F149" t="n">
        <v>2.76</v>
      </c>
      <c r="G149" t="n">
        <v>3.79</v>
      </c>
      <c r="H149" t="n">
        <v>3</v>
      </c>
      <c r="I149" t="n">
        <v>2</v>
      </c>
      <c r="J149" t="n">
        <v>-1</v>
      </c>
      <c r="K149" t="n">
        <v>-1</v>
      </c>
      <c r="L149">
        <f>HYPERLINK("https://www.defined.fi/sol/GVQ4gKZnja2AihfoAEKJTtFES2n4H6YLSSF7jYKc8Yia?maker=EmaA4TRkxocKfS64v4KCBtFRSbXjbNovRjywC2jXscuu","https://www.defined.fi/sol/GVQ4gKZnja2AihfoAEKJTtFES2n4H6YLSSF7jYKc8Yia?maker=EmaA4TRkxocKfS64v4KCBtFRSbXjbNovRjywC2jXscuu")</f>
        <v/>
      </c>
      <c r="M149">
        <f>HYPERLINK("https://dexscreener.com/solana/GVQ4gKZnja2AihfoAEKJTtFES2n4H6YLSSF7jYKc8Yia?maker=EmaA4TRkxocKfS64v4KCBtFRSbXjbNovRjywC2jXscuu","https://dexscreener.com/solana/GVQ4gKZnja2AihfoAEKJTtFES2n4H6YLSSF7jYKc8Yia?maker=EmaA4TRkxocKfS64v4KCBtFRSbXjbNovRjywC2jXscuu")</f>
        <v/>
      </c>
    </row>
    <row r="150">
      <c r="A150" t="inlineStr">
        <is>
          <t>6c1dUwKi49kbEQLubirFgrPLfcRbF3a6tQmESsXbpump</t>
        </is>
      </c>
      <c r="B150" t="inlineStr">
        <is>
          <t>nofap</t>
        </is>
      </c>
      <c r="C150" t="n">
        <v>7</v>
      </c>
      <c r="D150" t="n">
        <v>1.09</v>
      </c>
      <c r="E150" t="n">
        <v>1.18</v>
      </c>
      <c r="F150" t="n">
        <v>0.922</v>
      </c>
      <c r="G150" t="n">
        <v>2.01</v>
      </c>
      <c r="H150" t="n">
        <v>1</v>
      </c>
      <c r="I150" t="n">
        <v>2</v>
      </c>
      <c r="J150" t="n">
        <v>-1</v>
      </c>
      <c r="K150" t="n">
        <v>-1</v>
      </c>
      <c r="L150">
        <f>HYPERLINK("https://www.defined.fi/sol/6c1dUwKi49kbEQLubirFgrPLfcRbF3a6tQmESsXbpump?maker=EmaA4TRkxocKfS64v4KCBtFRSbXjbNovRjywC2jXscuu","https://www.defined.fi/sol/6c1dUwKi49kbEQLubirFgrPLfcRbF3a6tQmESsXbpump?maker=EmaA4TRkxocKfS64v4KCBtFRSbXjbNovRjywC2jXscuu")</f>
        <v/>
      </c>
      <c r="M150">
        <f>HYPERLINK("https://dexscreener.com/solana/6c1dUwKi49kbEQLubirFgrPLfcRbF3a6tQmESsXbpump?maker=EmaA4TRkxocKfS64v4KCBtFRSbXjbNovRjywC2jXscuu","https://dexscreener.com/solana/6c1dUwKi49kbEQLubirFgrPLfcRbF3a6tQmESsXbpump?maker=EmaA4TRkxocKfS64v4KCBtFRSbXjbNovRjywC2jXscuu")</f>
        <v/>
      </c>
    </row>
    <row r="151">
      <c r="A151" t="inlineStr">
        <is>
          <t>8iWsK2WH3AGviQwAnt43zvc8yLy6QMUSuv8PK2A7pump</t>
        </is>
      </c>
      <c r="B151" t="inlineStr">
        <is>
          <t>unknown_8iWs</t>
        </is>
      </c>
      <c r="C151" t="n">
        <v>7</v>
      </c>
      <c r="D151" t="n">
        <v>4.21</v>
      </c>
      <c r="E151" t="n">
        <v>0.12</v>
      </c>
      <c r="F151" t="n">
        <v>36.56</v>
      </c>
      <c r="G151" t="n">
        <v>40.76</v>
      </c>
      <c r="H151" t="n">
        <v>15</v>
      </c>
      <c r="I151" t="n">
        <v>6</v>
      </c>
      <c r="J151" t="n">
        <v>-1</v>
      </c>
      <c r="K151" t="n">
        <v>-1</v>
      </c>
      <c r="L151">
        <f>HYPERLINK("https://www.defined.fi/sol/8iWsK2WH3AGviQwAnt43zvc8yLy6QMUSuv8PK2A7pump?maker=EmaA4TRkxocKfS64v4KCBtFRSbXjbNovRjywC2jXscuu","https://www.defined.fi/sol/8iWsK2WH3AGviQwAnt43zvc8yLy6QMUSuv8PK2A7pump?maker=EmaA4TRkxocKfS64v4KCBtFRSbXjbNovRjywC2jXscuu")</f>
        <v/>
      </c>
      <c r="M151">
        <f>HYPERLINK("https://dexscreener.com/solana/8iWsK2WH3AGviQwAnt43zvc8yLy6QMUSuv8PK2A7pump?maker=EmaA4TRkxocKfS64v4KCBtFRSbXjbNovRjywC2jXscuu","https://dexscreener.com/solana/8iWsK2WH3AGviQwAnt43zvc8yLy6QMUSuv8PK2A7pump?maker=EmaA4TRkxocKfS64v4KCBtFRSbXjbNovRjywC2jXscuu")</f>
        <v/>
      </c>
    </row>
    <row r="152">
      <c r="A152" t="inlineStr">
        <is>
          <t>BReSxAuENKLu9ywQuacupjDy5qPzoZQ5HfcoYgVipump</t>
        </is>
      </c>
      <c r="B152" t="inlineStr">
        <is>
          <t>Harry</t>
        </is>
      </c>
      <c r="C152" t="n">
        <v>7</v>
      </c>
      <c r="D152" t="n">
        <v>-0.121</v>
      </c>
      <c r="E152" t="n">
        <v>-0.13</v>
      </c>
      <c r="F152" t="n">
        <v>0.912</v>
      </c>
      <c r="G152" t="n">
        <v>0.792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HYPERLINK("https://www.defined.fi/sol/BReSxAuENKLu9ywQuacupjDy5qPzoZQ5HfcoYgVipump?maker=EmaA4TRkxocKfS64v4KCBtFRSbXjbNovRjywC2jXscuu","https://www.defined.fi/sol/BReSxAuENKLu9ywQuacupjDy5qPzoZQ5HfcoYgVipump?maker=EmaA4TRkxocKfS64v4KCBtFRSbXjbNovRjywC2jXscuu")</f>
        <v/>
      </c>
      <c r="M152">
        <f>HYPERLINK("https://dexscreener.com/solana/BReSxAuENKLu9ywQuacupjDy5qPzoZQ5HfcoYgVipump?maker=EmaA4TRkxocKfS64v4KCBtFRSbXjbNovRjywC2jXscuu","https://dexscreener.com/solana/BReSxAuENKLu9ywQuacupjDy5qPzoZQ5HfcoYgVipump?maker=EmaA4TRkxocKfS64v4KCBtFRSbXjbNovRjywC2jXscuu")</f>
        <v/>
      </c>
    </row>
    <row r="153">
      <c r="A153" t="inlineStr">
        <is>
          <t>CzLSujWBLFsSjncfkh59rUFqvafWcY5tzedWJSuypump</t>
        </is>
      </c>
      <c r="B153" t="inlineStr">
        <is>
          <t>GOAT</t>
        </is>
      </c>
      <c r="C153" t="n">
        <v>7</v>
      </c>
      <c r="D153" t="n">
        <v>62.45</v>
      </c>
      <c r="E153" t="n">
        <v>11</v>
      </c>
      <c r="F153" t="n">
        <v>5.28</v>
      </c>
      <c r="G153" t="n">
        <v>67.73</v>
      </c>
      <c r="H153" t="n">
        <v>7</v>
      </c>
      <c r="I153" t="n">
        <v>8</v>
      </c>
      <c r="J153" t="n">
        <v>-1</v>
      </c>
      <c r="K153" t="n">
        <v>-1</v>
      </c>
      <c r="L153">
        <f>HYPERLINK("https://www.defined.fi/sol/CzLSujWBLFsSjncfkh59rUFqvafWcY5tzedWJSuypump?maker=EmaA4TRkxocKfS64v4KCBtFRSbXjbNovRjywC2jXscuu","https://www.defined.fi/sol/CzLSujWBLFsSjncfkh59rUFqvafWcY5tzedWJSuypump?maker=EmaA4TRkxocKfS64v4KCBtFRSbXjbNovRjywC2jXscuu")</f>
        <v/>
      </c>
      <c r="M153">
        <f>HYPERLINK("https://dexscreener.com/solana/CzLSujWBLFsSjncfkh59rUFqvafWcY5tzedWJSuypump?maker=EmaA4TRkxocKfS64v4KCBtFRSbXjbNovRjywC2jXscuu","https://dexscreener.com/solana/CzLSujWBLFsSjncfkh59rUFqvafWcY5tzedWJSuypump?maker=EmaA4TRkxocKfS64v4KCBtFRSbXjbNovRjywC2jXscuu")</f>
        <v/>
      </c>
    </row>
    <row r="154">
      <c r="A154" t="inlineStr">
        <is>
          <t>HhuNLvutiT7v6fACB4CeLhB5pzeK8ztaLKkfjsNfpump</t>
        </is>
      </c>
      <c r="B154" t="inlineStr">
        <is>
          <t>Hyper</t>
        </is>
      </c>
      <c r="C154" t="n">
        <v>7</v>
      </c>
      <c r="D154" t="n">
        <v>-1.15</v>
      </c>
      <c r="E154" t="n">
        <v>-0.63</v>
      </c>
      <c r="F154" t="n">
        <v>1.84</v>
      </c>
      <c r="G154" t="n">
        <v>0.6850000000000001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HYPERLINK("https://www.defined.fi/sol/HhuNLvutiT7v6fACB4CeLhB5pzeK8ztaLKkfjsNfpump?maker=EmaA4TRkxocKfS64v4KCBtFRSbXjbNovRjywC2jXscuu","https://www.defined.fi/sol/HhuNLvutiT7v6fACB4CeLhB5pzeK8ztaLKkfjsNfpump?maker=EmaA4TRkxocKfS64v4KCBtFRSbXjbNovRjywC2jXscuu")</f>
        <v/>
      </c>
      <c r="M154">
        <f>HYPERLINK("https://dexscreener.com/solana/HhuNLvutiT7v6fACB4CeLhB5pzeK8ztaLKkfjsNfpump?maker=EmaA4TRkxocKfS64v4KCBtFRSbXjbNovRjywC2jXscuu","https://dexscreener.com/solana/HhuNLvutiT7v6fACB4CeLhB5pzeK8ztaLKkfjsNfpump?maker=EmaA4TRkxocKfS64v4KCBtFRSbXjbNovRjywC2jXscuu")</f>
        <v/>
      </c>
    </row>
    <row r="155">
      <c r="A155" t="inlineStr">
        <is>
          <t>XpuJ53uCUzSQWVVbKA7aDGqZ38GmePm8S3ub9ztpump</t>
        </is>
      </c>
      <c r="B155" t="inlineStr">
        <is>
          <t>PONZI</t>
        </is>
      </c>
      <c r="C155" t="n">
        <v>7</v>
      </c>
      <c r="D155" t="n">
        <v>-0.392</v>
      </c>
      <c r="E155" t="n">
        <v>-0.14</v>
      </c>
      <c r="F155" t="n">
        <v>2.75</v>
      </c>
      <c r="G155" t="n">
        <v>2.35</v>
      </c>
      <c r="H155" t="n">
        <v>3</v>
      </c>
      <c r="I155" t="n">
        <v>1</v>
      </c>
      <c r="J155" t="n">
        <v>-1</v>
      </c>
      <c r="K155" t="n">
        <v>-1</v>
      </c>
      <c r="L155">
        <f>HYPERLINK("https://www.defined.fi/sol/XpuJ53uCUzSQWVVbKA7aDGqZ38GmePm8S3ub9ztpump?maker=EmaA4TRkxocKfS64v4KCBtFRSbXjbNovRjywC2jXscuu","https://www.defined.fi/sol/XpuJ53uCUzSQWVVbKA7aDGqZ38GmePm8S3ub9ztpump?maker=EmaA4TRkxocKfS64v4KCBtFRSbXjbNovRjywC2jXscuu")</f>
        <v/>
      </c>
      <c r="M155">
        <f>HYPERLINK("https://dexscreener.com/solana/XpuJ53uCUzSQWVVbKA7aDGqZ38GmePm8S3ub9ztpump?maker=EmaA4TRkxocKfS64v4KCBtFRSbXjbNovRjywC2jXscuu","https://dexscreener.com/solana/XpuJ53uCUzSQWVVbKA7aDGqZ38GmePm8S3ub9ztpump?maker=EmaA4TRkxocKfS64v4KCBtFRSbXjbNovRjywC2jXscuu")</f>
        <v/>
      </c>
    </row>
    <row r="156">
      <c r="A156" t="inlineStr">
        <is>
          <t>HhCUxpFg3pcK3yoxPNBsYupn2vqebHHvBpZwiStXpump</t>
        </is>
      </c>
      <c r="B156" t="inlineStr">
        <is>
          <t>Bertie</t>
        </is>
      </c>
      <c r="C156" t="n">
        <v>7</v>
      </c>
      <c r="D156" t="n">
        <v>-3.29</v>
      </c>
      <c r="E156" t="n">
        <v>-0.33</v>
      </c>
      <c r="F156" t="n">
        <v>10.11</v>
      </c>
      <c r="G156" t="n">
        <v>6.66</v>
      </c>
      <c r="H156" t="n">
        <v>3</v>
      </c>
      <c r="I156" t="n">
        <v>3</v>
      </c>
      <c r="J156" t="n">
        <v>-1</v>
      </c>
      <c r="K156" t="n">
        <v>-1</v>
      </c>
      <c r="L156">
        <f>HYPERLINK("https://www.defined.fi/sol/HhCUxpFg3pcK3yoxPNBsYupn2vqebHHvBpZwiStXpump?maker=EmaA4TRkxocKfS64v4KCBtFRSbXjbNovRjywC2jXscuu","https://www.defined.fi/sol/HhCUxpFg3pcK3yoxPNBsYupn2vqebHHvBpZwiStXpump?maker=EmaA4TRkxocKfS64v4KCBtFRSbXjbNovRjywC2jXscuu")</f>
        <v/>
      </c>
      <c r="M156">
        <f>HYPERLINK("https://dexscreener.com/solana/HhCUxpFg3pcK3yoxPNBsYupn2vqebHHvBpZwiStXpump?maker=EmaA4TRkxocKfS64v4KCBtFRSbXjbNovRjywC2jXscuu","https://dexscreener.com/solana/HhCUxpFg3pcK3yoxPNBsYupn2vqebHHvBpZwiStXpump?maker=EmaA4TRkxocKfS64v4KCBtFRSbXjbNovRjywC2jXscuu")</f>
        <v/>
      </c>
    </row>
    <row r="157">
      <c r="A157" t="inlineStr">
        <is>
          <t>Gbx5v5opYLZakBWTzYZYnDvEo1T7c8BbNxwthak2pump</t>
        </is>
      </c>
      <c r="B157" t="inlineStr">
        <is>
          <t>0100</t>
        </is>
      </c>
      <c r="C157" t="n">
        <v>7</v>
      </c>
      <c r="D157" t="n">
        <v>-0.893</v>
      </c>
      <c r="E157" t="n">
        <v>-1</v>
      </c>
      <c r="F157" t="n">
        <v>0.995</v>
      </c>
      <c r="G157" t="n">
        <v>0.101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HYPERLINK("https://www.defined.fi/sol/Gbx5v5opYLZakBWTzYZYnDvEo1T7c8BbNxwthak2pump?maker=EmaA4TRkxocKfS64v4KCBtFRSbXjbNovRjywC2jXscuu","https://www.defined.fi/sol/Gbx5v5opYLZakBWTzYZYnDvEo1T7c8BbNxwthak2pump?maker=EmaA4TRkxocKfS64v4KCBtFRSbXjbNovRjywC2jXscuu")</f>
        <v/>
      </c>
      <c r="M157">
        <f>HYPERLINK("https://dexscreener.com/solana/Gbx5v5opYLZakBWTzYZYnDvEo1T7c8BbNxwthak2pump?maker=EmaA4TRkxocKfS64v4KCBtFRSbXjbNovRjywC2jXscuu","https://dexscreener.com/solana/Gbx5v5opYLZakBWTzYZYnDvEo1T7c8BbNxwthak2pump?maker=EmaA4TRkxocKfS64v4KCBtFRSbXjbNovRjywC2jXscuu")</f>
        <v/>
      </c>
    </row>
    <row r="158">
      <c r="A158" t="inlineStr">
        <is>
          <t>Ask3QD3BagjDbnGBvL7QEFTNA6Sg6pyiUZQTnfkDpump</t>
        </is>
      </c>
      <c r="B158" t="inlineStr">
        <is>
          <t>KIKO</t>
        </is>
      </c>
      <c r="C158" t="n">
        <v>7</v>
      </c>
      <c r="D158" t="n">
        <v>-4.29</v>
      </c>
      <c r="E158" t="n">
        <v>-0.93</v>
      </c>
      <c r="F158" t="n">
        <v>4.6</v>
      </c>
      <c r="G158" t="n">
        <v>0.308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HYPERLINK("https://www.defined.fi/sol/Ask3QD3BagjDbnGBvL7QEFTNA6Sg6pyiUZQTnfkDpump?maker=EmaA4TRkxocKfS64v4KCBtFRSbXjbNovRjywC2jXscuu","https://www.defined.fi/sol/Ask3QD3BagjDbnGBvL7QEFTNA6Sg6pyiUZQTnfkDpump?maker=EmaA4TRkxocKfS64v4KCBtFRSbXjbNovRjywC2jXscuu")</f>
        <v/>
      </c>
      <c r="M158">
        <f>HYPERLINK("https://dexscreener.com/solana/Ask3QD3BagjDbnGBvL7QEFTNA6Sg6pyiUZQTnfkDpump?maker=EmaA4TRkxocKfS64v4KCBtFRSbXjbNovRjywC2jXscuu","https://dexscreener.com/solana/Ask3QD3BagjDbnGBvL7QEFTNA6Sg6pyiUZQTnfkDpump?maker=EmaA4TRkxocKfS64v4KCBtFRSbXjbNovRjywC2jXscuu")</f>
        <v/>
      </c>
    </row>
    <row r="159">
      <c r="A159" t="inlineStr">
        <is>
          <t>7NxiDiG1EQepyfUrBgjf6FVY6TNZXi7r5exExGyppump</t>
        </is>
      </c>
      <c r="B159" t="inlineStr">
        <is>
          <t>president</t>
        </is>
      </c>
      <c r="C159" t="n">
        <v>7</v>
      </c>
      <c r="D159" t="n">
        <v>-0.661</v>
      </c>
      <c r="E159" t="n">
        <v>-0.72</v>
      </c>
      <c r="F159" t="n">
        <v>0.919</v>
      </c>
      <c r="G159" t="n">
        <v>0.257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HYPERLINK("https://www.defined.fi/sol/7NxiDiG1EQepyfUrBgjf6FVY6TNZXi7r5exExGyppump?maker=EmaA4TRkxocKfS64v4KCBtFRSbXjbNovRjywC2jXscuu","https://www.defined.fi/sol/7NxiDiG1EQepyfUrBgjf6FVY6TNZXi7r5exExGyppump?maker=EmaA4TRkxocKfS64v4KCBtFRSbXjbNovRjywC2jXscuu")</f>
        <v/>
      </c>
      <c r="M159">
        <f>HYPERLINK("https://dexscreener.com/solana/7NxiDiG1EQepyfUrBgjf6FVY6TNZXi7r5exExGyppump?maker=EmaA4TRkxocKfS64v4KCBtFRSbXjbNovRjywC2jXscuu","https://dexscreener.com/solana/7NxiDiG1EQepyfUrBgjf6FVY6TNZXi7r5exExGyppump?maker=EmaA4TRkxocKfS64v4KCBtFRSbXjbNovRjywC2jXscuu")</f>
        <v/>
      </c>
    </row>
    <row r="160">
      <c r="A160" t="inlineStr">
        <is>
          <t>E731vcvE6DPLnqsZAgNh66XsE8Gv13TibRrUazEorCx8</t>
        </is>
      </c>
      <c r="B160" t="inlineStr">
        <is>
          <t>HULK</t>
        </is>
      </c>
      <c r="C160" t="n">
        <v>7</v>
      </c>
      <c r="D160" t="n">
        <v>-4.15</v>
      </c>
      <c r="E160" t="n">
        <v>-0.9</v>
      </c>
      <c r="F160" t="n">
        <v>4.59</v>
      </c>
      <c r="G160" t="n">
        <v>0</v>
      </c>
      <c r="H160" t="n">
        <v>2</v>
      </c>
      <c r="I160" t="n">
        <v>0</v>
      </c>
      <c r="J160" t="n">
        <v>-1</v>
      </c>
      <c r="K160" t="n">
        <v>-1</v>
      </c>
      <c r="L160">
        <f>HYPERLINK("https://www.defined.fi/sol/E731vcvE6DPLnqsZAgNh66XsE8Gv13TibRrUazEorCx8?maker=EmaA4TRkxocKfS64v4KCBtFRSbXjbNovRjywC2jXscuu","https://www.defined.fi/sol/E731vcvE6DPLnqsZAgNh66XsE8Gv13TibRrUazEorCx8?maker=EmaA4TRkxocKfS64v4KCBtFRSbXjbNovRjywC2jXscuu")</f>
        <v/>
      </c>
      <c r="M160">
        <f>HYPERLINK("https://dexscreener.com/solana/E731vcvE6DPLnqsZAgNh66XsE8Gv13TibRrUazEorCx8?maker=EmaA4TRkxocKfS64v4KCBtFRSbXjbNovRjywC2jXscuu","https://dexscreener.com/solana/E731vcvE6DPLnqsZAgNh66XsE8Gv13TibRrUazEorCx8?maker=EmaA4TRkxocKfS64v4KCBtFRSbXjbNovRjywC2jXscuu")</f>
        <v/>
      </c>
    </row>
    <row r="161">
      <c r="A161" t="inlineStr">
        <is>
          <t>6T5X9ZfbUPngy3mW3kRMNReA8VVEsmDUzjCUbg2dpump</t>
        </is>
      </c>
      <c r="B161" t="inlineStr">
        <is>
          <t>POPMART</t>
        </is>
      </c>
      <c r="C161" t="n">
        <v>8</v>
      </c>
      <c r="D161" t="n">
        <v>-0.6860000000000001</v>
      </c>
      <c r="E161" t="n">
        <v>-1</v>
      </c>
      <c r="F161" t="n">
        <v>0.861</v>
      </c>
      <c r="G161" t="n">
        <v>0.175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HYPERLINK("https://www.defined.fi/sol/6T5X9ZfbUPngy3mW3kRMNReA8VVEsmDUzjCUbg2dpump?maker=EmaA4TRkxocKfS64v4KCBtFRSbXjbNovRjywC2jXscuu","https://www.defined.fi/sol/6T5X9ZfbUPngy3mW3kRMNReA8VVEsmDUzjCUbg2dpump?maker=EmaA4TRkxocKfS64v4KCBtFRSbXjbNovRjywC2jXscuu")</f>
        <v/>
      </c>
      <c r="M161">
        <f>HYPERLINK("https://dexscreener.com/solana/6T5X9ZfbUPngy3mW3kRMNReA8VVEsmDUzjCUbg2dpump?maker=EmaA4TRkxocKfS64v4KCBtFRSbXjbNovRjywC2jXscuu","https://dexscreener.com/solana/6T5X9ZfbUPngy3mW3kRMNReA8VVEsmDUzjCUbg2dpump?maker=EmaA4TRkxocKfS64v4KCBtFRSbXjbNovRjywC2jXscuu")</f>
        <v/>
      </c>
    </row>
    <row r="162">
      <c r="A162" t="inlineStr">
        <is>
          <t>Hg4YMiNVEAFeSmowvqzuAjaLK8PeLptJdTEz92fg4Th3</t>
        </is>
      </c>
      <c r="B162" t="inlineStr">
        <is>
          <t>YOJIM</t>
        </is>
      </c>
      <c r="C162" t="n">
        <v>8</v>
      </c>
      <c r="D162" t="n">
        <v>-0.456</v>
      </c>
      <c r="E162" t="n">
        <v>-1</v>
      </c>
      <c r="F162" t="n">
        <v>0.456</v>
      </c>
      <c r="G162" t="n">
        <v>0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HYPERLINK("https://www.defined.fi/sol/Hg4YMiNVEAFeSmowvqzuAjaLK8PeLptJdTEz92fg4Th3?maker=EmaA4TRkxocKfS64v4KCBtFRSbXjbNovRjywC2jXscuu","https://www.defined.fi/sol/Hg4YMiNVEAFeSmowvqzuAjaLK8PeLptJdTEz92fg4Th3?maker=EmaA4TRkxocKfS64v4KCBtFRSbXjbNovRjywC2jXscuu")</f>
        <v/>
      </c>
      <c r="M162">
        <f>HYPERLINK("https://dexscreener.com/solana/Hg4YMiNVEAFeSmowvqzuAjaLK8PeLptJdTEz92fg4Th3?maker=EmaA4TRkxocKfS64v4KCBtFRSbXjbNovRjywC2jXscuu","https://dexscreener.com/solana/Hg4YMiNVEAFeSmowvqzuAjaLK8PeLptJdTEz92fg4Th3?maker=EmaA4TRkxocKfS64v4KCBtFRSbXjbNovRjywC2jXscuu")</f>
        <v/>
      </c>
    </row>
    <row r="163">
      <c r="A163" t="inlineStr">
        <is>
          <t>FtCsaiuoYdGuTUFLk1hHzHe1m6yk2bQ5ZLxEeC51tjDR</t>
        </is>
      </c>
      <c r="B163" t="inlineStr">
        <is>
          <t>Magnet</t>
        </is>
      </c>
      <c r="C163" t="n">
        <v>8</v>
      </c>
      <c r="D163" t="n">
        <v>-0.894</v>
      </c>
      <c r="E163" t="n">
        <v>-1</v>
      </c>
      <c r="F163" t="n">
        <v>0.913</v>
      </c>
      <c r="G163" t="n">
        <v>0.019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HYPERLINK("https://www.defined.fi/sol/FtCsaiuoYdGuTUFLk1hHzHe1m6yk2bQ5ZLxEeC51tjDR?maker=EmaA4TRkxocKfS64v4KCBtFRSbXjbNovRjywC2jXscuu","https://www.defined.fi/sol/FtCsaiuoYdGuTUFLk1hHzHe1m6yk2bQ5ZLxEeC51tjDR?maker=EmaA4TRkxocKfS64v4KCBtFRSbXjbNovRjywC2jXscuu")</f>
        <v/>
      </c>
      <c r="M163">
        <f>HYPERLINK("https://dexscreener.com/solana/FtCsaiuoYdGuTUFLk1hHzHe1m6yk2bQ5ZLxEeC51tjDR?maker=EmaA4TRkxocKfS64v4KCBtFRSbXjbNovRjywC2jXscuu","https://dexscreener.com/solana/FtCsaiuoYdGuTUFLk1hHzHe1m6yk2bQ5ZLxEeC51tjDR?maker=EmaA4TRkxocKfS64v4KCBtFRSbXjbNovRjywC2jXscuu")</f>
        <v/>
      </c>
    </row>
    <row r="164">
      <c r="A164" t="inlineStr">
        <is>
          <t>9R1S3PXVPEw73kvZx4aSPTPVw9WqNwnQySBC1WbT5jyh</t>
        </is>
      </c>
      <c r="B164" t="inlineStr">
        <is>
          <t>DSCVRd</t>
        </is>
      </c>
      <c r="C164" t="n">
        <v>8</v>
      </c>
      <c r="D164" t="n">
        <v>1.14</v>
      </c>
      <c r="E164" t="n">
        <v>0.64</v>
      </c>
      <c r="F164" t="n">
        <v>1.73</v>
      </c>
      <c r="G164" t="n">
        <v>2.93</v>
      </c>
      <c r="H164" t="n">
        <v>2</v>
      </c>
      <c r="I164" t="n">
        <v>2</v>
      </c>
      <c r="J164" t="n">
        <v>-1</v>
      </c>
      <c r="K164" t="n">
        <v>-1</v>
      </c>
      <c r="L164">
        <f>HYPERLINK("https://www.defined.fi/sol/9R1S3PXVPEw73kvZx4aSPTPVw9WqNwnQySBC1WbT5jyh?maker=EmaA4TRkxocKfS64v4KCBtFRSbXjbNovRjywC2jXscuu","https://www.defined.fi/sol/9R1S3PXVPEw73kvZx4aSPTPVw9WqNwnQySBC1WbT5jyh?maker=EmaA4TRkxocKfS64v4KCBtFRSbXjbNovRjywC2jXscuu")</f>
        <v/>
      </c>
      <c r="M164">
        <f>HYPERLINK("https://dexscreener.com/solana/9R1S3PXVPEw73kvZx4aSPTPVw9WqNwnQySBC1WbT5jyh?maker=EmaA4TRkxocKfS64v4KCBtFRSbXjbNovRjywC2jXscuu","https://dexscreener.com/solana/9R1S3PXVPEw73kvZx4aSPTPVw9WqNwnQySBC1WbT5jyh?maker=EmaA4TRkxocKfS64v4KCBtFRSbXjbNovRjywC2jXscuu")</f>
        <v/>
      </c>
    </row>
    <row r="165">
      <c r="A165" t="inlineStr">
        <is>
          <t>7yzqxCuEiDpGUCTecbk3MztwX5HMAeUgxLGqAidGpump</t>
        </is>
      </c>
      <c r="B165" t="inlineStr">
        <is>
          <t>unknown_7yzq</t>
        </is>
      </c>
      <c r="C165" t="n">
        <v>8</v>
      </c>
      <c r="D165" t="n">
        <v>-1.51</v>
      </c>
      <c r="E165" t="n">
        <v>-0.83</v>
      </c>
      <c r="F165" t="n">
        <v>1.83</v>
      </c>
      <c r="G165" t="n">
        <v>0.312</v>
      </c>
      <c r="H165" t="n">
        <v>2</v>
      </c>
      <c r="I165" t="n">
        <v>1</v>
      </c>
      <c r="J165" t="n">
        <v>-1</v>
      </c>
      <c r="K165" t="n">
        <v>-1</v>
      </c>
      <c r="L165">
        <f>HYPERLINK("https://www.defined.fi/sol/7yzqxCuEiDpGUCTecbk3MztwX5HMAeUgxLGqAidGpump?maker=EmaA4TRkxocKfS64v4KCBtFRSbXjbNovRjywC2jXscuu","https://www.defined.fi/sol/7yzqxCuEiDpGUCTecbk3MztwX5HMAeUgxLGqAidGpump?maker=EmaA4TRkxocKfS64v4KCBtFRSbXjbNovRjywC2jXscuu")</f>
        <v/>
      </c>
      <c r="M165">
        <f>HYPERLINK("https://dexscreener.com/solana/7yzqxCuEiDpGUCTecbk3MztwX5HMAeUgxLGqAidGpump?maker=EmaA4TRkxocKfS64v4KCBtFRSbXjbNovRjywC2jXscuu","https://dexscreener.com/solana/7yzqxCuEiDpGUCTecbk3MztwX5HMAeUgxLGqAidGpump?maker=EmaA4TRkxocKfS64v4KCBtFRSbXjbNovRjywC2jXscuu")</f>
        <v/>
      </c>
    </row>
    <row r="166">
      <c r="A166" t="inlineStr">
        <is>
          <t>DahUhbrbvDkg75Av4CJ4YSgoSMP4kpeH1hPMExBLpump</t>
        </is>
      </c>
      <c r="B166" t="inlineStr">
        <is>
          <t>unknown_DahU</t>
        </is>
      </c>
      <c r="C166" t="n">
        <v>8</v>
      </c>
      <c r="D166" t="n">
        <v>-0.536</v>
      </c>
      <c r="E166" t="n">
        <v>-0.59</v>
      </c>
      <c r="F166" t="n">
        <v>0.91</v>
      </c>
      <c r="G166" t="n">
        <v>0.374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HYPERLINK("https://www.defined.fi/sol/DahUhbrbvDkg75Av4CJ4YSgoSMP4kpeH1hPMExBLpump?maker=EmaA4TRkxocKfS64v4KCBtFRSbXjbNovRjywC2jXscuu","https://www.defined.fi/sol/DahUhbrbvDkg75Av4CJ4YSgoSMP4kpeH1hPMExBLpump?maker=EmaA4TRkxocKfS64v4KCBtFRSbXjbNovRjywC2jXscuu")</f>
        <v/>
      </c>
      <c r="M166">
        <f>HYPERLINK("https://dexscreener.com/solana/DahUhbrbvDkg75Av4CJ4YSgoSMP4kpeH1hPMExBLpump?maker=EmaA4TRkxocKfS64v4KCBtFRSbXjbNovRjywC2jXscuu","https://dexscreener.com/solana/DahUhbrbvDkg75Av4CJ4YSgoSMP4kpeH1hPMExBLpump?maker=EmaA4TRkxocKfS64v4KCBtFRSbXjbNovRjywC2jXscuu")</f>
        <v/>
      </c>
    </row>
    <row r="167">
      <c r="A167" t="inlineStr">
        <is>
          <t>24gG4br5xFBRmxdqpgirtxgcr7BaWoErQfc2uyDp2Qhh</t>
        </is>
      </c>
      <c r="B167" t="inlineStr">
        <is>
          <t>NOS</t>
        </is>
      </c>
      <c r="C167" t="n">
        <v>8</v>
      </c>
      <c r="D167" t="n">
        <v>-2.38</v>
      </c>
      <c r="E167" t="n">
        <v>-0.27</v>
      </c>
      <c r="F167" t="n">
        <v>8.77</v>
      </c>
      <c r="G167" t="n">
        <v>6.39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HYPERLINK("https://www.defined.fi/sol/24gG4br5xFBRmxdqpgirtxgcr7BaWoErQfc2uyDp2Qhh?maker=EmaA4TRkxocKfS64v4KCBtFRSbXjbNovRjywC2jXscuu","https://www.defined.fi/sol/24gG4br5xFBRmxdqpgirtxgcr7BaWoErQfc2uyDp2Qhh?maker=EmaA4TRkxocKfS64v4KCBtFRSbXjbNovRjywC2jXscuu")</f>
        <v/>
      </c>
      <c r="M167">
        <f>HYPERLINK("https://dexscreener.com/solana/24gG4br5xFBRmxdqpgirtxgcr7BaWoErQfc2uyDp2Qhh?maker=EmaA4TRkxocKfS64v4KCBtFRSbXjbNovRjywC2jXscuu","https://dexscreener.com/solana/24gG4br5xFBRmxdqpgirtxgcr7BaWoErQfc2uyDp2Qhh?maker=EmaA4TRkxocKfS64v4KCBtFRSbXjbNovRjywC2jXscuu")</f>
        <v/>
      </c>
    </row>
    <row r="168">
      <c r="A168" t="inlineStr">
        <is>
          <t>AEpPKhZt21aVS2qdTCoBrwDwNNdWn4VT3pgkj7A5pump</t>
        </is>
      </c>
      <c r="B168" t="inlineStr">
        <is>
          <t>Joseph</t>
        </is>
      </c>
      <c r="C168" t="n">
        <v>8</v>
      </c>
      <c r="D168" t="n">
        <v>-1.09</v>
      </c>
      <c r="E168" t="n">
        <v>-0.8100000000000001</v>
      </c>
      <c r="F168" t="n">
        <v>1.35</v>
      </c>
      <c r="G168" t="n">
        <v>0.253</v>
      </c>
      <c r="H168" t="n">
        <v>2</v>
      </c>
      <c r="I168" t="n">
        <v>1</v>
      </c>
      <c r="J168" t="n">
        <v>-1</v>
      </c>
      <c r="K168" t="n">
        <v>-1</v>
      </c>
      <c r="L168">
        <f>HYPERLINK("https://www.defined.fi/sol/AEpPKhZt21aVS2qdTCoBrwDwNNdWn4VT3pgkj7A5pump?maker=EmaA4TRkxocKfS64v4KCBtFRSbXjbNovRjywC2jXscuu","https://www.defined.fi/sol/AEpPKhZt21aVS2qdTCoBrwDwNNdWn4VT3pgkj7A5pump?maker=EmaA4TRkxocKfS64v4KCBtFRSbXjbNovRjywC2jXscuu")</f>
        <v/>
      </c>
      <c r="M168">
        <f>HYPERLINK("https://dexscreener.com/solana/AEpPKhZt21aVS2qdTCoBrwDwNNdWn4VT3pgkj7A5pump?maker=EmaA4TRkxocKfS64v4KCBtFRSbXjbNovRjywC2jXscuu","https://dexscreener.com/solana/AEpPKhZt21aVS2qdTCoBrwDwNNdWn4VT3pgkj7A5pump?maker=EmaA4TRkxocKfS64v4KCBtFRSbXjbNovRjywC2jXscuu")</f>
        <v/>
      </c>
    </row>
    <row r="169">
      <c r="A169" t="inlineStr">
        <is>
          <t>6Zeog4mMXCwG7DdZ8KLqGrJ6rnibnnHM7YhXK4qc6sAj</t>
        </is>
      </c>
      <c r="B169" t="inlineStr">
        <is>
          <t>ROBOT</t>
        </is>
      </c>
      <c r="C169" t="n">
        <v>9</v>
      </c>
      <c r="D169" t="n">
        <v>0.041</v>
      </c>
      <c r="E169" t="n">
        <v>0.1</v>
      </c>
      <c r="F169" t="n">
        <v>0.436</v>
      </c>
      <c r="G169" t="n">
        <v>0.477</v>
      </c>
      <c r="H169" t="n">
        <v>1</v>
      </c>
      <c r="I169" t="n">
        <v>2</v>
      </c>
      <c r="J169" t="n">
        <v>-1</v>
      </c>
      <c r="K169" t="n">
        <v>-1</v>
      </c>
      <c r="L169">
        <f>HYPERLINK("https://www.defined.fi/sol/6Zeog4mMXCwG7DdZ8KLqGrJ6rnibnnHM7YhXK4qc6sAj?maker=EmaA4TRkxocKfS64v4KCBtFRSbXjbNovRjywC2jXscuu","https://www.defined.fi/sol/6Zeog4mMXCwG7DdZ8KLqGrJ6rnibnnHM7YhXK4qc6sAj?maker=EmaA4TRkxocKfS64v4KCBtFRSbXjbNovRjywC2jXscuu")</f>
        <v/>
      </c>
      <c r="M169">
        <f>HYPERLINK("https://dexscreener.com/solana/6Zeog4mMXCwG7DdZ8KLqGrJ6rnibnnHM7YhXK4qc6sAj?maker=EmaA4TRkxocKfS64v4KCBtFRSbXjbNovRjywC2jXscuu","https://dexscreener.com/solana/6Zeog4mMXCwG7DdZ8KLqGrJ6rnibnnHM7YhXK4qc6sAj?maker=EmaA4TRkxocKfS64v4KCBtFRSbXjbNovRjywC2jXscuu")</f>
        <v/>
      </c>
    </row>
    <row r="170">
      <c r="A170" t="inlineStr">
        <is>
          <t>DEszvtNxanyrQiRMnYN3hTA3S6X3pTjzrQMte38npump</t>
        </is>
      </c>
      <c r="B170" t="inlineStr">
        <is>
          <t>DAN</t>
        </is>
      </c>
      <c r="C170" t="n">
        <v>9</v>
      </c>
      <c r="D170" t="n">
        <v>-1.22</v>
      </c>
      <c r="E170" t="n">
        <v>-0.47</v>
      </c>
      <c r="F170" t="n">
        <v>2.61</v>
      </c>
      <c r="G170" t="n">
        <v>1.4</v>
      </c>
      <c r="H170" t="n">
        <v>3</v>
      </c>
      <c r="I170" t="n">
        <v>2</v>
      </c>
      <c r="J170" t="n">
        <v>-1</v>
      </c>
      <c r="K170" t="n">
        <v>-1</v>
      </c>
      <c r="L170">
        <f>HYPERLINK("https://www.defined.fi/sol/DEszvtNxanyrQiRMnYN3hTA3S6X3pTjzrQMte38npump?maker=EmaA4TRkxocKfS64v4KCBtFRSbXjbNovRjywC2jXscuu","https://www.defined.fi/sol/DEszvtNxanyrQiRMnYN3hTA3S6X3pTjzrQMte38npump?maker=EmaA4TRkxocKfS64v4KCBtFRSbXjbNovRjywC2jXscuu")</f>
        <v/>
      </c>
      <c r="M170">
        <f>HYPERLINK("https://dexscreener.com/solana/DEszvtNxanyrQiRMnYN3hTA3S6X3pTjzrQMte38npump?maker=EmaA4TRkxocKfS64v4KCBtFRSbXjbNovRjywC2jXscuu","https://dexscreener.com/solana/DEszvtNxanyrQiRMnYN3hTA3S6X3pTjzrQMte38npump?maker=EmaA4TRkxocKfS64v4KCBtFRSbXjbNovRjywC2jXscuu")</f>
        <v/>
      </c>
    </row>
    <row r="171">
      <c r="A171" t="inlineStr">
        <is>
          <t>BLuYi5WtwCkAVEgxwAL119GwzFHzjq6me3eWPW95pump</t>
        </is>
      </c>
      <c r="B171" t="inlineStr">
        <is>
          <t>Doddy</t>
        </is>
      </c>
      <c r="C171" t="n">
        <v>9</v>
      </c>
      <c r="D171" t="n">
        <v>-0.862</v>
      </c>
      <c r="E171" t="n">
        <v>-0.97</v>
      </c>
      <c r="F171" t="n">
        <v>0.888</v>
      </c>
      <c r="G171" t="n">
        <v>0</v>
      </c>
      <c r="H171" t="n">
        <v>1</v>
      </c>
      <c r="I171" t="n">
        <v>0</v>
      </c>
      <c r="J171" t="n">
        <v>-1</v>
      </c>
      <c r="K171" t="n">
        <v>-1</v>
      </c>
      <c r="L171">
        <f>HYPERLINK("https://www.defined.fi/sol/BLuYi5WtwCkAVEgxwAL119GwzFHzjq6me3eWPW95pump?maker=EmaA4TRkxocKfS64v4KCBtFRSbXjbNovRjywC2jXscuu","https://www.defined.fi/sol/BLuYi5WtwCkAVEgxwAL119GwzFHzjq6me3eWPW95pump?maker=EmaA4TRkxocKfS64v4KCBtFRSbXjbNovRjywC2jXscuu")</f>
        <v/>
      </c>
      <c r="M171">
        <f>HYPERLINK("https://dexscreener.com/solana/BLuYi5WtwCkAVEgxwAL119GwzFHzjq6me3eWPW95pump?maker=EmaA4TRkxocKfS64v4KCBtFRSbXjbNovRjywC2jXscuu","https://dexscreener.com/solana/BLuYi5WtwCkAVEgxwAL119GwzFHzjq6me3eWPW95pump?maker=EmaA4TRkxocKfS64v4KCBtFRSbXjbNovRjywC2jXscuu")</f>
        <v/>
      </c>
    </row>
    <row r="172">
      <c r="A172" t="inlineStr">
        <is>
          <t>BxvSGuc26xfJUuRSrnTM7DZk9A8zTPxdcGRvbd25pump</t>
        </is>
      </c>
      <c r="B172" t="inlineStr">
        <is>
          <t>PATTY</t>
        </is>
      </c>
      <c r="C172" t="n">
        <v>9</v>
      </c>
      <c r="D172" t="n">
        <v>-0.6899999999999999</v>
      </c>
      <c r="E172" t="n">
        <v>-0.79</v>
      </c>
      <c r="F172" t="n">
        <v>0.877</v>
      </c>
      <c r="G172" t="n">
        <v>0.187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HYPERLINK("https://www.defined.fi/sol/BxvSGuc26xfJUuRSrnTM7DZk9A8zTPxdcGRvbd25pump?maker=EmaA4TRkxocKfS64v4KCBtFRSbXjbNovRjywC2jXscuu","https://www.defined.fi/sol/BxvSGuc26xfJUuRSrnTM7DZk9A8zTPxdcGRvbd25pump?maker=EmaA4TRkxocKfS64v4KCBtFRSbXjbNovRjywC2jXscuu")</f>
        <v/>
      </c>
      <c r="M172">
        <f>HYPERLINK("https://dexscreener.com/solana/BxvSGuc26xfJUuRSrnTM7DZk9A8zTPxdcGRvbd25pump?maker=EmaA4TRkxocKfS64v4KCBtFRSbXjbNovRjywC2jXscuu","https://dexscreener.com/solana/BxvSGuc26xfJUuRSrnTM7DZk9A8zTPxdcGRvbd25pump?maker=EmaA4TRkxocKfS64v4KCBtFRSbXjbNovRjywC2jXscuu")</f>
        <v/>
      </c>
    </row>
    <row r="173">
      <c r="A173" t="inlineStr">
        <is>
          <t>9HXGd6x6pBZr2BuGc7LREr5BG1mRgD6ujhQRf59Rpump</t>
        </is>
      </c>
      <c r="B173" t="inlineStr">
        <is>
          <t>WEROBOT</t>
        </is>
      </c>
      <c r="C173" t="n">
        <v>9</v>
      </c>
      <c r="D173" t="n">
        <v>-0.545</v>
      </c>
      <c r="E173" t="n">
        <v>-0.62</v>
      </c>
      <c r="F173" t="n">
        <v>0.875</v>
      </c>
      <c r="G173" t="n">
        <v>0.33</v>
      </c>
      <c r="H173" t="n">
        <v>2</v>
      </c>
      <c r="I173" t="n">
        <v>1</v>
      </c>
      <c r="J173" t="n">
        <v>-1</v>
      </c>
      <c r="K173" t="n">
        <v>-1</v>
      </c>
      <c r="L173">
        <f>HYPERLINK("https://www.defined.fi/sol/9HXGd6x6pBZr2BuGc7LREr5BG1mRgD6ujhQRf59Rpump?maker=EmaA4TRkxocKfS64v4KCBtFRSbXjbNovRjywC2jXscuu","https://www.defined.fi/sol/9HXGd6x6pBZr2BuGc7LREr5BG1mRgD6ujhQRf59Rpump?maker=EmaA4TRkxocKfS64v4KCBtFRSbXjbNovRjywC2jXscuu")</f>
        <v/>
      </c>
      <c r="M173">
        <f>HYPERLINK("https://dexscreener.com/solana/9HXGd6x6pBZr2BuGc7LREr5BG1mRgD6ujhQRf59Rpump?maker=EmaA4TRkxocKfS64v4KCBtFRSbXjbNovRjywC2jXscuu","https://dexscreener.com/solana/9HXGd6x6pBZr2BuGc7LREr5BG1mRgD6ujhQRf59Rpump?maker=EmaA4TRkxocKfS64v4KCBtFRSbXjbNovRjywC2jXscuu")</f>
        <v/>
      </c>
    </row>
    <row r="174">
      <c r="A174" t="inlineStr">
        <is>
          <t>CZfY8SfagG8HeADc24MPQkr6JhKgvN1hibDW7KJdd3Yt</t>
        </is>
      </c>
      <c r="B174" t="inlineStr">
        <is>
          <t>DOMO</t>
        </is>
      </c>
      <c r="C174" t="n">
        <v>9</v>
      </c>
      <c r="D174" t="n">
        <v>-0.598</v>
      </c>
      <c r="E174" t="n">
        <v>-1</v>
      </c>
      <c r="F174" t="n">
        <v>0.864</v>
      </c>
      <c r="G174" t="n">
        <v>0.264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HYPERLINK("https://www.defined.fi/sol/CZfY8SfagG8HeADc24MPQkr6JhKgvN1hibDW7KJdd3Yt?maker=EmaA4TRkxocKfS64v4KCBtFRSbXjbNovRjywC2jXscuu","https://www.defined.fi/sol/CZfY8SfagG8HeADc24MPQkr6JhKgvN1hibDW7KJdd3Yt?maker=EmaA4TRkxocKfS64v4KCBtFRSbXjbNovRjywC2jXscuu")</f>
        <v/>
      </c>
      <c r="M174">
        <f>HYPERLINK("https://dexscreener.com/solana/CZfY8SfagG8HeADc24MPQkr6JhKgvN1hibDW7KJdd3Yt?maker=EmaA4TRkxocKfS64v4KCBtFRSbXjbNovRjywC2jXscuu","https://dexscreener.com/solana/CZfY8SfagG8HeADc24MPQkr6JhKgvN1hibDW7KJdd3Yt?maker=EmaA4TRkxocKfS64v4KCBtFRSbXjbNovRjywC2jXscuu")</f>
        <v/>
      </c>
    </row>
    <row r="175">
      <c r="A175" t="inlineStr">
        <is>
          <t>4x7xoqc6ogyBpQ9jKAWRsNJnUkBzAmXsE7nTa3a4pump</t>
        </is>
      </c>
      <c r="B175" t="inlineStr">
        <is>
          <t>neggo</t>
        </is>
      </c>
      <c r="C175" t="n">
        <v>10</v>
      </c>
      <c r="D175" t="n">
        <v>0.033</v>
      </c>
      <c r="E175" t="n">
        <v>0.08</v>
      </c>
      <c r="F175" t="n">
        <v>0.432</v>
      </c>
      <c r="G175" t="n">
        <v>0.459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HYPERLINK("https://www.defined.fi/sol/4x7xoqc6ogyBpQ9jKAWRsNJnUkBzAmXsE7nTa3a4pump?maker=EmaA4TRkxocKfS64v4KCBtFRSbXjbNovRjywC2jXscuu","https://www.defined.fi/sol/4x7xoqc6ogyBpQ9jKAWRsNJnUkBzAmXsE7nTa3a4pump?maker=EmaA4TRkxocKfS64v4KCBtFRSbXjbNovRjywC2jXscuu")</f>
        <v/>
      </c>
      <c r="M175">
        <f>HYPERLINK("https://dexscreener.com/solana/4x7xoqc6ogyBpQ9jKAWRsNJnUkBzAmXsE7nTa3a4pump?maker=EmaA4TRkxocKfS64v4KCBtFRSbXjbNovRjywC2jXscuu","https://dexscreener.com/solana/4x7xoqc6ogyBpQ9jKAWRsNJnUkBzAmXsE7nTa3a4pump?maker=EmaA4TRkxocKfS64v4KCBtFRSbXjbNovRjywC2jXscuu")</f>
        <v/>
      </c>
    </row>
    <row r="176">
      <c r="A176" t="inlineStr">
        <is>
          <t>CW56H3tLTKfUEgLgigjtVxhoMo6y65zMYgBcWS8Upump</t>
        </is>
      </c>
      <c r="B176" t="inlineStr">
        <is>
          <t>MIHARU</t>
        </is>
      </c>
      <c r="C176" t="n">
        <v>10</v>
      </c>
      <c r="D176" t="n">
        <v>-0.32</v>
      </c>
      <c r="E176" t="n">
        <v>-0.18</v>
      </c>
      <c r="F176" t="n">
        <v>1.75</v>
      </c>
      <c r="G176" t="n">
        <v>1.43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HYPERLINK("https://www.defined.fi/sol/CW56H3tLTKfUEgLgigjtVxhoMo6y65zMYgBcWS8Upump?maker=EmaA4TRkxocKfS64v4KCBtFRSbXjbNovRjywC2jXscuu","https://www.defined.fi/sol/CW56H3tLTKfUEgLgigjtVxhoMo6y65zMYgBcWS8Upump?maker=EmaA4TRkxocKfS64v4KCBtFRSbXjbNovRjywC2jXscuu")</f>
        <v/>
      </c>
      <c r="M176">
        <f>HYPERLINK("https://dexscreener.com/solana/CW56H3tLTKfUEgLgigjtVxhoMo6y65zMYgBcWS8Upump?maker=EmaA4TRkxocKfS64v4KCBtFRSbXjbNovRjywC2jXscuu","https://dexscreener.com/solana/CW56H3tLTKfUEgLgigjtVxhoMo6y65zMYgBcWS8Upump?maker=EmaA4TRkxocKfS64v4KCBtFRSbXjbNovRjywC2jXscuu")</f>
        <v/>
      </c>
    </row>
    <row r="177">
      <c r="A177" t="inlineStr">
        <is>
          <t>7D7BRcBYepfi77vxySapmeqRNN1wsBBxnFPJGbH5pump</t>
        </is>
      </c>
      <c r="B177" t="inlineStr">
        <is>
          <t>DMAGA</t>
        </is>
      </c>
      <c r="C177" t="n">
        <v>10</v>
      </c>
      <c r="D177" t="n">
        <v>-0.034</v>
      </c>
      <c r="E177" t="n">
        <v>-0.01</v>
      </c>
      <c r="F177" t="n">
        <v>4.33</v>
      </c>
      <c r="G177" t="n">
        <v>4.3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HYPERLINK("https://www.defined.fi/sol/7D7BRcBYepfi77vxySapmeqRNN1wsBBxnFPJGbH5pump?maker=EmaA4TRkxocKfS64v4KCBtFRSbXjbNovRjywC2jXscuu","https://www.defined.fi/sol/7D7BRcBYepfi77vxySapmeqRNN1wsBBxnFPJGbH5pump?maker=EmaA4TRkxocKfS64v4KCBtFRSbXjbNovRjywC2jXscuu")</f>
        <v/>
      </c>
      <c r="M177">
        <f>HYPERLINK("https://dexscreener.com/solana/7D7BRcBYepfi77vxySapmeqRNN1wsBBxnFPJGbH5pump?maker=EmaA4TRkxocKfS64v4KCBtFRSbXjbNovRjywC2jXscuu","https://dexscreener.com/solana/7D7BRcBYepfi77vxySapmeqRNN1wsBBxnFPJGbH5pump?maker=EmaA4TRkxocKfS64v4KCBtFRSbXjbNovRjywC2jXscuu")</f>
        <v/>
      </c>
    </row>
    <row r="178">
      <c r="A178" t="inlineStr">
        <is>
          <t>7SP4opCGSn5hmDNEmWkaX6xxXLhAY2nMSXcFXvonpump</t>
        </is>
      </c>
      <c r="B178" t="inlineStr">
        <is>
          <t>YOURDAD</t>
        </is>
      </c>
      <c r="C178" t="n">
        <v>11</v>
      </c>
      <c r="D178" t="n">
        <v>-0.6870000000000001</v>
      </c>
      <c r="E178" t="n">
        <v>-1</v>
      </c>
      <c r="F178" t="n">
        <v>1.81</v>
      </c>
      <c r="G178" t="n">
        <v>1.12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HYPERLINK("https://www.defined.fi/sol/7SP4opCGSn5hmDNEmWkaX6xxXLhAY2nMSXcFXvonpump?maker=EmaA4TRkxocKfS64v4KCBtFRSbXjbNovRjywC2jXscuu","https://www.defined.fi/sol/7SP4opCGSn5hmDNEmWkaX6xxXLhAY2nMSXcFXvonpump?maker=EmaA4TRkxocKfS64v4KCBtFRSbXjbNovRjywC2jXscuu")</f>
        <v/>
      </c>
      <c r="M178">
        <f>HYPERLINK("https://dexscreener.com/solana/7SP4opCGSn5hmDNEmWkaX6xxXLhAY2nMSXcFXvonpump?maker=EmaA4TRkxocKfS64v4KCBtFRSbXjbNovRjywC2jXscuu","https://dexscreener.com/solana/7SP4opCGSn5hmDNEmWkaX6xxXLhAY2nMSXcFXvonpump?maker=EmaA4TRkxocKfS64v4KCBtFRSbXjbNovRjywC2jXscuu")</f>
        <v/>
      </c>
    </row>
    <row r="179">
      <c r="A179" t="inlineStr">
        <is>
          <t>CK7UwtyYTo4CmBohCF9RhF6mCNDxnLMcZsCqouP9pump</t>
        </is>
      </c>
      <c r="B179" t="inlineStr">
        <is>
          <t>todd</t>
        </is>
      </c>
      <c r="C179" t="n">
        <v>11</v>
      </c>
      <c r="D179" t="n">
        <v>0.157</v>
      </c>
      <c r="E179" t="n">
        <v>0.18</v>
      </c>
      <c r="F179" t="n">
        <v>0.882</v>
      </c>
      <c r="G179" t="n">
        <v>1.04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HYPERLINK("https://www.defined.fi/sol/CK7UwtyYTo4CmBohCF9RhF6mCNDxnLMcZsCqouP9pump?maker=EmaA4TRkxocKfS64v4KCBtFRSbXjbNovRjywC2jXscuu","https://www.defined.fi/sol/CK7UwtyYTo4CmBohCF9RhF6mCNDxnLMcZsCqouP9pump?maker=EmaA4TRkxocKfS64v4KCBtFRSbXjbNovRjywC2jXscuu")</f>
        <v/>
      </c>
      <c r="M179">
        <f>HYPERLINK("https://dexscreener.com/solana/CK7UwtyYTo4CmBohCF9RhF6mCNDxnLMcZsCqouP9pump?maker=EmaA4TRkxocKfS64v4KCBtFRSbXjbNovRjywC2jXscuu","https://dexscreener.com/solana/CK7UwtyYTo4CmBohCF9RhF6mCNDxnLMcZsCqouP9pump?maker=EmaA4TRkxocKfS64v4KCBtFRSbXjbNovRjywC2jXscuu")</f>
        <v/>
      </c>
    </row>
    <row r="180">
      <c r="A180" t="inlineStr">
        <is>
          <t>2Znd1hoFp1ho1PYwJQkCV7uKKRRpLtkypKFbX3Ezpump</t>
        </is>
      </c>
      <c r="B180" t="inlineStr">
        <is>
          <t>LSD</t>
        </is>
      </c>
      <c r="C180" t="n">
        <v>11</v>
      </c>
      <c r="D180" t="n">
        <v>-0.268</v>
      </c>
      <c r="E180" t="n">
        <v>-1</v>
      </c>
      <c r="F180" t="n">
        <v>0.45</v>
      </c>
      <c r="G180" t="n">
        <v>0.182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HYPERLINK("https://www.defined.fi/sol/2Znd1hoFp1ho1PYwJQkCV7uKKRRpLtkypKFbX3Ezpump?maker=EmaA4TRkxocKfS64v4KCBtFRSbXjbNovRjywC2jXscuu","https://www.defined.fi/sol/2Znd1hoFp1ho1PYwJQkCV7uKKRRpLtkypKFbX3Ezpump?maker=EmaA4TRkxocKfS64v4KCBtFRSbXjbNovRjywC2jXscuu")</f>
        <v/>
      </c>
      <c r="M180">
        <f>HYPERLINK("https://dexscreener.com/solana/2Znd1hoFp1ho1PYwJQkCV7uKKRRpLtkypKFbX3Ezpump?maker=EmaA4TRkxocKfS64v4KCBtFRSbXjbNovRjywC2jXscuu","https://dexscreener.com/solana/2Znd1hoFp1ho1PYwJQkCV7uKKRRpLtkypKFbX3Ezpump?maker=EmaA4TRkxocKfS64v4KCBtFRSbXjbNovRjywC2jXscuu")</f>
        <v/>
      </c>
    </row>
    <row r="181">
      <c r="A181" t="inlineStr">
        <is>
          <t>3U4KZztTA7mfMDCNM2trU1fH9vjs5gxTM6Y8d6Hspump</t>
        </is>
      </c>
      <c r="B181" t="inlineStr">
        <is>
          <t>BCAT</t>
        </is>
      </c>
      <c r="C181" t="n">
        <v>11</v>
      </c>
      <c r="D181" t="n">
        <v>-0.098</v>
      </c>
      <c r="E181" t="n">
        <v>-1</v>
      </c>
      <c r="F181" t="n">
        <v>0.269</v>
      </c>
      <c r="G181" t="n">
        <v>0.171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HYPERLINK("https://www.defined.fi/sol/3U4KZztTA7mfMDCNM2trU1fH9vjs5gxTM6Y8d6Hspump?maker=EmaA4TRkxocKfS64v4KCBtFRSbXjbNovRjywC2jXscuu","https://www.defined.fi/sol/3U4KZztTA7mfMDCNM2trU1fH9vjs5gxTM6Y8d6Hspump?maker=EmaA4TRkxocKfS64v4KCBtFRSbXjbNovRjywC2jXscuu")</f>
        <v/>
      </c>
      <c r="M181">
        <f>HYPERLINK("https://dexscreener.com/solana/3U4KZztTA7mfMDCNM2trU1fH9vjs5gxTM6Y8d6Hspump?maker=EmaA4TRkxocKfS64v4KCBtFRSbXjbNovRjywC2jXscuu","https://dexscreener.com/solana/3U4KZztTA7mfMDCNM2trU1fH9vjs5gxTM6Y8d6Hspump?maker=EmaA4TRkxocKfS64v4KCBtFRSbXjbNovRjywC2jXscuu")</f>
        <v/>
      </c>
    </row>
    <row r="182">
      <c r="A182" t="inlineStr">
        <is>
          <t>A4aXAbTaNWgAB3Kwh837MryrdqywR9X2SuwjANjQpump</t>
        </is>
      </c>
      <c r="B182" t="inlineStr">
        <is>
          <t>SUSU</t>
        </is>
      </c>
      <c r="C182" t="n">
        <v>11</v>
      </c>
      <c r="D182" t="n">
        <v>-0.425</v>
      </c>
      <c r="E182" t="n">
        <v>-0.47</v>
      </c>
      <c r="F182" t="n">
        <v>0.9</v>
      </c>
      <c r="G182" t="n">
        <v>0.476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HYPERLINK("https://www.defined.fi/sol/A4aXAbTaNWgAB3Kwh837MryrdqywR9X2SuwjANjQpump?maker=EmaA4TRkxocKfS64v4KCBtFRSbXjbNovRjywC2jXscuu","https://www.defined.fi/sol/A4aXAbTaNWgAB3Kwh837MryrdqywR9X2SuwjANjQpump?maker=EmaA4TRkxocKfS64v4KCBtFRSbXjbNovRjywC2jXscuu")</f>
        <v/>
      </c>
      <c r="M182">
        <f>HYPERLINK("https://dexscreener.com/solana/A4aXAbTaNWgAB3Kwh837MryrdqywR9X2SuwjANjQpump?maker=EmaA4TRkxocKfS64v4KCBtFRSbXjbNovRjywC2jXscuu","https://dexscreener.com/solana/A4aXAbTaNWgAB3Kwh837MryrdqywR9X2SuwjANjQpump?maker=EmaA4TRkxocKfS64v4KCBtFRSbXjbNovRjywC2jXscuu")</f>
        <v/>
      </c>
    </row>
    <row r="183">
      <c r="A183" t="inlineStr">
        <is>
          <t>2EkXL7TMGcQkWDowZogVaB7JewSegJQE4vb9H45ppump</t>
        </is>
      </c>
      <c r="B183" t="inlineStr">
        <is>
          <t>BITCOIN</t>
        </is>
      </c>
      <c r="C183" t="n">
        <v>11</v>
      </c>
      <c r="D183" t="n">
        <v>-2.65</v>
      </c>
      <c r="E183" t="n">
        <v>-0.98</v>
      </c>
      <c r="F183" t="n">
        <v>2.7</v>
      </c>
      <c r="G183" t="n">
        <v>0</v>
      </c>
      <c r="H183" t="n">
        <v>2</v>
      </c>
      <c r="I183" t="n">
        <v>0</v>
      </c>
      <c r="J183" t="n">
        <v>-1</v>
      </c>
      <c r="K183" t="n">
        <v>-1</v>
      </c>
      <c r="L183">
        <f>HYPERLINK("https://www.defined.fi/sol/2EkXL7TMGcQkWDowZogVaB7JewSegJQE4vb9H45ppump?maker=EmaA4TRkxocKfS64v4KCBtFRSbXjbNovRjywC2jXscuu","https://www.defined.fi/sol/2EkXL7TMGcQkWDowZogVaB7JewSegJQE4vb9H45ppump?maker=EmaA4TRkxocKfS64v4KCBtFRSbXjbNovRjywC2jXscuu")</f>
        <v/>
      </c>
      <c r="M183">
        <f>HYPERLINK("https://dexscreener.com/solana/2EkXL7TMGcQkWDowZogVaB7JewSegJQE4vb9H45ppump?maker=EmaA4TRkxocKfS64v4KCBtFRSbXjbNovRjywC2jXscuu","https://dexscreener.com/solana/2EkXL7TMGcQkWDowZogVaB7JewSegJQE4vb9H45ppump?maker=EmaA4TRkxocKfS64v4KCBtFRSbXjbNovRjywC2jXscuu")</f>
        <v/>
      </c>
    </row>
    <row r="184">
      <c r="A184" t="inlineStr">
        <is>
          <t>77RBCP95AFT9XRsx4xuGUHjBQsjcatGYCZ2VXx8Epump</t>
        </is>
      </c>
      <c r="B184" t="inlineStr">
        <is>
          <t>HUAHUA</t>
        </is>
      </c>
      <c r="C184" t="n">
        <v>11</v>
      </c>
      <c r="D184" t="n">
        <v>-8.039999999999999</v>
      </c>
      <c r="E184" t="n">
        <v>-0.82</v>
      </c>
      <c r="F184" t="n">
        <v>9.81</v>
      </c>
      <c r="G184" t="n">
        <v>1.77</v>
      </c>
      <c r="H184" t="n">
        <v>1</v>
      </c>
      <c r="I184" t="n">
        <v>1</v>
      </c>
      <c r="J184" t="n">
        <v>-1</v>
      </c>
      <c r="K184" t="n">
        <v>-1</v>
      </c>
      <c r="L184">
        <f>HYPERLINK("https://www.defined.fi/sol/77RBCP95AFT9XRsx4xuGUHjBQsjcatGYCZ2VXx8Epump?maker=EmaA4TRkxocKfS64v4KCBtFRSbXjbNovRjywC2jXscuu","https://www.defined.fi/sol/77RBCP95AFT9XRsx4xuGUHjBQsjcatGYCZ2VXx8Epump?maker=EmaA4TRkxocKfS64v4KCBtFRSbXjbNovRjywC2jXscuu")</f>
        <v/>
      </c>
      <c r="M184">
        <f>HYPERLINK("https://dexscreener.com/solana/77RBCP95AFT9XRsx4xuGUHjBQsjcatGYCZ2VXx8Epump?maker=EmaA4TRkxocKfS64v4KCBtFRSbXjbNovRjywC2jXscuu","https://dexscreener.com/solana/77RBCP95AFT9XRsx4xuGUHjBQsjcatGYCZ2VXx8Epump?maker=EmaA4TRkxocKfS64v4KCBtFRSbXjbNovRjywC2jXscuu")</f>
        <v/>
      </c>
    </row>
    <row r="185">
      <c r="A185" t="inlineStr">
        <is>
          <t>AiQcnL5gPjEXVH1E1FGUdN1WhPz4qXAZfQJxpGrJpump</t>
        </is>
      </c>
      <c r="B185" t="inlineStr">
        <is>
          <t>kheowzoo</t>
        </is>
      </c>
      <c r="C185" t="n">
        <v>11</v>
      </c>
      <c r="D185" t="n">
        <v>128.03</v>
      </c>
      <c r="E185" t="n">
        <v>11</v>
      </c>
      <c r="F185" t="n">
        <v>11.3</v>
      </c>
      <c r="G185" t="n">
        <v>139.33</v>
      </c>
      <c r="H185" t="n">
        <v>2</v>
      </c>
      <c r="I185" t="n">
        <v>31</v>
      </c>
      <c r="J185" t="n">
        <v>-1</v>
      </c>
      <c r="K185" t="n">
        <v>-1</v>
      </c>
      <c r="L185">
        <f>HYPERLINK("https://www.defined.fi/sol/AiQcnL5gPjEXVH1E1FGUdN1WhPz4qXAZfQJxpGrJpump?maker=EmaA4TRkxocKfS64v4KCBtFRSbXjbNovRjywC2jXscuu","https://www.defined.fi/sol/AiQcnL5gPjEXVH1E1FGUdN1WhPz4qXAZfQJxpGrJpump?maker=EmaA4TRkxocKfS64v4KCBtFRSbXjbNovRjywC2jXscuu")</f>
        <v/>
      </c>
      <c r="M185">
        <f>HYPERLINK("https://dexscreener.com/solana/AiQcnL5gPjEXVH1E1FGUdN1WhPz4qXAZfQJxpGrJpump?maker=EmaA4TRkxocKfS64v4KCBtFRSbXjbNovRjywC2jXscuu","https://dexscreener.com/solana/AiQcnL5gPjEXVH1E1FGUdN1WhPz4qXAZfQJxpGrJpump?maker=EmaA4TRkxocKfS64v4KCBtFRSbXjbNovRjywC2jXscuu")</f>
        <v/>
      </c>
    </row>
    <row r="186">
      <c r="A186" t="inlineStr">
        <is>
          <t>7jRXpLWMEV9t8ub7neMeR8HGJtURXpeXTiaBQWbYuysA</t>
        </is>
      </c>
      <c r="B186" t="inlineStr">
        <is>
          <t>MUS</t>
        </is>
      </c>
      <c r="C186" t="n">
        <v>11</v>
      </c>
      <c r="D186" t="n">
        <v>-0.448</v>
      </c>
      <c r="E186" t="n">
        <v>-1</v>
      </c>
      <c r="F186" t="n">
        <v>0.453</v>
      </c>
      <c r="G186" t="n">
        <v>0.005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HYPERLINK("https://www.defined.fi/sol/7jRXpLWMEV9t8ub7neMeR8HGJtURXpeXTiaBQWbYuysA?maker=EmaA4TRkxocKfS64v4KCBtFRSbXjbNovRjywC2jXscuu","https://www.defined.fi/sol/7jRXpLWMEV9t8ub7neMeR8HGJtURXpeXTiaBQWbYuysA?maker=EmaA4TRkxocKfS64v4KCBtFRSbXjbNovRjywC2jXscuu")</f>
        <v/>
      </c>
      <c r="M186">
        <f>HYPERLINK("https://dexscreener.com/solana/7jRXpLWMEV9t8ub7neMeR8HGJtURXpeXTiaBQWbYuysA?maker=EmaA4TRkxocKfS64v4KCBtFRSbXjbNovRjywC2jXscuu","https://dexscreener.com/solana/7jRXpLWMEV9t8ub7neMeR8HGJtURXpeXTiaBQWbYuysA?maker=EmaA4TRkxocKfS64v4KCBtFRSbXjbNovRjywC2jXscuu")</f>
        <v/>
      </c>
    </row>
    <row r="187">
      <c r="A187" t="inlineStr">
        <is>
          <t>BHiVUHns5sR4JE9tYXagBLEeSZ9sEVsJ5Qmpyterpump</t>
        </is>
      </c>
      <c r="B187" t="inlineStr">
        <is>
          <t>Maa</t>
        </is>
      </c>
      <c r="C187" t="n">
        <v>11</v>
      </c>
      <c r="D187" t="n">
        <v>-0.868</v>
      </c>
      <c r="E187" t="n">
        <v>-0.96</v>
      </c>
      <c r="F187" t="n">
        <v>0.899</v>
      </c>
      <c r="G187" t="n">
        <v>0.032</v>
      </c>
      <c r="H187" t="n">
        <v>2</v>
      </c>
      <c r="I187" t="n">
        <v>1</v>
      </c>
      <c r="J187" t="n">
        <v>-1</v>
      </c>
      <c r="K187" t="n">
        <v>-1</v>
      </c>
      <c r="L187">
        <f>HYPERLINK("https://www.defined.fi/sol/BHiVUHns5sR4JE9tYXagBLEeSZ9sEVsJ5Qmpyterpump?maker=EmaA4TRkxocKfS64v4KCBtFRSbXjbNovRjywC2jXscuu","https://www.defined.fi/sol/BHiVUHns5sR4JE9tYXagBLEeSZ9sEVsJ5Qmpyterpump?maker=EmaA4TRkxocKfS64v4KCBtFRSbXjbNovRjywC2jXscuu")</f>
        <v/>
      </c>
      <c r="M187">
        <f>HYPERLINK("https://dexscreener.com/solana/BHiVUHns5sR4JE9tYXagBLEeSZ9sEVsJ5Qmpyterpump?maker=EmaA4TRkxocKfS64v4KCBtFRSbXjbNovRjywC2jXscuu","https://dexscreener.com/solana/BHiVUHns5sR4JE9tYXagBLEeSZ9sEVsJ5Qmpyterpump?maker=EmaA4TRkxocKfS64v4KCBtFRSbXjbNovRjywC2jXscuu")</f>
        <v/>
      </c>
    </row>
    <row r="188">
      <c r="A188" t="inlineStr">
        <is>
          <t>Dy4pE8XgbhDQvgeXyU6dv5yMVgJeedKb6oZM1967pump</t>
        </is>
      </c>
      <c r="B188" t="inlineStr">
        <is>
          <t>DogeLisa</t>
        </is>
      </c>
      <c r="C188" t="n">
        <v>11</v>
      </c>
      <c r="D188" t="n">
        <v>-0.765</v>
      </c>
      <c r="E188" t="n">
        <v>-0.85</v>
      </c>
      <c r="F188" t="n">
        <v>0.899</v>
      </c>
      <c r="G188" t="n">
        <v>0.134</v>
      </c>
      <c r="H188" t="n">
        <v>1</v>
      </c>
      <c r="I188" t="n">
        <v>1</v>
      </c>
      <c r="J188" t="n">
        <v>-1</v>
      </c>
      <c r="K188" t="n">
        <v>-1</v>
      </c>
      <c r="L188">
        <f>HYPERLINK("https://www.defined.fi/sol/Dy4pE8XgbhDQvgeXyU6dv5yMVgJeedKb6oZM1967pump?maker=EmaA4TRkxocKfS64v4KCBtFRSbXjbNovRjywC2jXscuu","https://www.defined.fi/sol/Dy4pE8XgbhDQvgeXyU6dv5yMVgJeedKb6oZM1967pump?maker=EmaA4TRkxocKfS64v4KCBtFRSbXjbNovRjywC2jXscuu")</f>
        <v/>
      </c>
      <c r="M188">
        <f>HYPERLINK("https://dexscreener.com/solana/Dy4pE8XgbhDQvgeXyU6dv5yMVgJeedKb6oZM1967pump?maker=EmaA4TRkxocKfS64v4KCBtFRSbXjbNovRjywC2jXscuu","https://dexscreener.com/solana/Dy4pE8XgbhDQvgeXyU6dv5yMVgJeedKb6oZM1967pump?maker=EmaA4TRkxocKfS64v4KCBtFRSbXjbNovRjywC2jXscuu")</f>
        <v/>
      </c>
    </row>
    <row r="189">
      <c r="A189" t="inlineStr">
        <is>
          <t>4LDT8u5BcVf2acdWJsqz45yaFsXBCsjY79ERLXX6pump</t>
        </is>
      </c>
      <c r="B189" t="inlineStr">
        <is>
          <t>Azizi</t>
        </is>
      </c>
      <c r="C189" t="n">
        <v>11</v>
      </c>
      <c r="D189" t="n">
        <v>-0.542</v>
      </c>
      <c r="E189" t="n">
        <v>-0.58</v>
      </c>
      <c r="F189" t="n">
        <v>0.931</v>
      </c>
      <c r="G189" t="n">
        <v>0.389</v>
      </c>
      <c r="H189" t="n">
        <v>1</v>
      </c>
      <c r="I189" t="n">
        <v>1</v>
      </c>
      <c r="J189" t="n">
        <v>-1</v>
      </c>
      <c r="K189" t="n">
        <v>-1</v>
      </c>
      <c r="L189">
        <f>HYPERLINK("https://www.defined.fi/sol/4LDT8u5BcVf2acdWJsqz45yaFsXBCsjY79ERLXX6pump?maker=EmaA4TRkxocKfS64v4KCBtFRSbXjbNovRjywC2jXscuu","https://www.defined.fi/sol/4LDT8u5BcVf2acdWJsqz45yaFsXBCsjY79ERLXX6pump?maker=EmaA4TRkxocKfS64v4KCBtFRSbXjbNovRjywC2jXscuu")</f>
        <v/>
      </c>
      <c r="M189">
        <f>HYPERLINK("https://dexscreener.com/solana/4LDT8u5BcVf2acdWJsqz45yaFsXBCsjY79ERLXX6pump?maker=EmaA4TRkxocKfS64v4KCBtFRSbXjbNovRjywC2jXscuu","https://dexscreener.com/solana/4LDT8u5BcVf2acdWJsqz45yaFsXBCsjY79ERLXX6pump?maker=EmaA4TRkxocKfS64v4KCBtFRSbXjbNovRjywC2jXscuu")</f>
        <v/>
      </c>
    </row>
    <row r="190">
      <c r="A190" t="inlineStr">
        <is>
          <t>9c1Yz8RFekx4Jx17QekGxtYGNV8y5AL2aDMVkbf6pump</t>
        </is>
      </c>
      <c r="B190" t="inlineStr">
        <is>
          <t>everything</t>
        </is>
      </c>
      <c r="C190" t="n">
        <v>13</v>
      </c>
      <c r="D190" t="n">
        <v>0.264</v>
      </c>
      <c r="E190" t="n">
        <v>0.09</v>
      </c>
      <c r="F190" t="n">
        <v>2.79</v>
      </c>
      <c r="G190" t="n">
        <v>3.06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HYPERLINK("https://www.defined.fi/sol/9c1Yz8RFekx4Jx17QekGxtYGNV8y5AL2aDMVkbf6pump?maker=EmaA4TRkxocKfS64v4KCBtFRSbXjbNovRjywC2jXscuu","https://www.defined.fi/sol/9c1Yz8RFekx4Jx17QekGxtYGNV8y5AL2aDMVkbf6pump?maker=EmaA4TRkxocKfS64v4KCBtFRSbXjbNovRjywC2jXscuu")</f>
        <v/>
      </c>
      <c r="M190">
        <f>HYPERLINK("https://dexscreener.com/solana/9c1Yz8RFekx4Jx17QekGxtYGNV8y5AL2aDMVkbf6pump?maker=EmaA4TRkxocKfS64v4KCBtFRSbXjbNovRjywC2jXscuu","https://dexscreener.com/solana/9c1Yz8RFekx4Jx17QekGxtYGNV8y5AL2aDMVkbf6pump?maker=EmaA4TRkxocKfS64v4KCBtFRSbXjbNovRjywC2jXscuu")</f>
        <v/>
      </c>
    </row>
    <row r="191">
      <c r="A191" t="inlineStr">
        <is>
          <t>DVKfBQaZux6kLZtSTcd3psrqNNEjhycMXRovmG4Ypump</t>
        </is>
      </c>
      <c r="B191" t="inlineStr">
        <is>
          <t>Sam</t>
        </is>
      </c>
      <c r="C191" t="n">
        <v>15</v>
      </c>
      <c r="D191" t="n">
        <v>-0.391</v>
      </c>
      <c r="E191" t="n">
        <v>-0.92</v>
      </c>
      <c r="F191" t="n">
        <v>0.425</v>
      </c>
      <c r="G191" t="n">
        <v>0</v>
      </c>
      <c r="H191" t="n">
        <v>1</v>
      </c>
      <c r="I191" t="n">
        <v>0</v>
      </c>
      <c r="J191" t="n">
        <v>-1</v>
      </c>
      <c r="K191" t="n">
        <v>-1</v>
      </c>
      <c r="L191">
        <f>HYPERLINK("https://www.defined.fi/sol/DVKfBQaZux6kLZtSTcd3psrqNNEjhycMXRovmG4Ypump?maker=EmaA4TRkxocKfS64v4KCBtFRSbXjbNovRjywC2jXscuu","https://www.defined.fi/sol/DVKfBQaZux6kLZtSTcd3psrqNNEjhycMXRovmG4Ypump?maker=EmaA4TRkxocKfS64v4KCBtFRSbXjbNovRjywC2jXscuu")</f>
        <v/>
      </c>
      <c r="M191">
        <f>HYPERLINK("https://dexscreener.com/solana/DVKfBQaZux6kLZtSTcd3psrqNNEjhycMXRovmG4Ypump?maker=EmaA4TRkxocKfS64v4KCBtFRSbXjbNovRjywC2jXscuu","https://dexscreener.com/solana/DVKfBQaZux6kLZtSTcd3psrqNNEjhycMXRovmG4Ypump?maker=EmaA4TRkxocKfS64v4KCBtFRSbXjbNovRjywC2jXscuu")</f>
        <v/>
      </c>
    </row>
    <row r="192">
      <c r="A192" t="inlineStr">
        <is>
          <t>DWvcCF5JuXNmAy6kpvxhXwGTUtiuvhwu94yhA1w1pump</t>
        </is>
      </c>
      <c r="B192" t="inlineStr">
        <is>
          <t>BS</t>
        </is>
      </c>
      <c r="C192" t="n">
        <v>16</v>
      </c>
      <c r="D192" t="n">
        <v>-0.395</v>
      </c>
      <c r="E192" t="n">
        <v>-0.9</v>
      </c>
      <c r="F192" t="n">
        <v>0.44</v>
      </c>
      <c r="G192" t="n">
        <v>0</v>
      </c>
      <c r="H192" t="n">
        <v>1</v>
      </c>
      <c r="I192" t="n">
        <v>0</v>
      </c>
      <c r="J192" t="n">
        <v>-1</v>
      </c>
      <c r="K192" t="n">
        <v>-1</v>
      </c>
      <c r="L192">
        <f>HYPERLINK("https://www.defined.fi/sol/DWvcCF5JuXNmAy6kpvxhXwGTUtiuvhwu94yhA1w1pump?maker=EmaA4TRkxocKfS64v4KCBtFRSbXjbNovRjywC2jXscuu","https://www.defined.fi/sol/DWvcCF5JuXNmAy6kpvxhXwGTUtiuvhwu94yhA1w1pump?maker=EmaA4TRkxocKfS64v4KCBtFRSbXjbNovRjywC2jXscuu")</f>
        <v/>
      </c>
      <c r="M192">
        <f>HYPERLINK("https://dexscreener.com/solana/DWvcCF5JuXNmAy6kpvxhXwGTUtiuvhwu94yhA1w1pump?maker=EmaA4TRkxocKfS64v4KCBtFRSbXjbNovRjywC2jXscuu","https://dexscreener.com/solana/DWvcCF5JuXNmAy6kpvxhXwGTUtiuvhwu94yhA1w1pump?maker=EmaA4TRkxocKfS64v4KCBtFRSbXjbNovRjywC2jXscuu")</f>
        <v/>
      </c>
    </row>
    <row r="193">
      <c r="A193" t="inlineStr">
        <is>
          <t>A1WpmBTaVFbsKSm4Ab2oqaj6D6uAKmA7vSgpiQD6pump</t>
        </is>
      </c>
      <c r="B193" t="inlineStr">
        <is>
          <t>MOW</t>
        </is>
      </c>
      <c r="C193" t="n">
        <v>16</v>
      </c>
      <c r="D193" t="n">
        <v>-4.71</v>
      </c>
      <c r="E193" t="n">
        <v>-0.75</v>
      </c>
      <c r="F193" t="n">
        <v>6.26</v>
      </c>
      <c r="G193" t="n">
        <v>1.54</v>
      </c>
      <c r="H193" t="n">
        <v>3</v>
      </c>
      <c r="I193" t="n">
        <v>1</v>
      </c>
      <c r="J193" t="n">
        <v>-1</v>
      </c>
      <c r="K193" t="n">
        <v>-1</v>
      </c>
      <c r="L193">
        <f>HYPERLINK("https://www.defined.fi/sol/A1WpmBTaVFbsKSm4Ab2oqaj6D6uAKmA7vSgpiQD6pump?maker=EmaA4TRkxocKfS64v4KCBtFRSbXjbNovRjywC2jXscuu","https://www.defined.fi/sol/A1WpmBTaVFbsKSm4Ab2oqaj6D6uAKmA7vSgpiQD6pump?maker=EmaA4TRkxocKfS64v4KCBtFRSbXjbNovRjywC2jXscuu")</f>
        <v/>
      </c>
      <c r="M193">
        <f>HYPERLINK("https://dexscreener.com/solana/A1WpmBTaVFbsKSm4Ab2oqaj6D6uAKmA7vSgpiQD6pump?maker=EmaA4TRkxocKfS64v4KCBtFRSbXjbNovRjywC2jXscuu","https://dexscreener.com/solana/A1WpmBTaVFbsKSm4Ab2oqaj6D6uAKmA7vSgpiQD6pump?maker=EmaA4TRkxocKfS64v4KCBtFRSbXjbNovRjywC2jXscuu")</f>
        <v/>
      </c>
    </row>
    <row r="194">
      <c r="A194" t="inlineStr">
        <is>
          <t>9DADuJAgUWddekbgFaotTLGFHGWiuQzh4goyHdGHHoup</t>
        </is>
      </c>
      <c r="B194" t="inlineStr">
        <is>
          <t>SCAT</t>
        </is>
      </c>
      <c r="C194" t="n">
        <v>16</v>
      </c>
      <c r="D194" t="n">
        <v>-0.431</v>
      </c>
      <c r="E194" t="n">
        <v>-0.98</v>
      </c>
      <c r="F194" t="n">
        <v>0.439</v>
      </c>
      <c r="G194" t="n">
        <v>0</v>
      </c>
      <c r="H194" t="n">
        <v>1</v>
      </c>
      <c r="I194" t="n">
        <v>0</v>
      </c>
      <c r="J194" t="n">
        <v>-1</v>
      </c>
      <c r="K194" t="n">
        <v>-1</v>
      </c>
      <c r="L194">
        <f>HYPERLINK("https://www.defined.fi/sol/9DADuJAgUWddekbgFaotTLGFHGWiuQzh4goyHdGHHoup?maker=EmaA4TRkxocKfS64v4KCBtFRSbXjbNovRjywC2jXscuu","https://www.defined.fi/sol/9DADuJAgUWddekbgFaotTLGFHGWiuQzh4goyHdGHHoup?maker=EmaA4TRkxocKfS64v4KCBtFRSbXjbNovRjywC2jXscuu")</f>
        <v/>
      </c>
      <c r="M194">
        <f>HYPERLINK("https://dexscreener.com/solana/9DADuJAgUWddekbgFaotTLGFHGWiuQzh4goyHdGHHoup?maker=EmaA4TRkxocKfS64v4KCBtFRSbXjbNovRjywC2jXscuu","https://dexscreener.com/solana/9DADuJAgUWddekbgFaotTLGFHGWiuQzh4goyHdGHHoup?maker=EmaA4TRkxocKfS64v4KCBtFRSbXjbNovRjywC2jXscuu")</f>
        <v/>
      </c>
    </row>
    <row r="195">
      <c r="A195" t="inlineStr">
        <is>
          <t>EBdawfhzt4Zhr8YKUJUqTbfCZgU4KfoPbgj8ZzDvpump</t>
        </is>
      </c>
      <c r="B195" t="inlineStr">
        <is>
          <t>POB</t>
        </is>
      </c>
      <c r="C195" t="n">
        <v>17</v>
      </c>
      <c r="D195" t="n">
        <v>-0.276</v>
      </c>
      <c r="E195" t="n">
        <v>-0.44</v>
      </c>
      <c r="F195" t="n">
        <v>0.626</v>
      </c>
      <c r="G195" t="n">
        <v>0.351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HYPERLINK("https://www.defined.fi/sol/EBdawfhzt4Zhr8YKUJUqTbfCZgU4KfoPbgj8ZzDvpump?maker=EmaA4TRkxocKfS64v4KCBtFRSbXjbNovRjywC2jXscuu","https://www.defined.fi/sol/EBdawfhzt4Zhr8YKUJUqTbfCZgU4KfoPbgj8ZzDvpump?maker=EmaA4TRkxocKfS64v4KCBtFRSbXjbNovRjywC2jXscuu")</f>
        <v/>
      </c>
      <c r="M195">
        <f>HYPERLINK("https://dexscreener.com/solana/EBdawfhzt4Zhr8YKUJUqTbfCZgU4KfoPbgj8ZzDvpump?maker=EmaA4TRkxocKfS64v4KCBtFRSbXjbNovRjywC2jXscuu","https://dexscreener.com/solana/EBdawfhzt4Zhr8YKUJUqTbfCZgU4KfoPbgj8ZzDvpump?maker=EmaA4TRkxocKfS64v4KCBtFRSbXjbNovRjywC2jXscuu")</f>
        <v/>
      </c>
    </row>
    <row r="196">
      <c r="A196" t="inlineStr">
        <is>
          <t>DQ5ocd8nrapLuS1xyGCVrNeePmzuqM1WdH4gS3dypump</t>
        </is>
      </c>
      <c r="B196" t="inlineStr">
        <is>
          <t>er</t>
        </is>
      </c>
      <c r="C196" t="n">
        <v>17</v>
      </c>
      <c r="D196" t="n">
        <v>-0.624</v>
      </c>
      <c r="E196" t="n">
        <v>-1</v>
      </c>
      <c r="F196" t="n">
        <v>0.962</v>
      </c>
      <c r="G196" t="n">
        <v>0.339</v>
      </c>
      <c r="H196" t="n">
        <v>1</v>
      </c>
      <c r="I196" t="n">
        <v>1</v>
      </c>
      <c r="J196" t="n">
        <v>-1</v>
      </c>
      <c r="K196" t="n">
        <v>-1</v>
      </c>
      <c r="L196">
        <f>HYPERLINK("https://www.defined.fi/sol/DQ5ocd8nrapLuS1xyGCVrNeePmzuqM1WdH4gS3dypump?maker=EmaA4TRkxocKfS64v4KCBtFRSbXjbNovRjywC2jXscuu","https://www.defined.fi/sol/DQ5ocd8nrapLuS1xyGCVrNeePmzuqM1WdH4gS3dypump?maker=EmaA4TRkxocKfS64v4KCBtFRSbXjbNovRjywC2jXscuu")</f>
        <v/>
      </c>
      <c r="M196">
        <f>HYPERLINK("https://dexscreener.com/solana/DQ5ocd8nrapLuS1xyGCVrNeePmzuqM1WdH4gS3dypump?maker=EmaA4TRkxocKfS64v4KCBtFRSbXjbNovRjywC2jXscuu","https://dexscreener.com/solana/DQ5ocd8nrapLuS1xyGCVrNeePmzuqM1WdH4gS3dypump?maker=EmaA4TRkxocKfS64v4KCBtFRSbXjbNovRjywC2jXscuu")</f>
        <v/>
      </c>
    </row>
    <row r="197">
      <c r="A197" t="inlineStr">
        <is>
          <t>9FC9m6KyisUWmUq7WnXiC3u4dxEqc7bJWCRNG1Lypump</t>
        </is>
      </c>
      <c r="B197" t="inlineStr">
        <is>
          <t>NLONG</t>
        </is>
      </c>
      <c r="C197" t="n">
        <v>17</v>
      </c>
      <c r="D197" t="n">
        <v>-1.78</v>
      </c>
      <c r="E197" t="n">
        <v>-0.97</v>
      </c>
      <c r="F197" t="n">
        <v>1.83</v>
      </c>
      <c r="G197" t="n">
        <v>0.056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HYPERLINK("https://www.defined.fi/sol/9FC9m6KyisUWmUq7WnXiC3u4dxEqc7bJWCRNG1Lypump?maker=EmaA4TRkxocKfS64v4KCBtFRSbXjbNovRjywC2jXscuu","https://www.defined.fi/sol/9FC9m6KyisUWmUq7WnXiC3u4dxEqc7bJWCRNG1Lypump?maker=EmaA4TRkxocKfS64v4KCBtFRSbXjbNovRjywC2jXscuu")</f>
        <v/>
      </c>
      <c r="M197">
        <f>HYPERLINK("https://dexscreener.com/solana/9FC9m6KyisUWmUq7WnXiC3u4dxEqc7bJWCRNG1Lypump?maker=EmaA4TRkxocKfS64v4KCBtFRSbXjbNovRjywC2jXscuu","https://dexscreener.com/solana/9FC9m6KyisUWmUq7WnXiC3u4dxEqc7bJWCRNG1Lypump?maker=EmaA4TRkxocKfS64v4KCBtFRSbXjbNovRjywC2jXscuu")</f>
        <v/>
      </c>
    </row>
    <row r="198">
      <c r="A198" t="inlineStr">
        <is>
          <t>C4n8PidFArWtYrkTxsySw416j476jtLvGfxNXGNZpump</t>
        </is>
      </c>
      <c r="B198" t="inlineStr">
        <is>
          <t>MeowDeng</t>
        </is>
      </c>
      <c r="C198" t="n">
        <v>17</v>
      </c>
      <c r="D198" t="n">
        <v>-2.42</v>
      </c>
      <c r="E198" t="n">
        <v>-0.82</v>
      </c>
      <c r="F198" t="n">
        <v>2.93</v>
      </c>
      <c r="G198" t="n">
        <v>0.515</v>
      </c>
      <c r="H198" t="n">
        <v>1</v>
      </c>
      <c r="I198" t="n">
        <v>1</v>
      </c>
      <c r="J198" t="n">
        <v>-1</v>
      </c>
      <c r="K198" t="n">
        <v>-1</v>
      </c>
      <c r="L198">
        <f>HYPERLINK("https://www.defined.fi/sol/C4n8PidFArWtYrkTxsySw416j476jtLvGfxNXGNZpump?maker=EmaA4TRkxocKfS64v4KCBtFRSbXjbNovRjywC2jXscuu","https://www.defined.fi/sol/C4n8PidFArWtYrkTxsySw416j476jtLvGfxNXGNZpump?maker=EmaA4TRkxocKfS64v4KCBtFRSbXjbNovRjywC2jXscuu")</f>
        <v/>
      </c>
      <c r="M198">
        <f>HYPERLINK("https://dexscreener.com/solana/C4n8PidFArWtYrkTxsySw416j476jtLvGfxNXGNZpump?maker=EmaA4TRkxocKfS64v4KCBtFRSbXjbNovRjywC2jXscuu","https://dexscreener.com/solana/C4n8PidFArWtYrkTxsySw416j476jtLvGfxNXGNZpump?maker=EmaA4TRkxocKfS64v4KCBtFRSbXjbNovRjywC2jXscuu")</f>
        <v/>
      </c>
    </row>
    <row r="199">
      <c r="A199" t="inlineStr">
        <is>
          <t>AiYhnwWiqbdSiEHgAzqrurcdoZx4V21mnuMt5ps2pump</t>
        </is>
      </c>
      <c r="B199" t="inlineStr">
        <is>
          <t>POD</t>
        </is>
      </c>
      <c r="C199" t="n">
        <v>17</v>
      </c>
      <c r="D199" t="n">
        <v>8.02</v>
      </c>
      <c r="E199" t="n">
        <v>0.22</v>
      </c>
      <c r="F199" t="n">
        <v>36.41</v>
      </c>
      <c r="G199" t="n">
        <v>44.42</v>
      </c>
      <c r="H199" t="n">
        <v>5</v>
      </c>
      <c r="I199" t="n">
        <v>5</v>
      </c>
      <c r="J199" t="n">
        <v>-1</v>
      </c>
      <c r="K199" t="n">
        <v>-1</v>
      </c>
      <c r="L199">
        <f>HYPERLINK("https://www.defined.fi/sol/AiYhnwWiqbdSiEHgAzqrurcdoZx4V21mnuMt5ps2pump?maker=EmaA4TRkxocKfS64v4KCBtFRSbXjbNovRjywC2jXscuu","https://www.defined.fi/sol/AiYhnwWiqbdSiEHgAzqrurcdoZx4V21mnuMt5ps2pump?maker=EmaA4TRkxocKfS64v4KCBtFRSbXjbNovRjywC2jXscuu")</f>
        <v/>
      </c>
      <c r="M199">
        <f>HYPERLINK("https://dexscreener.com/solana/AiYhnwWiqbdSiEHgAzqrurcdoZx4V21mnuMt5ps2pump?maker=EmaA4TRkxocKfS64v4KCBtFRSbXjbNovRjywC2jXscuu","https://dexscreener.com/solana/AiYhnwWiqbdSiEHgAzqrurcdoZx4V21mnuMt5ps2pump?maker=EmaA4TRkxocKfS64v4KCBtFRSbXjbNovRjywC2jXscuu")</f>
        <v/>
      </c>
    </row>
    <row r="200">
      <c r="A200" t="inlineStr">
        <is>
          <t>GmVstndqubU1GvdByqdML8QUiokRA9tEhc99Upa6pump</t>
        </is>
      </c>
      <c r="B200" t="inlineStr">
        <is>
          <t>POP</t>
        </is>
      </c>
      <c r="C200" t="n">
        <v>17</v>
      </c>
      <c r="D200" t="n">
        <v>-0.717</v>
      </c>
      <c r="E200" t="n">
        <v>-0.83</v>
      </c>
      <c r="F200" t="n">
        <v>0.859</v>
      </c>
      <c r="G200" t="n">
        <v>0.142</v>
      </c>
      <c r="H200" t="n">
        <v>1</v>
      </c>
      <c r="I200" t="n">
        <v>1</v>
      </c>
      <c r="J200" t="n">
        <v>-1</v>
      </c>
      <c r="K200" t="n">
        <v>-1</v>
      </c>
      <c r="L200">
        <f>HYPERLINK("https://www.defined.fi/sol/GmVstndqubU1GvdByqdML8QUiokRA9tEhc99Upa6pump?maker=EmaA4TRkxocKfS64v4KCBtFRSbXjbNovRjywC2jXscuu","https://www.defined.fi/sol/GmVstndqubU1GvdByqdML8QUiokRA9tEhc99Upa6pump?maker=EmaA4TRkxocKfS64v4KCBtFRSbXjbNovRjywC2jXscuu")</f>
        <v/>
      </c>
      <c r="M200">
        <f>HYPERLINK("https://dexscreener.com/solana/GmVstndqubU1GvdByqdML8QUiokRA9tEhc99Upa6pump?maker=EmaA4TRkxocKfS64v4KCBtFRSbXjbNovRjywC2jXscuu","https://dexscreener.com/solana/GmVstndqubU1GvdByqdML8QUiokRA9tEhc99Upa6pump?maker=EmaA4TRkxocKfS64v4KCBtFRSbXjbNovRjywC2jXscuu")</f>
        <v/>
      </c>
    </row>
    <row r="201">
      <c r="A201" t="inlineStr">
        <is>
          <t>5TKGZs7dDAPwkiD7oN9pb4Gwi8pvzoqXfJzQHTABpuMP</t>
        </is>
      </c>
      <c r="B201" t="inlineStr">
        <is>
          <t>WAI</t>
        </is>
      </c>
      <c r="C201" t="n">
        <v>17</v>
      </c>
      <c r="D201" t="n">
        <v>-0.707</v>
      </c>
      <c r="E201" t="n">
        <v>-1</v>
      </c>
      <c r="F201" t="n">
        <v>0.707</v>
      </c>
      <c r="G201" t="n">
        <v>0</v>
      </c>
      <c r="H201" t="n">
        <v>1</v>
      </c>
      <c r="I201" t="n">
        <v>0</v>
      </c>
      <c r="J201" t="n">
        <v>-1</v>
      </c>
      <c r="K201" t="n">
        <v>-1</v>
      </c>
      <c r="L201">
        <f>HYPERLINK("https://www.defined.fi/sol/5TKGZs7dDAPwkiD7oN9pb4Gwi8pvzoqXfJzQHTABpuMP?maker=EmaA4TRkxocKfS64v4KCBtFRSbXjbNovRjywC2jXscuu","https://www.defined.fi/sol/5TKGZs7dDAPwkiD7oN9pb4Gwi8pvzoqXfJzQHTABpuMP?maker=EmaA4TRkxocKfS64v4KCBtFRSbXjbNovRjywC2jXscuu")</f>
        <v/>
      </c>
      <c r="M201">
        <f>HYPERLINK("https://dexscreener.com/solana/5TKGZs7dDAPwkiD7oN9pb4Gwi8pvzoqXfJzQHTABpuMP?maker=EmaA4TRkxocKfS64v4KCBtFRSbXjbNovRjywC2jXscuu","https://dexscreener.com/solana/5TKGZs7dDAPwkiD7oN9pb4Gwi8pvzoqXfJzQHTABpuMP?maker=EmaA4TRkxocKfS64v4KCBtFRSbXjbNovRjywC2jXscuu")</f>
        <v/>
      </c>
    </row>
    <row r="202">
      <c r="A202" t="inlineStr">
        <is>
          <t>2rjcFc36hTrUN1GE8wbLzcQRWxhY3CZ8poQRewrapump</t>
        </is>
      </c>
      <c r="B202" t="inlineStr">
        <is>
          <t>room</t>
        </is>
      </c>
      <c r="C202" t="n">
        <v>18</v>
      </c>
      <c r="D202" t="n">
        <v>-0.886</v>
      </c>
      <c r="E202" t="n">
        <v>-0.97</v>
      </c>
      <c r="F202" t="n">
        <v>0.914</v>
      </c>
      <c r="G202" t="n">
        <v>0.028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HYPERLINK("https://www.defined.fi/sol/2rjcFc36hTrUN1GE8wbLzcQRWxhY3CZ8poQRewrapump?maker=EmaA4TRkxocKfS64v4KCBtFRSbXjbNovRjywC2jXscuu","https://www.defined.fi/sol/2rjcFc36hTrUN1GE8wbLzcQRWxhY3CZ8poQRewrapump?maker=EmaA4TRkxocKfS64v4KCBtFRSbXjbNovRjywC2jXscuu")</f>
        <v/>
      </c>
      <c r="M202">
        <f>HYPERLINK("https://dexscreener.com/solana/2rjcFc36hTrUN1GE8wbLzcQRWxhY3CZ8poQRewrapump?maker=EmaA4TRkxocKfS64v4KCBtFRSbXjbNovRjywC2jXscuu","https://dexscreener.com/solana/2rjcFc36hTrUN1GE8wbLzcQRWxhY3CZ8poQRewrapump?maker=EmaA4TRkxocKfS64v4KCBtFRSbXjbNovRjywC2jXscuu")</f>
        <v/>
      </c>
    </row>
    <row r="203">
      <c r="A203" t="inlineStr">
        <is>
          <t>91AdQRshPpGJg2kSDKDC3BTwz4ykZ9pxHRQe4SdXpump</t>
        </is>
      </c>
      <c r="B203" t="inlineStr">
        <is>
          <t>Wasao</t>
        </is>
      </c>
      <c r="C203" t="n">
        <v>18</v>
      </c>
      <c r="D203" t="n">
        <v>1.13</v>
      </c>
      <c r="E203" t="n">
        <v>2.46</v>
      </c>
      <c r="F203" t="n">
        <v>0.46</v>
      </c>
      <c r="G203" t="n">
        <v>1.59</v>
      </c>
      <c r="H203" t="n">
        <v>1</v>
      </c>
      <c r="I203" t="n">
        <v>2</v>
      </c>
      <c r="J203" t="n">
        <v>-1</v>
      </c>
      <c r="K203" t="n">
        <v>-1</v>
      </c>
      <c r="L203">
        <f>HYPERLINK("https://www.defined.fi/sol/91AdQRshPpGJg2kSDKDC3BTwz4ykZ9pxHRQe4SdXpump?maker=EmaA4TRkxocKfS64v4KCBtFRSbXjbNovRjywC2jXscuu","https://www.defined.fi/sol/91AdQRshPpGJg2kSDKDC3BTwz4ykZ9pxHRQe4SdXpump?maker=EmaA4TRkxocKfS64v4KCBtFRSbXjbNovRjywC2jXscuu")</f>
        <v/>
      </c>
      <c r="M203">
        <f>HYPERLINK("https://dexscreener.com/solana/91AdQRshPpGJg2kSDKDC3BTwz4ykZ9pxHRQe4SdXpump?maker=EmaA4TRkxocKfS64v4KCBtFRSbXjbNovRjywC2jXscuu","https://dexscreener.com/solana/91AdQRshPpGJg2kSDKDC3BTwz4ykZ9pxHRQe4SdXpump?maker=EmaA4TRkxocKfS64v4KCBtFRSbXjbNovRjywC2jXscuu")</f>
        <v/>
      </c>
    </row>
    <row r="204">
      <c r="A204" t="inlineStr">
        <is>
          <t>ED5nyyWEzpPPiWimP8vYm7sD7TD3LAt3Q3gRTWHzPJBY</t>
        </is>
      </c>
      <c r="B204" t="inlineStr">
        <is>
          <t>MOODENG</t>
        </is>
      </c>
      <c r="C204" t="n">
        <v>18</v>
      </c>
      <c r="D204" t="n">
        <v>6.38</v>
      </c>
      <c r="E204" t="n">
        <v>0.11</v>
      </c>
      <c r="F204" t="n">
        <v>57.48</v>
      </c>
      <c r="G204" t="n">
        <v>63.86</v>
      </c>
      <c r="H204" t="n">
        <v>10</v>
      </c>
      <c r="I204" t="n">
        <v>5</v>
      </c>
      <c r="J204" t="n">
        <v>-1</v>
      </c>
      <c r="K204" t="n">
        <v>-1</v>
      </c>
      <c r="L204">
        <f>HYPERLINK("https://www.defined.fi/sol/ED5nyyWEzpPPiWimP8vYm7sD7TD3LAt3Q3gRTWHzPJBY?maker=EmaA4TRkxocKfS64v4KCBtFRSbXjbNovRjywC2jXscuu","https://www.defined.fi/sol/ED5nyyWEzpPPiWimP8vYm7sD7TD3LAt3Q3gRTWHzPJBY?maker=EmaA4TRkxocKfS64v4KCBtFRSbXjbNovRjywC2jXscuu")</f>
        <v/>
      </c>
      <c r="M204">
        <f>HYPERLINK("https://dexscreener.com/solana/ED5nyyWEzpPPiWimP8vYm7sD7TD3LAt3Q3gRTWHzPJBY?maker=EmaA4TRkxocKfS64v4KCBtFRSbXjbNovRjywC2jXscuu","https://dexscreener.com/solana/ED5nyyWEzpPPiWimP8vYm7sD7TD3LAt3Q3gRTWHzPJBY?maker=EmaA4TRkxocKfS64v4KCBtFRSbXjbNovRjywC2jXscuu")</f>
        <v/>
      </c>
    </row>
    <row r="205">
      <c r="A205" t="inlineStr">
        <is>
          <t>Z6TpfVZySS4vWcHrF22yzsa7nZRXQBKu2qjF9bNpump</t>
        </is>
      </c>
      <c r="B205" t="inlineStr">
        <is>
          <t>wDOG</t>
        </is>
      </c>
      <c r="C205" t="n">
        <v>18</v>
      </c>
      <c r="D205" t="n">
        <v>0.127</v>
      </c>
      <c r="E205" t="n">
        <v>0.04</v>
      </c>
      <c r="F205" t="n">
        <v>2.79</v>
      </c>
      <c r="G205" t="n">
        <v>2.92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HYPERLINK("https://www.defined.fi/sol/Z6TpfVZySS4vWcHrF22yzsa7nZRXQBKu2qjF9bNpump?maker=EmaA4TRkxocKfS64v4KCBtFRSbXjbNovRjywC2jXscuu","https://www.defined.fi/sol/Z6TpfVZySS4vWcHrF22yzsa7nZRXQBKu2qjF9bNpump?maker=EmaA4TRkxocKfS64v4KCBtFRSbXjbNovRjywC2jXscuu")</f>
        <v/>
      </c>
      <c r="M205">
        <f>HYPERLINK("https://dexscreener.com/solana/Z6TpfVZySS4vWcHrF22yzsa7nZRXQBKu2qjF9bNpump?maker=EmaA4TRkxocKfS64v4KCBtFRSbXjbNovRjywC2jXscuu","https://dexscreener.com/solana/Z6TpfVZySS4vWcHrF22yzsa7nZRXQBKu2qjF9bNpump?maker=EmaA4TRkxocKfS64v4KCBtFRSbXjbNovRjywC2jXscuu")</f>
        <v/>
      </c>
    </row>
    <row r="206">
      <c r="A206" t="inlineStr">
        <is>
          <t>24m4FM65Ek5vTzYY1EW6aYMYqQpkiNczvavVLv2fpump</t>
        </is>
      </c>
      <c r="B206" t="inlineStr">
        <is>
          <t>ftDOG</t>
        </is>
      </c>
      <c r="C206" t="n">
        <v>18</v>
      </c>
      <c r="D206" t="n">
        <v>-1.27</v>
      </c>
      <c r="E206" t="n">
        <v>-0.34</v>
      </c>
      <c r="F206" t="n">
        <v>3.71</v>
      </c>
      <c r="G206" t="n">
        <v>2.45</v>
      </c>
      <c r="H206" t="n">
        <v>4</v>
      </c>
      <c r="I206" t="n">
        <v>1</v>
      </c>
      <c r="J206" t="n">
        <v>-1</v>
      </c>
      <c r="K206" t="n">
        <v>-1</v>
      </c>
      <c r="L206">
        <f>HYPERLINK("https://www.defined.fi/sol/24m4FM65Ek5vTzYY1EW6aYMYqQpkiNczvavVLv2fpump?maker=EmaA4TRkxocKfS64v4KCBtFRSbXjbNovRjywC2jXscuu","https://www.defined.fi/sol/24m4FM65Ek5vTzYY1EW6aYMYqQpkiNczvavVLv2fpump?maker=EmaA4TRkxocKfS64v4KCBtFRSbXjbNovRjywC2jXscuu")</f>
        <v/>
      </c>
      <c r="M206">
        <f>HYPERLINK("https://dexscreener.com/solana/24m4FM65Ek5vTzYY1EW6aYMYqQpkiNczvavVLv2fpump?maker=EmaA4TRkxocKfS64v4KCBtFRSbXjbNovRjywC2jXscuu","https://dexscreener.com/solana/24m4FM65Ek5vTzYY1EW6aYMYqQpkiNczvavVLv2fpump?maker=EmaA4TRkxocKfS64v4KCBtFRSbXjbNovRjywC2jXscuu")</f>
        <v/>
      </c>
    </row>
    <row r="207">
      <c r="A207" t="inlineStr">
        <is>
          <t>38uEAamjKjF3H8Yp52LVqqN8XzMZxQbBNcVR5EpRpump</t>
        </is>
      </c>
      <c r="B207" t="inlineStr">
        <is>
          <t>BORIS</t>
        </is>
      </c>
      <c r="C207" t="n">
        <v>19</v>
      </c>
      <c r="D207" t="n">
        <v>-0.39</v>
      </c>
      <c r="E207" t="n">
        <v>-0.4</v>
      </c>
      <c r="F207" t="n">
        <v>0.976</v>
      </c>
      <c r="G207" t="n">
        <v>0.586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HYPERLINK("https://www.defined.fi/sol/38uEAamjKjF3H8Yp52LVqqN8XzMZxQbBNcVR5EpRpump?maker=EmaA4TRkxocKfS64v4KCBtFRSbXjbNovRjywC2jXscuu","https://www.defined.fi/sol/38uEAamjKjF3H8Yp52LVqqN8XzMZxQbBNcVR5EpRpump?maker=EmaA4TRkxocKfS64v4KCBtFRSbXjbNovRjywC2jXscuu")</f>
        <v/>
      </c>
      <c r="M207">
        <f>HYPERLINK("https://dexscreener.com/solana/38uEAamjKjF3H8Yp52LVqqN8XzMZxQbBNcVR5EpRpump?maker=EmaA4TRkxocKfS64v4KCBtFRSbXjbNovRjywC2jXscuu","https://dexscreener.com/solana/38uEAamjKjF3H8Yp52LVqqN8XzMZxQbBNcVR5EpRpump?maker=EmaA4TRkxocKfS64v4KCBtFRSbXjbNovRjywC2jXscuu")</f>
        <v/>
      </c>
    </row>
    <row r="208">
      <c r="A208" t="inlineStr">
        <is>
          <t>A9FFYjRPbKSgVe4qTxMqiQfGHEaV7TnNisjumYsbpump</t>
        </is>
      </c>
      <c r="B208" t="inlineStr">
        <is>
          <t>Xiaobai</t>
        </is>
      </c>
      <c r="C208" t="n">
        <v>19</v>
      </c>
      <c r="D208" t="n">
        <v>-0.318</v>
      </c>
      <c r="E208" t="n">
        <v>-0.33</v>
      </c>
      <c r="F208" t="n">
        <v>0.969</v>
      </c>
      <c r="G208" t="n">
        <v>0.651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HYPERLINK("https://www.defined.fi/sol/A9FFYjRPbKSgVe4qTxMqiQfGHEaV7TnNisjumYsbpump?maker=EmaA4TRkxocKfS64v4KCBtFRSbXjbNovRjywC2jXscuu","https://www.defined.fi/sol/A9FFYjRPbKSgVe4qTxMqiQfGHEaV7TnNisjumYsbpump?maker=EmaA4TRkxocKfS64v4KCBtFRSbXjbNovRjywC2jXscuu")</f>
        <v/>
      </c>
      <c r="M208">
        <f>HYPERLINK("https://dexscreener.com/solana/A9FFYjRPbKSgVe4qTxMqiQfGHEaV7TnNisjumYsbpump?maker=EmaA4TRkxocKfS64v4KCBtFRSbXjbNovRjywC2jXscuu","https://dexscreener.com/solana/A9FFYjRPbKSgVe4qTxMqiQfGHEaV7TnNisjumYsbpump?maker=EmaA4TRkxocKfS64v4KCBtFRSbXjbNovRjywC2jXscuu")</f>
        <v/>
      </c>
    </row>
    <row r="209">
      <c r="A209" t="inlineStr">
        <is>
          <t>91oBzETvpZQQR6Qhs43xQVTV4Am6RMQSGDQSiJh4pump</t>
        </is>
      </c>
      <c r="B209" t="inlineStr">
        <is>
          <t>PADMAE</t>
        </is>
      </c>
      <c r="C209" t="n">
        <v>19</v>
      </c>
      <c r="D209" t="n">
        <v>-2.79</v>
      </c>
      <c r="E209" t="n">
        <v>-0.58</v>
      </c>
      <c r="F209" t="n">
        <v>4.83</v>
      </c>
      <c r="G209" t="n">
        <v>2.03</v>
      </c>
      <c r="H209" t="n">
        <v>2</v>
      </c>
      <c r="I209" t="n">
        <v>1</v>
      </c>
      <c r="J209" t="n">
        <v>-1</v>
      </c>
      <c r="K209" t="n">
        <v>-1</v>
      </c>
      <c r="L209">
        <f>HYPERLINK("https://www.defined.fi/sol/91oBzETvpZQQR6Qhs43xQVTV4Am6RMQSGDQSiJh4pump?maker=EmaA4TRkxocKfS64v4KCBtFRSbXjbNovRjywC2jXscuu","https://www.defined.fi/sol/91oBzETvpZQQR6Qhs43xQVTV4Am6RMQSGDQSiJh4pump?maker=EmaA4TRkxocKfS64v4KCBtFRSbXjbNovRjywC2jXscuu")</f>
        <v/>
      </c>
      <c r="M209">
        <f>HYPERLINK("https://dexscreener.com/solana/91oBzETvpZQQR6Qhs43xQVTV4Am6RMQSGDQSiJh4pump?maker=EmaA4TRkxocKfS64v4KCBtFRSbXjbNovRjywC2jXscuu","https://dexscreener.com/solana/91oBzETvpZQQR6Qhs43xQVTV4Am6RMQSGDQSiJh4pump?maker=EmaA4TRkxocKfS64v4KCBtFRSbXjbNovRjywC2jXscuu")</f>
        <v/>
      </c>
    </row>
    <row r="210">
      <c r="A210" t="inlineStr">
        <is>
          <t>7f4kFyKthGt1xab55RCJu1fXwXzhjupW8Rt9iLs8pump</t>
        </is>
      </c>
      <c r="B210" t="inlineStr">
        <is>
          <t>ABC</t>
        </is>
      </c>
      <c r="C210" t="n">
        <v>19</v>
      </c>
      <c r="D210" t="n">
        <v>0.787</v>
      </c>
      <c r="E210" t="n">
        <v>0.82</v>
      </c>
      <c r="F210" t="n">
        <v>0.953</v>
      </c>
      <c r="G210" t="n">
        <v>1.74</v>
      </c>
      <c r="H210" t="n">
        <v>1</v>
      </c>
      <c r="I210" t="n">
        <v>1</v>
      </c>
      <c r="J210" t="n">
        <v>-1</v>
      </c>
      <c r="K210" t="n">
        <v>-1</v>
      </c>
      <c r="L210">
        <f>HYPERLINK("https://www.defined.fi/sol/7f4kFyKthGt1xab55RCJu1fXwXzhjupW8Rt9iLs8pump?maker=EmaA4TRkxocKfS64v4KCBtFRSbXjbNovRjywC2jXscuu","https://www.defined.fi/sol/7f4kFyKthGt1xab55RCJu1fXwXzhjupW8Rt9iLs8pump?maker=EmaA4TRkxocKfS64v4KCBtFRSbXjbNovRjywC2jXscuu")</f>
        <v/>
      </c>
      <c r="M210">
        <f>HYPERLINK("https://dexscreener.com/solana/7f4kFyKthGt1xab55RCJu1fXwXzhjupW8Rt9iLs8pump?maker=EmaA4TRkxocKfS64v4KCBtFRSbXjbNovRjywC2jXscuu","https://dexscreener.com/solana/7f4kFyKthGt1xab55RCJu1fXwXzhjupW8Rt9iLs8pump?maker=EmaA4TRkxocKfS64v4KCBtFRSbXjbNovRjywC2jXscuu")</f>
        <v/>
      </c>
    </row>
    <row r="211">
      <c r="A211" t="inlineStr">
        <is>
          <t>BWZTsjVfLRcMVXpWxDFHHX7yQJw8aZ9Yq7PhbUWxpump</t>
        </is>
      </c>
      <c r="B211" t="inlineStr">
        <is>
          <t>MILA</t>
        </is>
      </c>
      <c r="C211" t="n">
        <v>19</v>
      </c>
      <c r="D211" t="n">
        <v>-5.02</v>
      </c>
      <c r="E211" t="n">
        <v>-0.79</v>
      </c>
      <c r="F211" t="n">
        <v>6.4</v>
      </c>
      <c r="G211" t="n">
        <v>1.37</v>
      </c>
      <c r="H211" t="n">
        <v>3</v>
      </c>
      <c r="I211" t="n">
        <v>2</v>
      </c>
      <c r="J211" t="n">
        <v>-1</v>
      </c>
      <c r="K211" t="n">
        <v>-1</v>
      </c>
      <c r="L211">
        <f>HYPERLINK("https://www.defined.fi/sol/BWZTsjVfLRcMVXpWxDFHHX7yQJw8aZ9Yq7PhbUWxpump?maker=EmaA4TRkxocKfS64v4KCBtFRSbXjbNovRjywC2jXscuu","https://www.defined.fi/sol/BWZTsjVfLRcMVXpWxDFHHX7yQJw8aZ9Yq7PhbUWxpump?maker=EmaA4TRkxocKfS64v4KCBtFRSbXjbNovRjywC2jXscuu")</f>
        <v/>
      </c>
      <c r="M211">
        <f>HYPERLINK("https://dexscreener.com/solana/BWZTsjVfLRcMVXpWxDFHHX7yQJw8aZ9Yq7PhbUWxpump?maker=EmaA4TRkxocKfS64v4KCBtFRSbXjbNovRjywC2jXscuu","https://dexscreener.com/solana/BWZTsjVfLRcMVXpWxDFHHX7yQJw8aZ9Yq7PhbUWxpump?maker=EmaA4TRkxocKfS64v4KCBtFRSbXjbNovRjywC2jXscuu")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