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614vpUxZR1WFJecUVkJNJE1j8KvdW4HKTyQXzhGypump</t>
        </is>
      </c>
      <c r="B2" t="inlineStr">
        <is>
          <t>VQVAE</t>
        </is>
      </c>
      <c r="C2" t="n">
        <v>0</v>
      </c>
      <c r="D2" t="n">
        <v>0.332</v>
      </c>
      <c r="E2" t="n">
        <v>0.08</v>
      </c>
      <c r="F2" t="n">
        <v>4.04</v>
      </c>
      <c r="G2" t="n">
        <v>4.37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HYPERLINK("https://www.defined.fi/sol/614vpUxZR1WFJecUVkJNJE1j8KvdW4HKTyQXzhGypump?maker=EfbbhahGNuhqEraRZXrwETfsaKxScngEttdQixWAW4WE","https://www.defined.fi/sol/614vpUxZR1WFJecUVkJNJE1j8KvdW4HKTyQXzhGypump?maker=EfbbhahGNuhqEraRZXrwETfsaKxScngEttdQixWAW4WE")</f>
        <v/>
      </c>
      <c r="M2">
        <f>HYPERLINK("https://dexscreener.com/solana/614vpUxZR1WFJecUVkJNJE1j8KvdW4HKTyQXzhGypump?maker=EfbbhahGNuhqEraRZXrwETfsaKxScngEttdQixWAW4WE","https://dexscreener.com/solana/614vpUxZR1WFJecUVkJNJE1j8KvdW4HKTyQXzhGypump?maker=EfbbhahGNuhqEraRZXrwETfsaKxScngEttdQixWAW4WE")</f>
        <v/>
      </c>
    </row>
    <row r="3">
      <c r="A3" t="inlineStr">
        <is>
          <t>QEkjwSrXvWdfcuPfiZeX97cq3i6M4AzDPibXPQYpump</t>
        </is>
      </c>
      <c r="B3" t="inlineStr">
        <is>
          <t>GAOT</t>
        </is>
      </c>
      <c r="C3" t="n">
        <v>0</v>
      </c>
      <c r="D3" t="n">
        <v>-1.59</v>
      </c>
      <c r="E3" t="n">
        <v>-0.32</v>
      </c>
      <c r="F3" t="n">
        <v>4.99</v>
      </c>
      <c r="G3" t="n">
        <v>3.41</v>
      </c>
      <c r="H3" t="n">
        <v>2</v>
      </c>
      <c r="I3" t="n">
        <v>2</v>
      </c>
      <c r="J3" t="n">
        <v>-1</v>
      </c>
      <c r="K3" t="n">
        <v>-1</v>
      </c>
      <c r="L3">
        <f>HYPERLINK("https://www.defined.fi/sol/QEkjwSrXvWdfcuPfiZeX97cq3i6M4AzDPibXPQYpump?maker=EfbbhahGNuhqEraRZXrwETfsaKxScngEttdQixWAW4WE","https://www.defined.fi/sol/QEkjwSrXvWdfcuPfiZeX97cq3i6M4AzDPibXPQYpump?maker=EfbbhahGNuhqEraRZXrwETfsaKxScngEttdQixWAW4WE")</f>
        <v/>
      </c>
      <c r="M3">
        <f>HYPERLINK("https://dexscreener.com/solana/QEkjwSrXvWdfcuPfiZeX97cq3i6M4AzDPibXPQYpump?maker=EfbbhahGNuhqEraRZXrwETfsaKxScngEttdQixWAW4WE","https://dexscreener.com/solana/QEkjwSrXvWdfcuPfiZeX97cq3i6M4AzDPibXPQYpump?maker=EfbbhahGNuhqEraRZXrwETfsaKxScngEttdQixWAW4WE")</f>
        <v/>
      </c>
    </row>
    <row r="4">
      <c r="A4" t="inlineStr">
        <is>
          <t>GGK3zaEBMDWdpjS1EvsXUQZdbDeLhMvhfFEwcvwQpump</t>
        </is>
      </c>
      <c r="B4" t="inlineStr">
        <is>
          <t>grouops</t>
        </is>
      </c>
      <c r="C4" t="n">
        <v>0</v>
      </c>
      <c r="D4" t="n">
        <v>-4.22</v>
      </c>
      <c r="E4" t="n">
        <v>-0.35</v>
      </c>
      <c r="F4" t="n">
        <v>11.91</v>
      </c>
      <c r="G4" t="n">
        <v>7.69</v>
      </c>
      <c r="H4" t="n">
        <v>4</v>
      </c>
      <c r="I4" t="n">
        <v>2</v>
      </c>
      <c r="J4" t="n">
        <v>-1</v>
      </c>
      <c r="K4" t="n">
        <v>-1</v>
      </c>
      <c r="L4">
        <f>HYPERLINK("https://www.defined.fi/sol/GGK3zaEBMDWdpjS1EvsXUQZdbDeLhMvhfFEwcvwQpump?maker=EfbbhahGNuhqEraRZXrwETfsaKxScngEttdQixWAW4WE","https://www.defined.fi/sol/GGK3zaEBMDWdpjS1EvsXUQZdbDeLhMvhfFEwcvwQpump?maker=EfbbhahGNuhqEraRZXrwETfsaKxScngEttdQixWAW4WE")</f>
        <v/>
      </c>
      <c r="M4">
        <f>HYPERLINK("https://dexscreener.com/solana/GGK3zaEBMDWdpjS1EvsXUQZdbDeLhMvhfFEwcvwQpump?maker=EfbbhahGNuhqEraRZXrwETfsaKxScngEttdQixWAW4WE","https://dexscreener.com/solana/GGK3zaEBMDWdpjS1EvsXUQZdbDeLhMvhfFEwcvwQpump?maker=EfbbhahGNuhqEraRZXrwETfsaKxScngEttdQixWAW4WE")</f>
        <v/>
      </c>
    </row>
    <row r="5">
      <c r="A5" t="inlineStr">
        <is>
          <t>G7T1JA7NVbM3epRFfpSpSZt1hi35u17WevhwhKaVpump</t>
        </is>
      </c>
      <c r="B5" t="inlineStr">
        <is>
          <t>grouops</t>
        </is>
      </c>
      <c r="C5" t="n">
        <v>0</v>
      </c>
      <c r="D5" t="n">
        <v>-0.312</v>
      </c>
      <c r="E5" t="n">
        <v>-0.08</v>
      </c>
      <c r="F5" t="n">
        <v>3.97</v>
      </c>
      <c r="G5" t="n">
        <v>3.66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HYPERLINK("https://www.defined.fi/sol/G7T1JA7NVbM3epRFfpSpSZt1hi35u17WevhwhKaVpump?maker=EfbbhahGNuhqEraRZXrwETfsaKxScngEttdQixWAW4WE","https://www.defined.fi/sol/G7T1JA7NVbM3epRFfpSpSZt1hi35u17WevhwhKaVpump?maker=EfbbhahGNuhqEraRZXrwETfsaKxScngEttdQixWAW4WE")</f>
        <v/>
      </c>
      <c r="M5">
        <f>HYPERLINK("https://dexscreener.com/solana/G7T1JA7NVbM3epRFfpSpSZt1hi35u17WevhwhKaVpump?maker=EfbbhahGNuhqEraRZXrwETfsaKxScngEttdQixWAW4WE","https://dexscreener.com/solana/G7T1JA7NVbM3epRFfpSpSZt1hi35u17WevhwhKaVpump?maker=EfbbhahGNuhqEraRZXrwETfsaKxScngEttdQixWAW4WE")</f>
        <v/>
      </c>
    </row>
    <row r="6">
      <c r="A6" t="inlineStr">
        <is>
          <t>DcnwhwbpEyjeXHW6dpaxF9SahE1bnEQzQyZ9Gphkpump</t>
        </is>
      </c>
      <c r="B6" t="inlineStr">
        <is>
          <t>GMEM</t>
        </is>
      </c>
      <c r="C6" t="n">
        <v>0</v>
      </c>
      <c r="D6" t="n">
        <v>-1.5</v>
      </c>
      <c r="E6" t="n">
        <v>-0.3</v>
      </c>
      <c r="F6" t="n">
        <v>4.97</v>
      </c>
      <c r="G6" t="n">
        <v>3.47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HYPERLINK("https://www.defined.fi/sol/DcnwhwbpEyjeXHW6dpaxF9SahE1bnEQzQyZ9Gphkpump?maker=EfbbhahGNuhqEraRZXrwETfsaKxScngEttdQixWAW4WE","https://www.defined.fi/sol/DcnwhwbpEyjeXHW6dpaxF9SahE1bnEQzQyZ9Gphkpump?maker=EfbbhahGNuhqEraRZXrwETfsaKxScngEttdQixWAW4WE")</f>
        <v/>
      </c>
      <c r="M6">
        <f>HYPERLINK("https://dexscreener.com/solana/DcnwhwbpEyjeXHW6dpaxF9SahE1bnEQzQyZ9Gphkpump?maker=EfbbhahGNuhqEraRZXrwETfsaKxScngEttdQixWAW4WE","https://dexscreener.com/solana/DcnwhwbpEyjeXHW6dpaxF9SahE1bnEQzQyZ9Gphkpump?maker=EfbbhahGNuhqEraRZXrwETfsaKxScngEttdQixWAW4WE")</f>
        <v/>
      </c>
    </row>
    <row r="7">
      <c r="A7" t="inlineStr">
        <is>
          <t>964ssiZnVnZJrjCDvCbBuwgsozW13gmGtJdPWTAwpump</t>
        </is>
      </c>
      <c r="B7" t="inlineStr">
        <is>
          <t>Miya</t>
        </is>
      </c>
      <c r="C7" t="n">
        <v>0</v>
      </c>
      <c r="D7" t="n">
        <v>0.35</v>
      </c>
      <c r="E7" t="n">
        <v>0.12</v>
      </c>
      <c r="F7" t="n">
        <v>2.99</v>
      </c>
      <c r="G7" t="n">
        <v>3.34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HYPERLINK("https://www.defined.fi/sol/964ssiZnVnZJrjCDvCbBuwgsozW13gmGtJdPWTAwpump?maker=EfbbhahGNuhqEraRZXrwETfsaKxScngEttdQixWAW4WE","https://www.defined.fi/sol/964ssiZnVnZJrjCDvCbBuwgsozW13gmGtJdPWTAwpump?maker=EfbbhahGNuhqEraRZXrwETfsaKxScngEttdQixWAW4WE")</f>
        <v/>
      </c>
      <c r="M7">
        <f>HYPERLINK("https://dexscreener.com/solana/964ssiZnVnZJrjCDvCbBuwgsozW13gmGtJdPWTAwpump?maker=EfbbhahGNuhqEraRZXrwETfsaKxScngEttdQixWAW4WE","https://dexscreener.com/solana/964ssiZnVnZJrjCDvCbBuwgsozW13gmGtJdPWTAwpump?maker=EfbbhahGNuhqEraRZXrwETfsaKxScngEttdQixWAW4WE")</f>
        <v/>
      </c>
    </row>
    <row r="8">
      <c r="A8" t="inlineStr">
        <is>
          <t>4HnnDR6yafnZqqR72vhETdSQivKPNiHLP7WR97MQpump</t>
        </is>
      </c>
      <c r="B8" t="inlineStr">
        <is>
          <t>GNIG</t>
        </is>
      </c>
      <c r="C8" t="n">
        <v>0</v>
      </c>
      <c r="D8" t="n">
        <v>2.95</v>
      </c>
      <c r="E8" t="n">
        <v>0.98</v>
      </c>
      <c r="F8" t="n">
        <v>3</v>
      </c>
      <c r="G8" t="n">
        <v>5.94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HYPERLINK("https://www.defined.fi/sol/4HnnDR6yafnZqqR72vhETdSQivKPNiHLP7WR97MQpump?maker=EfbbhahGNuhqEraRZXrwETfsaKxScngEttdQixWAW4WE","https://www.defined.fi/sol/4HnnDR6yafnZqqR72vhETdSQivKPNiHLP7WR97MQpump?maker=EfbbhahGNuhqEraRZXrwETfsaKxScngEttdQixWAW4WE")</f>
        <v/>
      </c>
      <c r="M8">
        <f>HYPERLINK("https://dexscreener.com/solana/4HnnDR6yafnZqqR72vhETdSQivKPNiHLP7WR97MQpump?maker=EfbbhahGNuhqEraRZXrwETfsaKxScngEttdQixWAW4WE","https://dexscreener.com/solana/4HnnDR6yafnZqqR72vhETdSQivKPNiHLP7WR97MQpump?maker=EfbbhahGNuhqEraRZXrwETfsaKxScngEttdQixWAW4WE")</f>
        <v/>
      </c>
    </row>
    <row r="9">
      <c r="A9" t="inlineStr">
        <is>
          <t>GbCBWwoJsYY5fyxbGarZCmRv6FaL8tTiEawNRZ5fpump</t>
        </is>
      </c>
      <c r="B9" t="inlineStr">
        <is>
          <t>SOLFESSION</t>
        </is>
      </c>
      <c r="C9" t="n">
        <v>0</v>
      </c>
      <c r="D9" t="n">
        <v>14.22</v>
      </c>
      <c r="E9" t="n">
        <v>2.85</v>
      </c>
      <c r="F9" t="n">
        <v>5</v>
      </c>
      <c r="G9" t="n">
        <v>19.21</v>
      </c>
      <c r="H9" t="n">
        <v>1</v>
      </c>
      <c r="I9" t="n">
        <v>11</v>
      </c>
      <c r="J9" t="n">
        <v>-1</v>
      </c>
      <c r="K9" t="n">
        <v>-1</v>
      </c>
      <c r="L9">
        <f>HYPERLINK("https://www.defined.fi/sol/GbCBWwoJsYY5fyxbGarZCmRv6FaL8tTiEawNRZ5fpump?maker=EfbbhahGNuhqEraRZXrwETfsaKxScngEttdQixWAW4WE","https://www.defined.fi/sol/GbCBWwoJsYY5fyxbGarZCmRv6FaL8tTiEawNRZ5fpump?maker=EfbbhahGNuhqEraRZXrwETfsaKxScngEttdQixWAW4WE")</f>
        <v/>
      </c>
      <c r="M9">
        <f>HYPERLINK("https://dexscreener.com/solana/GbCBWwoJsYY5fyxbGarZCmRv6FaL8tTiEawNRZ5fpump?maker=EfbbhahGNuhqEraRZXrwETfsaKxScngEttdQixWAW4WE","https://dexscreener.com/solana/GbCBWwoJsYY5fyxbGarZCmRv6FaL8tTiEawNRZ5fpump?maker=EfbbhahGNuhqEraRZXrwETfsaKxScngEttdQixWAW4WE")</f>
        <v/>
      </c>
    </row>
    <row r="10">
      <c r="A10" t="inlineStr">
        <is>
          <t>Cff5YtQZe73mhSAUvJvrgMzLGTYYw2TPXo1bHUTMpump</t>
        </is>
      </c>
      <c r="B10" t="inlineStr">
        <is>
          <t>rigeon</t>
        </is>
      </c>
      <c r="C10" t="n">
        <v>0</v>
      </c>
      <c r="D10" t="n">
        <v>0.955</v>
      </c>
      <c r="E10" t="n">
        <v>0.48</v>
      </c>
      <c r="F10" t="n">
        <v>2</v>
      </c>
      <c r="G10" t="n">
        <v>2.95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HYPERLINK("https://www.defined.fi/sol/Cff5YtQZe73mhSAUvJvrgMzLGTYYw2TPXo1bHUTMpump?maker=EfbbhahGNuhqEraRZXrwETfsaKxScngEttdQixWAW4WE","https://www.defined.fi/sol/Cff5YtQZe73mhSAUvJvrgMzLGTYYw2TPXo1bHUTMpump?maker=EfbbhahGNuhqEraRZXrwETfsaKxScngEttdQixWAW4WE")</f>
        <v/>
      </c>
      <c r="M10">
        <f>HYPERLINK("https://dexscreener.com/solana/Cff5YtQZe73mhSAUvJvrgMzLGTYYw2TPXo1bHUTMpump?maker=EfbbhahGNuhqEraRZXrwETfsaKxScngEttdQixWAW4WE","https://dexscreener.com/solana/Cff5YtQZe73mhSAUvJvrgMzLGTYYw2TPXo1bHUTMpump?maker=EfbbhahGNuhqEraRZXrwETfsaKxScngEttdQixWAW4WE")</f>
        <v/>
      </c>
    </row>
    <row r="11">
      <c r="A11" t="inlineStr">
        <is>
          <t>FCJfuwFsH1iXaRtxpJeso83Yukjo24JA2MsynJaEpump</t>
        </is>
      </c>
      <c r="B11" t="inlineStr">
        <is>
          <t>GS</t>
        </is>
      </c>
      <c r="C11" t="n">
        <v>0</v>
      </c>
      <c r="D11" t="n">
        <v>0.966</v>
      </c>
      <c r="E11" t="n">
        <v>0.17</v>
      </c>
      <c r="F11" t="n">
        <v>5.68</v>
      </c>
      <c r="G11" t="n">
        <v>6.65</v>
      </c>
      <c r="H11" t="n">
        <v>2</v>
      </c>
      <c r="I11" t="n">
        <v>3</v>
      </c>
      <c r="J11" t="n">
        <v>-1</v>
      </c>
      <c r="K11" t="n">
        <v>-1</v>
      </c>
      <c r="L11">
        <f>HYPERLINK("https://www.defined.fi/sol/FCJfuwFsH1iXaRtxpJeso83Yukjo24JA2MsynJaEpump?maker=EfbbhahGNuhqEraRZXrwETfsaKxScngEttdQixWAW4WE","https://www.defined.fi/sol/FCJfuwFsH1iXaRtxpJeso83Yukjo24JA2MsynJaEpump?maker=EfbbhahGNuhqEraRZXrwETfsaKxScngEttdQixWAW4WE")</f>
        <v/>
      </c>
      <c r="M11">
        <f>HYPERLINK("https://dexscreener.com/solana/FCJfuwFsH1iXaRtxpJeso83Yukjo24JA2MsynJaEpump?maker=EfbbhahGNuhqEraRZXrwETfsaKxScngEttdQixWAW4WE","https://dexscreener.com/solana/FCJfuwFsH1iXaRtxpJeso83Yukjo24JA2MsynJaEpump?maker=EfbbhahGNuhqEraRZXrwETfsaKxScngEttdQixWAW4WE")</f>
        <v/>
      </c>
    </row>
    <row r="12">
      <c r="A12" t="inlineStr">
        <is>
          <t>ARwHSbmhw2mLYqTaRtcBpcVFEqqvHCpTMhD3p7yxpump</t>
        </is>
      </c>
      <c r="B12" t="inlineStr">
        <is>
          <t>TRUMP</t>
        </is>
      </c>
      <c r="C12" t="n">
        <v>0</v>
      </c>
      <c r="D12" t="n">
        <v>1.59</v>
      </c>
      <c r="E12" t="n">
        <v>-1</v>
      </c>
      <c r="F12" t="n">
        <v>2.64</v>
      </c>
      <c r="G12" t="n">
        <v>4.23</v>
      </c>
      <c r="H12" t="n">
        <v>1</v>
      </c>
      <c r="I12" t="n">
        <v>2</v>
      </c>
      <c r="J12" t="n">
        <v>-1</v>
      </c>
      <c r="K12" t="n">
        <v>-1</v>
      </c>
      <c r="L12">
        <f>HYPERLINK("https://www.defined.fi/sol/ARwHSbmhw2mLYqTaRtcBpcVFEqqvHCpTMhD3p7yxpump?maker=EfbbhahGNuhqEraRZXrwETfsaKxScngEttdQixWAW4WE","https://www.defined.fi/sol/ARwHSbmhw2mLYqTaRtcBpcVFEqqvHCpTMhD3p7yxpump?maker=EfbbhahGNuhqEraRZXrwETfsaKxScngEttdQixWAW4WE")</f>
        <v/>
      </c>
      <c r="M12">
        <f>HYPERLINK("https://dexscreener.com/solana/ARwHSbmhw2mLYqTaRtcBpcVFEqqvHCpTMhD3p7yxpump?maker=EfbbhahGNuhqEraRZXrwETfsaKxScngEttdQixWAW4WE","https://dexscreener.com/solana/ARwHSbmhw2mLYqTaRtcBpcVFEqqvHCpTMhD3p7yxpump?maker=EfbbhahGNuhqEraRZXrwETfsaKxScngEttdQixWAW4WE")</f>
        <v/>
      </c>
    </row>
    <row r="13">
      <c r="A13" t="inlineStr">
        <is>
          <t>8BFNreX5cd1KUAN1ct75xn4qv74uBJNqLxTfSbKPpump</t>
        </is>
      </c>
      <c r="B13" t="inlineStr">
        <is>
          <t>cryptid</t>
        </is>
      </c>
      <c r="C13" t="n">
        <v>0</v>
      </c>
      <c r="D13" t="n">
        <v>16.93</v>
      </c>
      <c r="E13" t="n">
        <v>0.46</v>
      </c>
      <c r="F13" t="n">
        <v>36.97</v>
      </c>
      <c r="G13" t="n">
        <v>53.9</v>
      </c>
      <c r="H13" t="n">
        <v>9</v>
      </c>
      <c r="I13" t="n">
        <v>13</v>
      </c>
      <c r="J13" t="n">
        <v>-1</v>
      </c>
      <c r="K13" t="n">
        <v>-1</v>
      </c>
      <c r="L13">
        <f>HYPERLINK("https://www.defined.fi/sol/8BFNreX5cd1KUAN1ct75xn4qv74uBJNqLxTfSbKPpump?maker=EfbbhahGNuhqEraRZXrwETfsaKxScngEttdQixWAW4WE","https://www.defined.fi/sol/8BFNreX5cd1KUAN1ct75xn4qv74uBJNqLxTfSbKPpump?maker=EfbbhahGNuhqEraRZXrwETfsaKxScngEttdQixWAW4WE")</f>
        <v/>
      </c>
      <c r="M13">
        <f>HYPERLINK("https://dexscreener.com/solana/8BFNreX5cd1KUAN1ct75xn4qv74uBJNqLxTfSbKPpump?maker=EfbbhahGNuhqEraRZXrwETfsaKxScngEttdQixWAW4WE","https://dexscreener.com/solana/8BFNreX5cd1KUAN1ct75xn4qv74uBJNqLxTfSbKPpump?maker=EfbbhahGNuhqEraRZXrwETfsaKxScngEttdQixWAW4WE")</f>
        <v/>
      </c>
    </row>
    <row r="14">
      <c r="A14" t="inlineStr">
        <is>
          <t>4Hcm1TfA1MvVhCQHvJCcKL7ymUhJZAV7P439H5ZHnKRh</t>
        </is>
      </c>
      <c r="B14" t="inlineStr">
        <is>
          <t>test</t>
        </is>
      </c>
      <c r="C14" t="n">
        <v>0</v>
      </c>
      <c r="D14" t="n">
        <v>4.34</v>
      </c>
      <c r="E14" t="n">
        <v>0.07000000000000001</v>
      </c>
      <c r="F14" t="n">
        <v>62.1</v>
      </c>
      <c r="G14" t="n">
        <v>40.45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HYPERLINK("https://www.defined.fi/sol/4Hcm1TfA1MvVhCQHvJCcKL7ymUhJZAV7P439H5ZHnKRh?maker=EfbbhahGNuhqEraRZXrwETfsaKxScngEttdQixWAW4WE","https://www.defined.fi/sol/4Hcm1TfA1MvVhCQHvJCcKL7ymUhJZAV7P439H5ZHnKRh?maker=EfbbhahGNuhqEraRZXrwETfsaKxScngEttdQixWAW4WE")</f>
        <v/>
      </c>
      <c r="M14">
        <f>HYPERLINK("https://dexscreener.com/solana/4Hcm1TfA1MvVhCQHvJCcKL7ymUhJZAV7P439H5ZHnKRh?maker=EfbbhahGNuhqEraRZXrwETfsaKxScngEttdQixWAW4WE","https://dexscreener.com/solana/4Hcm1TfA1MvVhCQHvJCcKL7ymUhJZAV7P439H5ZHnKRh?maker=EfbbhahGNuhqEraRZXrwETfsaKxScngEttdQixWAW4WE")</f>
        <v/>
      </c>
    </row>
    <row r="15">
      <c r="A15" t="inlineStr">
        <is>
          <t>7aKiFyehJR8R8FQWPS13r5KPkXygRJ9qieFVJXs9H1Ff</t>
        </is>
      </c>
      <c r="B15" t="inlineStr">
        <is>
          <t>LEMN</t>
        </is>
      </c>
      <c r="C15" t="n">
        <v>0</v>
      </c>
      <c r="D15" t="n">
        <v>0</v>
      </c>
      <c r="E15" t="n">
        <v>-1</v>
      </c>
      <c r="F15" t="n">
        <v>0</v>
      </c>
      <c r="G15" t="n">
        <v>0</v>
      </c>
      <c r="H15" t="n">
        <v>0</v>
      </c>
      <c r="I15" t="n">
        <v>0</v>
      </c>
      <c r="J15" t="n">
        <v>-1</v>
      </c>
      <c r="K15" t="n">
        <v>-1</v>
      </c>
      <c r="L15">
        <f>HYPERLINK("https://www.defined.fi/sol/7aKiFyehJR8R8FQWPS13r5KPkXygRJ9qieFVJXs9H1Ff?maker=EfbbhahGNuhqEraRZXrwETfsaKxScngEttdQixWAW4WE","https://www.defined.fi/sol/7aKiFyehJR8R8FQWPS13r5KPkXygRJ9qieFVJXs9H1Ff?maker=EfbbhahGNuhqEraRZXrwETfsaKxScngEttdQixWAW4WE")</f>
        <v/>
      </c>
      <c r="M15">
        <f>HYPERLINK("https://dexscreener.com/solana/7aKiFyehJR8R8FQWPS13r5KPkXygRJ9qieFVJXs9H1Ff?maker=EfbbhahGNuhqEraRZXrwETfsaKxScngEttdQixWAW4WE","https://dexscreener.com/solana/7aKiFyehJR8R8FQWPS13r5KPkXygRJ9qieFVJXs9H1Ff?maker=EfbbhahGNuhqEraRZXrwETfsaKxScngEttdQixWAW4WE")</f>
        <v/>
      </c>
    </row>
    <row r="16">
      <c r="A16" t="inlineStr">
        <is>
          <t>8Uu79WXbXtjPWh4USk1YyQqx9sR629hqbsJ2459zpump</t>
        </is>
      </c>
      <c r="B16" t="inlineStr">
        <is>
          <t>choice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-1</v>
      </c>
      <c r="K16" t="n">
        <v>-1</v>
      </c>
      <c r="L16">
        <f>HYPERLINK("https://www.defined.fi/sol/8Uu79WXbXtjPWh4USk1YyQqx9sR629hqbsJ2459zpump?maker=EfbbhahGNuhqEraRZXrwETfsaKxScngEttdQixWAW4WE","https://www.defined.fi/sol/8Uu79WXbXtjPWh4USk1YyQqx9sR629hqbsJ2459zpump?maker=EfbbhahGNuhqEraRZXrwETfsaKxScngEttdQixWAW4WE")</f>
        <v/>
      </c>
      <c r="M16">
        <f>HYPERLINK("https://dexscreener.com/solana/8Uu79WXbXtjPWh4USk1YyQqx9sR629hqbsJ2459zpump?maker=EfbbhahGNuhqEraRZXrwETfsaKxScngEttdQixWAW4WE","https://dexscreener.com/solana/8Uu79WXbXtjPWh4USk1YyQqx9sR629hqbsJ2459zpump?maker=EfbbhahGNuhqEraRZXrwETfsaKxScngEttdQixWAW4WE")</f>
        <v/>
      </c>
    </row>
    <row r="17">
      <c r="A17" t="inlineStr">
        <is>
          <t>C6aKMB1myrBMUQYUnvsvuUnhJKVRAtiQ7EVgkkBipump</t>
        </is>
      </c>
      <c r="B17" t="inlineStr">
        <is>
          <t>queef</t>
        </is>
      </c>
      <c r="C17" t="n">
        <v>0</v>
      </c>
      <c r="D17" t="n">
        <v>0.929</v>
      </c>
      <c r="E17" t="n">
        <v>0.31</v>
      </c>
      <c r="F17" t="n">
        <v>3</v>
      </c>
      <c r="G17" t="n">
        <v>3.93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HYPERLINK("https://www.defined.fi/sol/C6aKMB1myrBMUQYUnvsvuUnhJKVRAtiQ7EVgkkBipump?maker=EfbbhahGNuhqEraRZXrwETfsaKxScngEttdQixWAW4WE","https://www.defined.fi/sol/C6aKMB1myrBMUQYUnvsvuUnhJKVRAtiQ7EVgkkBipump?maker=EfbbhahGNuhqEraRZXrwETfsaKxScngEttdQixWAW4WE")</f>
        <v/>
      </c>
      <c r="M17">
        <f>HYPERLINK("https://dexscreener.com/solana/C6aKMB1myrBMUQYUnvsvuUnhJKVRAtiQ7EVgkkBipump?maker=EfbbhahGNuhqEraRZXrwETfsaKxScngEttdQixWAW4WE","https://dexscreener.com/solana/C6aKMB1myrBMUQYUnvsvuUnhJKVRAtiQ7EVgkkBipump?maker=EfbbhahGNuhqEraRZXrwETfsaKxScngEttdQixWAW4WE")</f>
        <v/>
      </c>
    </row>
    <row r="18">
      <c r="A18" t="inlineStr">
        <is>
          <t>GmFMTyowhyibYhT4R8B8HtCDmTr9sWBsXMkTsw7Hpump</t>
        </is>
      </c>
      <c r="B18" t="inlineStr">
        <is>
          <t>AIMOTHER</t>
        </is>
      </c>
      <c r="C18" t="n">
        <v>0</v>
      </c>
      <c r="D18" t="n">
        <v>1.66</v>
      </c>
      <c r="E18" t="n">
        <v>0.18</v>
      </c>
      <c r="F18" t="n">
        <v>9</v>
      </c>
      <c r="G18" t="n">
        <v>10.66</v>
      </c>
      <c r="H18" t="n">
        <v>3</v>
      </c>
      <c r="I18" t="n">
        <v>2</v>
      </c>
      <c r="J18" t="n">
        <v>-1</v>
      </c>
      <c r="K18" t="n">
        <v>-1</v>
      </c>
      <c r="L18">
        <f>HYPERLINK("https://www.defined.fi/sol/GmFMTyowhyibYhT4R8B8HtCDmTr9sWBsXMkTsw7Hpump?maker=EfbbhahGNuhqEraRZXrwETfsaKxScngEttdQixWAW4WE","https://www.defined.fi/sol/GmFMTyowhyibYhT4R8B8HtCDmTr9sWBsXMkTsw7Hpump?maker=EfbbhahGNuhqEraRZXrwETfsaKxScngEttdQixWAW4WE")</f>
        <v/>
      </c>
      <c r="M18">
        <f>HYPERLINK("https://dexscreener.com/solana/GmFMTyowhyibYhT4R8B8HtCDmTr9sWBsXMkTsw7Hpump?maker=EfbbhahGNuhqEraRZXrwETfsaKxScngEttdQixWAW4WE","https://dexscreener.com/solana/GmFMTyowhyibYhT4R8B8HtCDmTr9sWBsXMkTsw7Hpump?maker=EfbbhahGNuhqEraRZXrwETfsaKxScngEttdQixWAW4WE")</f>
        <v/>
      </c>
    </row>
    <row r="19">
      <c r="A19" t="inlineStr">
        <is>
          <t>CQJ8XFfWUpTS7qCWmzJi6Vy3UxdWWDr5rB42LmeXpump</t>
        </is>
      </c>
      <c r="B19" t="inlineStr">
        <is>
          <t>FUCKAI</t>
        </is>
      </c>
      <c r="C19" t="n">
        <v>0</v>
      </c>
      <c r="D19" t="n">
        <v>40.41</v>
      </c>
      <c r="E19" t="n">
        <v>8.09</v>
      </c>
      <c r="F19" t="n">
        <v>5</v>
      </c>
      <c r="G19" t="n">
        <v>45.4</v>
      </c>
      <c r="H19" t="n">
        <v>2</v>
      </c>
      <c r="I19" t="n">
        <v>17</v>
      </c>
      <c r="J19" t="n">
        <v>-1</v>
      </c>
      <c r="K19" t="n">
        <v>-1</v>
      </c>
      <c r="L19">
        <f>HYPERLINK("https://www.defined.fi/sol/CQJ8XFfWUpTS7qCWmzJi6Vy3UxdWWDr5rB42LmeXpump?maker=EfbbhahGNuhqEraRZXrwETfsaKxScngEttdQixWAW4WE","https://www.defined.fi/sol/CQJ8XFfWUpTS7qCWmzJi6Vy3UxdWWDr5rB42LmeXpump?maker=EfbbhahGNuhqEraRZXrwETfsaKxScngEttdQixWAW4WE")</f>
        <v/>
      </c>
      <c r="M19">
        <f>HYPERLINK("https://dexscreener.com/solana/CQJ8XFfWUpTS7qCWmzJi6Vy3UxdWWDr5rB42LmeXpump?maker=EfbbhahGNuhqEraRZXrwETfsaKxScngEttdQixWAW4WE","https://dexscreener.com/solana/CQJ8XFfWUpTS7qCWmzJi6Vy3UxdWWDr5rB42LmeXpump?maker=EfbbhahGNuhqEraRZXrwETfsaKxScngEttdQixWAW4WE")</f>
        <v/>
      </c>
    </row>
    <row r="20">
      <c r="A20" t="inlineStr">
        <is>
          <t>A6U6PxqQQrUGQA8L3qsnEHq4iMpYEYToFJfRebuzpump</t>
        </is>
      </c>
      <c r="B20" t="inlineStr">
        <is>
          <t>TABBY</t>
        </is>
      </c>
      <c r="C20" t="n">
        <v>0</v>
      </c>
      <c r="D20" t="n">
        <v>24.75</v>
      </c>
      <c r="E20" t="n">
        <v>5.91</v>
      </c>
      <c r="F20" t="n">
        <v>4.19</v>
      </c>
      <c r="G20" t="n">
        <v>28.94</v>
      </c>
      <c r="H20" t="n">
        <v>2</v>
      </c>
      <c r="I20" t="n">
        <v>20</v>
      </c>
      <c r="J20" t="n">
        <v>-1</v>
      </c>
      <c r="K20" t="n">
        <v>-1</v>
      </c>
      <c r="L20">
        <f>HYPERLINK("https://www.defined.fi/sol/A6U6PxqQQrUGQA8L3qsnEHq4iMpYEYToFJfRebuzpump?maker=EfbbhahGNuhqEraRZXrwETfsaKxScngEttdQixWAW4WE","https://www.defined.fi/sol/A6U6PxqQQrUGQA8L3qsnEHq4iMpYEYToFJfRebuzpump?maker=EfbbhahGNuhqEraRZXrwETfsaKxScngEttdQixWAW4WE")</f>
        <v/>
      </c>
      <c r="M20">
        <f>HYPERLINK("https://dexscreener.com/solana/A6U6PxqQQrUGQA8L3qsnEHq4iMpYEYToFJfRebuzpump?maker=EfbbhahGNuhqEraRZXrwETfsaKxScngEttdQixWAW4WE","https://dexscreener.com/solana/A6U6PxqQQrUGQA8L3qsnEHq4iMpYEYToFJfRebuzpump?maker=EfbbhahGNuhqEraRZXrwETfsaKxScngEttdQixWAW4WE")</f>
        <v/>
      </c>
    </row>
    <row r="21">
      <c r="A21" t="inlineStr">
        <is>
          <t>Ft2DavuS1ctcUV3cBJWB1BvD6v1zjjXMJD16VRBEpump</t>
        </is>
      </c>
      <c r="B21" t="inlineStr">
        <is>
          <t>cat</t>
        </is>
      </c>
      <c r="C21" t="n">
        <v>0</v>
      </c>
      <c r="D21" t="n">
        <v>1.96</v>
      </c>
      <c r="E21" t="n">
        <v>0.25</v>
      </c>
      <c r="F21" t="n">
        <v>7.88</v>
      </c>
      <c r="G21" t="n">
        <v>9.84</v>
      </c>
      <c r="H21" t="n">
        <v>3</v>
      </c>
      <c r="I21" t="n">
        <v>4</v>
      </c>
      <c r="J21" t="n">
        <v>-1</v>
      </c>
      <c r="K21" t="n">
        <v>-1</v>
      </c>
      <c r="L21">
        <f>HYPERLINK("https://www.defined.fi/sol/Ft2DavuS1ctcUV3cBJWB1BvD6v1zjjXMJD16VRBEpump?maker=EfbbhahGNuhqEraRZXrwETfsaKxScngEttdQixWAW4WE","https://www.defined.fi/sol/Ft2DavuS1ctcUV3cBJWB1BvD6v1zjjXMJD16VRBEpump?maker=EfbbhahGNuhqEraRZXrwETfsaKxScngEttdQixWAW4WE")</f>
        <v/>
      </c>
      <c r="M21">
        <f>HYPERLINK("https://dexscreener.com/solana/Ft2DavuS1ctcUV3cBJWB1BvD6v1zjjXMJD16VRBEpump?maker=EfbbhahGNuhqEraRZXrwETfsaKxScngEttdQixWAW4WE","https://dexscreener.com/solana/Ft2DavuS1ctcUV3cBJWB1BvD6v1zjjXMJD16VRBEpump?maker=EfbbhahGNuhqEraRZXrwETfsaKxScngEttdQixWAW4WE")</f>
        <v/>
      </c>
    </row>
    <row r="22">
      <c r="A22" t="inlineStr">
        <is>
          <t>8HE4b3rDPs2VEayW5s7eVZBLFNUN3Cj3imEGgeYipump</t>
        </is>
      </c>
      <c r="B22" t="inlineStr">
        <is>
          <t>VAI</t>
        </is>
      </c>
      <c r="C22" t="n">
        <v>0</v>
      </c>
      <c r="D22" t="n">
        <v>0.367</v>
      </c>
      <c r="E22" t="n">
        <v>-1</v>
      </c>
      <c r="F22" t="n">
        <v>1.99</v>
      </c>
      <c r="G22" t="n">
        <v>2.36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HYPERLINK("https://www.defined.fi/sol/8HE4b3rDPs2VEayW5s7eVZBLFNUN3Cj3imEGgeYipump?maker=EfbbhahGNuhqEraRZXrwETfsaKxScngEttdQixWAW4WE","https://www.defined.fi/sol/8HE4b3rDPs2VEayW5s7eVZBLFNUN3Cj3imEGgeYipump?maker=EfbbhahGNuhqEraRZXrwETfsaKxScngEttdQixWAW4WE")</f>
        <v/>
      </c>
      <c r="M22">
        <f>HYPERLINK("https://dexscreener.com/solana/8HE4b3rDPs2VEayW5s7eVZBLFNUN3Cj3imEGgeYipump?maker=EfbbhahGNuhqEraRZXrwETfsaKxScngEttdQixWAW4WE","https://dexscreener.com/solana/8HE4b3rDPs2VEayW5s7eVZBLFNUN3Cj3imEGgeYipump?maker=EfbbhahGNuhqEraRZXrwETfsaKxScngEttdQixWAW4WE")</f>
        <v/>
      </c>
    </row>
    <row r="23">
      <c r="A23" t="inlineStr">
        <is>
          <t>DhqViYG2T1N3B4xziTx22aPW4rwGKkvpcF5shrD8pump</t>
        </is>
      </c>
      <c r="B23" t="inlineStr">
        <is>
          <t>AOE</t>
        </is>
      </c>
      <c r="C23" t="n">
        <v>0</v>
      </c>
      <c r="D23" t="n">
        <v>1.46</v>
      </c>
      <c r="E23" t="n">
        <v>0.05</v>
      </c>
      <c r="F23" t="n">
        <v>31.95</v>
      </c>
      <c r="G23" t="n">
        <v>33.41</v>
      </c>
      <c r="H23" t="n">
        <v>7</v>
      </c>
      <c r="I23" t="n">
        <v>5</v>
      </c>
      <c r="J23" t="n">
        <v>-1</v>
      </c>
      <c r="K23" t="n">
        <v>-1</v>
      </c>
      <c r="L23">
        <f>HYPERLINK("https://www.defined.fi/sol/DhqViYG2T1N3B4xziTx22aPW4rwGKkvpcF5shrD8pump?maker=EfbbhahGNuhqEraRZXrwETfsaKxScngEttdQixWAW4WE","https://www.defined.fi/sol/DhqViYG2T1N3B4xziTx22aPW4rwGKkvpcF5shrD8pump?maker=EfbbhahGNuhqEraRZXrwETfsaKxScngEttdQixWAW4WE")</f>
        <v/>
      </c>
      <c r="M23">
        <f>HYPERLINK("https://dexscreener.com/solana/DhqViYG2T1N3B4xziTx22aPW4rwGKkvpcF5shrD8pump?maker=EfbbhahGNuhqEraRZXrwETfsaKxScngEttdQixWAW4WE","https://dexscreener.com/solana/DhqViYG2T1N3B4xziTx22aPW4rwGKkvpcF5shrD8pump?maker=EfbbhahGNuhqEraRZXrwETfsaKxScngEttdQixWAW4WE")</f>
        <v/>
      </c>
    </row>
    <row r="24">
      <c r="A24" t="inlineStr">
        <is>
          <t>Gaws5pHDukUevnv5KzDTCZe7sEGWBF6BWA8o5vc9pump</t>
        </is>
      </c>
      <c r="B24" t="inlineStr">
        <is>
          <t>FLEE</t>
        </is>
      </c>
      <c r="C24" t="n">
        <v>0</v>
      </c>
      <c r="D24" t="n">
        <v>0.246</v>
      </c>
      <c r="E24" t="n">
        <v>0.12</v>
      </c>
      <c r="F24" t="n">
        <v>2</v>
      </c>
      <c r="G24" t="n">
        <v>2.25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HYPERLINK("https://www.defined.fi/sol/Gaws5pHDukUevnv5KzDTCZe7sEGWBF6BWA8o5vc9pump?maker=EfbbhahGNuhqEraRZXrwETfsaKxScngEttdQixWAW4WE","https://www.defined.fi/sol/Gaws5pHDukUevnv5KzDTCZe7sEGWBF6BWA8o5vc9pump?maker=EfbbhahGNuhqEraRZXrwETfsaKxScngEttdQixWAW4WE")</f>
        <v/>
      </c>
      <c r="M24">
        <f>HYPERLINK("https://dexscreener.com/solana/Gaws5pHDukUevnv5KzDTCZe7sEGWBF6BWA8o5vc9pump?maker=EfbbhahGNuhqEraRZXrwETfsaKxScngEttdQixWAW4WE","https://dexscreener.com/solana/Gaws5pHDukUevnv5KzDTCZe7sEGWBF6BWA8o5vc9pump?maker=EfbbhahGNuhqEraRZXrwETfsaKxScngEttdQixWAW4WE")</f>
        <v/>
      </c>
    </row>
    <row r="25">
      <c r="A25" t="inlineStr">
        <is>
          <t>4nAXsoxFX5vXyNXD1wSHtBRf7x6YkYhhZdkLPef9pump</t>
        </is>
      </c>
      <c r="B25" t="inlineStr">
        <is>
          <t>niners</t>
        </is>
      </c>
      <c r="C25" t="n">
        <v>0</v>
      </c>
      <c r="D25" t="n">
        <v>0.075</v>
      </c>
      <c r="E25" t="n">
        <v>0.01</v>
      </c>
      <c r="F25" t="n">
        <v>6.99</v>
      </c>
      <c r="G25" t="n">
        <v>7.07</v>
      </c>
      <c r="H25" t="n">
        <v>2</v>
      </c>
      <c r="I25" t="n">
        <v>2</v>
      </c>
      <c r="J25" t="n">
        <v>-1</v>
      </c>
      <c r="K25" t="n">
        <v>-1</v>
      </c>
      <c r="L25">
        <f>HYPERLINK("https://www.defined.fi/sol/4nAXsoxFX5vXyNXD1wSHtBRf7x6YkYhhZdkLPef9pump?maker=EfbbhahGNuhqEraRZXrwETfsaKxScngEttdQixWAW4WE","https://www.defined.fi/sol/4nAXsoxFX5vXyNXD1wSHtBRf7x6YkYhhZdkLPef9pump?maker=EfbbhahGNuhqEraRZXrwETfsaKxScngEttdQixWAW4WE")</f>
        <v/>
      </c>
      <c r="M25">
        <f>HYPERLINK("https://dexscreener.com/solana/4nAXsoxFX5vXyNXD1wSHtBRf7x6YkYhhZdkLPef9pump?maker=EfbbhahGNuhqEraRZXrwETfsaKxScngEttdQixWAW4WE","https://dexscreener.com/solana/4nAXsoxFX5vXyNXD1wSHtBRf7x6YkYhhZdkLPef9pump?maker=EfbbhahGNuhqEraRZXrwETfsaKxScngEttdQixWAW4WE")</f>
        <v/>
      </c>
    </row>
    <row r="26">
      <c r="A26" t="inlineStr">
        <is>
          <t>5R9hQn7soQ3rJu5MKRXac3DB46rRcHPfkMpo1oKKpump</t>
        </is>
      </c>
      <c r="B26" t="inlineStr">
        <is>
          <t>ROOT</t>
        </is>
      </c>
      <c r="C26" t="n">
        <v>0</v>
      </c>
      <c r="D26" t="n">
        <v>-3.45</v>
      </c>
      <c r="E26" t="n">
        <v>-0.43</v>
      </c>
      <c r="F26" t="n">
        <v>7.98</v>
      </c>
      <c r="G26" t="n">
        <v>4.52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HYPERLINK("https://www.defined.fi/sol/5R9hQn7soQ3rJu5MKRXac3DB46rRcHPfkMpo1oKKpump?maker=EfbbhahGNuhqEraRZXrwETfsaKxScngEttdQixWAW4WE","https://www.defined.fi/sol/5R9hQn7soQ3rJu5MKRXac3DB46rRcHPfkMpo1oKKpump?maker=EfbbhahGNuhqEraRZXrwETfsaKxScngEttdQixWAW4WE")</f>
        <v/>
      </c>
      <c r="M26">
        <f>HYPERLINK("https://dexscreener.com/solana/5R9hQn7soQ3rJu5MKRXac3DB46rRcHPfkMpo1oKKpump?maker=EfbbhahGNuhqEraRZXrwETfsaKxScngEttdQixWAW4WE","https://dexscreener.com/solana/5R9hQn7soQ3rJu5MKRXac3DB46rRcHPfkMpo1oKKpump?maker=EfbbhahGNuhqEraRZXrwETfsaKxScngEttdQixWAW4WE")</f>
        <v/>
      </c>
    </row>
    <row r="27">
      <c r="A27" t="inlineStr">
        <is>
          <t>GRFK7sv4KhkMzJ7BXDUBy4PLyZVBeXuW1FeaT6Mnpump</t>
        </is>
      </c>
      <c r="B27" t="inlineStr">
        <is>
          <t>RICH</t>
        </is>
      </c>
      <c r="C27" t="n">
        <v>0</v>
      </c>
      <c r="D27" t="n">
        <v>0.06</v>
      </c>
      <c r="E27" t="n">
        <v>0</v>
      </c>
      <c r="F27" t="n">
        <v>19.94</v>
      </c>
      <c r="G27" t="n">
        <v>20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HYPERLINK("https://www.defined.fi/sol/GRFK7sv4KhkMzJ7BXDUBy4PLyZVBeXuW1FeaT6Mnpump?maker=EfbbhahGNuhqEraRZXrwETfsaKxScngEttdQixWAW4WE","https://www.defined.fi/sol/GRFK7sv4KhkMzJ7BXDUBy4PLyZVBeXuW1FeaT6Mnpump?maker=EfbbhahGNuhqEraRZXrwETfsaKxScngEttdQixWAW4WE")</f>
        <v/>
      </c>
      <c r="M27">
        <f>HYPERLINK("https://dexscreener.com/solana/GRFK7sv4KhkMzJ7BXDUBy4PLyZVBeXuW1FeaT6Mnpump?maker=EfbbhahGNuhqEraRZXrwETfsaKxScngEttdQixWAW4WE","https://dexscreener.com/solana/GRFK7sv4KhkMzJ7BXDUBy4PLyZVBeXuW1FeaT6Mnpump?maker=EfbbhahGNuhqEraRZXrwETfsaKxScngEttdQixWAW4WE")</f>
        <v/>
      </c>
    </row>
    <row r="28">
      <c r="A28" t="inlineStr">
        <is>
          <t>85jxm3jqjnhJ8WQnNEE87RvSogdf3FvivWnTWA2rpump</t>
        </is>
      </c>
      <c r="B28" t="inlineStr">
        <is>
          <t>SHREK</t>
        </is>
      </c>
      <c r="C28" t="n">
        <v>0</v>
      </c>
      <c r="D28" t="n">
        <v>0.042</v>
      </c>
      <c r="E28" t="n">
        <v>0.02</v>
      </c>
      <c r="F28" t="n">
        <v>2</v>
      </c>
      <c r="G28" t="n">
        <v>2.04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HYPERLINK("https://www.defined.fi/sol/85jxm3jqjnhJ8WQnNEE87RvSogdf3FvivWnTWA2rpump?maker=EfbbhahGNuhqEraRZXrwETfsaKxScngEttdQixWAW4WE","https://www.defined.fi/sol/85jxm3jqjnhJ8WQnNEE87RvSogdf3FvivWnTWA2rpump?maker=EfbbhahGNuhqEraRZXrwETfsaKxScngEttdQixWAW4WE")</f>
        <v/>
      </c>
      <c r="M28">
        <f>HYPERLINK("https://dexscreener.com/solana/85jxm3jqjnhJ8WQnNEE87RvSogdf3FvivWnTWA2rpump?maker=EfbbhahGNuhqEraRZXrwETfsaKxScngEttdQixWAW4WE","https://dexscreener.com/solana/85jxm3jqjnhJ8WQnNEE87RvSogdf3FvivWnTWA2rpump?maker=EfbbhahGNuhqEraRZXrwETfsaKxScngEttdQixWAW4WE")</f>
        <v/>
      </c>
    </row>
    <row r="29">
      <c r="A29" t="inlineStr">
        <is>
          <t>CxRBg5BSRujbu1WEcHQrwHHWytVo62jdxzWqtDj5pump</t>
        </is>
      </c>
      <c r="B29" t="inlineStr">
        <is>
          <t>$cryptoids</t>
        </is>
      </c>
      <c r="C29" t="n">
        <v>0</v>
      </c>
      <c r="D29" t="n">
        <v>0.34</v>
      </c>
      <c r="E29" t="n">
        <v>0.17</v>
      </c>
      <c r="F29" t="n">
        <v>2.05</v>
      </c>
      <c r="G29" t="n">
        <v>2.39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HYPERLINK("https://www.defined.fi/sol/CxRBg5BSRujbu1WEcHQrwHHWytVo62jdxzWqtDj5pump?maker=EfbbhahGNuhqEraRZXrwETfsaKxScngEttdQixWAW4WE","https://www.defined.fi/sol/CxRBg5BSRujbu1WEcHQrwHHWytVo62jdxzWqtDj5pump?maker=EfbbhahGNuhqEraRZXrwETfsaKxScngEttdQixWAW4WE")</f>
        <v/>
      </c>
      <c r="M29">
        <f>HYPERLINK("https://dexscreener.com/solana/CxRBg5BSRujbu1WEcHQrwHHWytVo62jdxzWqtDj5pump?maker=EfbbhahGNuhqEraRZXrwETfsaKxScngEttdQixWAW4WE","https://dexscreener.com/solana/CxRBg5BSRujbu1WEcHQrwHHWytVo62jdxzWqtDj5pump?maker=EfbbhahGNuhqEraRZXrwETfsaKxScngEttdQixWAW4WE")</f>
        <v/>
      </c>
    </row>
    <row r="30">
      <c r="A30" t="inlineStr">
        <is>
          <t>CDH5pZwaYQ9p5DYqFpLCNawxqnvEeCnKwrDjNi8rpump</t>
        </is>
      </c>
      <c r="B30" t="inlineStr">
        <is>
          <t>YUKO</t>
        </is>
      </c>
      <c r="C30" t="n">
        <v>0</v>
      </c>
      <c r="D30" t="n">
        <v>1.61</v>
      </c>
      <c r="E30" t="n">
        <v>-1</v>
      </c>
      <c r="F30" t="n">
        <v>2</v>
      </c>
      <c r="G30" t="n">
        <v>3.61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HYPERLINK("https://www.defined.fi/sol/CDH5pZwaYQ9p5DYqFpLCNawxqnvEeCnKwrDjNi8rpump?maker=EfbbhahGNuhqEraRZXrwETfsaKxScngEttdQixWAW4WE","https://www.defined.fi/sol/CDH5pZwaYQ9p5DYqFpLCNawxqnvEeCnKwrDjNi8rpump?maker=EfbbhahGNuhqEraRZXrwETfsaKxScngEttdQixWAW4WE")</f>
        <v/>
      </c>
      <c r="M30">
        <f>HYPERLINK("https://dexscreener.com/solana/CDH5pZwaYQ9p5DYqFpLCNawxqnvEeCnKwrDjNi8rpump?maker=EfbbhahGNuhqEraRZXrwETfsaKxScngEttdQixWAW4WE","https://dexscreener.com/solana/CDH5pZwaYQ9p5DYqFpLCNawxqnvEeCnKwrDjNi8rpump?maker=EfbbhahGNuhqEraRZXrwETfsaKxScngEttdQixWAW4WE")</f>
        <v/>
      </c>
    </row>
    <row r="31">
      <c r="A31" t="inlineStr">
        <is>
          <t>DhQbzWwJhdwVSSDrtk1vgr1KLRUtPsK38GBVVoxYHjE</t>
        </is>
      </c>
      <c r="B31" t="inlineStr">
        <is>
          <t>SHINTORU</t>
        </is>
      </c>
      <c r="C31" t="n">
        <v>0</v>
      </c>
      <c r="D31" t="n">
        <v>3</v>
      </c>
      <c r="E31" t="n">
        <v>-1</v>
      </c>
      <c r="F31" t="n">
        <v>3.53</v>
      </c>
      <c r="G31" t="n">
        <v>6.53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HYPERLINK("https://www.defined.fi/sol/DhQbzWwJhdwVSSDrtk1vgr1KLRUtPsK38GBVVoxYHjE?maker=EfbbhahGNuhqEraRZXrwETfsaKxScngEttdQixWAW4WE","https://www.defined.fi/sol/DhQbzWwJhdwVSSDrtk1vgr1KLRUtPsK38GBVVoxYHjE?maker=EfbbhahGNuhqEraRZXrwETfsaKxScngEttdQixWAW4WE")</f>
        <v/>
      </c>
      <c r="M31">
        <f>HYPERLINK("https://dexscreener.com/solana/DhQbzWwJhdwVSSDrtk1vgr1KLRUtPsK38GBVVoxYHjE?maker=EfbbhahGNuhqEraRZXrwETfsaKxScngEttdQixWAW4WE","https://dexscreener.com/solana/DhQbzWwJhdwVSSDrtk1vgr1KLRUtPsK38GBVVoxYHjE?maker=EfbbhahGNuhqEraRZXrwETfsaKxScngEttdQixWAW4WE")</f>
        <v/>
      </c>
    </row>
    <row r="32">
      <c r="A32" t="inlineStr">
        <is>
          <t>4UTEFQjNMvfQF5NT8mVfXdMAKoL7hS7i9U4mMVAzpump</t>
        </is>
      </c>
      <c r="B32" t="inlineStr">
        <is>
          <t>$1</t>
        </is>
      </c>
      <c r="C32" t="n">
        <v>0</v>
      </c>
      <c r="D32" t="n">
        <v>39.72</v>
      </c>
      <c r="E32" t="n">
        <v>2.92</v>
      </c>
      <c r="F32" t="n">
        <v>13.62</v>
      </c>
      <c r="G32" t="n">
        <v>44.91</v>
      </c>
      <c r="H32" t="n">
        <v>6</v>
      </c>
      <c r="I32" t="n">
        <v>14</v>
      </c>
      <c r="J32" t="n">
        <v>-1</v>
      </c>
      <c r="K32" t="n">
        <v>-1</v>
      </c>
      <c r="L32">
        <f>HYPERLINK("https://www.defined.fi/sol/4UTEFQjNMvfQF5NT8mVfXdMAKoL7hS7i9U4mMVAzpump?maker=EfbbhahGNuhqEraRZXrwETfsaKxScngEttdQixWAW4WE","https://www.defined.fi/sol/4UTEFQjNMvfQF5NT8mVfXdMAKoL7hS7i9U4mMVAzpump?maker=EfbbhahGNuhqEraRZXrwETfsaKxScngEttdQixWAW4WE")</f>
        <v/>
      </c>
      <c r="M32">
        <f>HYPERLINK("https://dexscreener.com/solana/4UTEFQjNMvfQF5NT8mVfXdMAKoL7hS7i9U4mMVAzpump?maker=EfbbhahGNuhqEraRZXrwETfsaKxScngEttdQixWAW4WE","https://dexscreener.com/solana/4UTEFQjNMvfQF5NT8mVfXdMAKoL7hS7i9U4mMVAzpump?maker=EfbbhahGNuhqEraRZXrwETfsaKxScngEttdQixWAW4WE")</f>
        <v/>
      </c>
    </row>
    <row r="33">
      <c r="A33" t="inlineStr">
        <is>
          <t>Chp9pGGSDAv97mdkCGC2ZMfgZYMwFJrTR4kDReTCpump</t>
        </is>
      </c>
      <c r="B33" t="inlineStr">
        <is>
          <t>CODIE</t>
        </is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</v>
      </c>
      <c r="J33" t="n">
        <v>-1</v>
      </c>
      <c r="K33" t="n">
        <v>-1</v>
      </c>
      <c r="L33">
        <f>HYPERLINK("https://www.defined.fi/sol/Chp9pGGSDAv97mdkCGC2ZMfgZYMwFJrTR4kDReTCpump?maker=EfbbhahGNuhqEraRZXrwETfsaKxScngEttdQixWAW4WE","https://www.defined.fi/sol/Chp9pGGSDAv97mdkCGC2ZMfgZYMwFJrTR4kDReTCpump?maker=EfbbhahGNuhqEraRZXrwETfsaKxScngEttdQixWAW4WE")</f>
        <v/>
      </c>
      <c r="M33">
        <f>HYPERLINK("https://dexscreener.com/solana/Chp9pGGSDAv97mdkCGC2ZMfgZYMwFJrTR4kDReTCpump?maker=EfbbhahGNuhqEraRZXrwETfsaKxScngEttdQixWAW4WE","https://dexscreener.com/solana/Chp9pGGSDAv97mdkCGC2ZMfgZYMwFJrTR4kDReTCpump?maker=EfbbhahGNuhqEraRZXrwETfsaKxScngEttdQixWAW4WE")</f>
        <v/>
      </c>
    </row>
    <row r="34">
      <c r="A34" t="inlineStr">
        <is>
          <t>H2Bo7Jd5oDhd1BRuUrgm9JZLNDNozHJuoFueJXCbpump</t>
        </is>
      </c>
      <c r="B34" t="inlineStr">
        <is>
          <t>POPDENG</t>
        </is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-1</v>
      </c>
      <c r="K34" t="n">
        <v>-1</v>
      </c>
      <c r="L34">
        <f>HYPERLINK("https://www.defined.fi/sol/H2Bo7Jd5oDhd1BRuUrgm9JZLNDNozHJuoFueJXCbpump?maker=EfbbhahGNuhqEraRZXrwETfsaKxScngEttdQixWAW4WE","https://www.defined.fi/sol/H2Bo7Jd5oDhd1BRuUrgm9JZLNDNozHJuoFueJXCbpump?maker=EfbbhahGNuhqEraRZXrwETfsaKxScngEttdQixWAW4WE")</f>
        <v/>
      </c>
      <c r="M34">
        <f>HYPERLINK("https://dexscreener.com/solana/H2Bo7Jd5oDhd1BRuUrgm9JZLNDNozHJuoFueJXCbpump?maker=EfbbhahGNuhqEraRZXrwETfsaKxScngEttdQixWAW4WE","https://dexscreener.com/solana/H2Bo7Jd5oDhd1BRuUrgm9JZLNDNozHJuoFueJXCbpump?maker=EfbbhahGNuhqEraRZXrwETfsaKxScngEttdQixWAW4WE")</f>
        <v/>
      </c>
    </row>
    <row r="35">
      <c r="A35" t="inlineStr">
        <is>
          <t>ENJeXHTLnL547qw35kkv5i9qnxejkLS6g9tWPj7Mpump</t>
        </is>
      </c>
      <c r="B35" t="inlineStr">
        <is>
          <t>IDEA</t>
        </is>
      </c>
      <c r="C35" t="n">
        <v>0</v>
      </c>
      <c r="D35" t="n">
        <v>0</v>
      </c>
      <c r="E35" t="n">
        <v>-1</v>
      </c>
      <c r="F35" t="n">
        <v>0</v>
      </c>
      <c r="G35" t="n">
        <v>0</v>
      </c>
      <c r="H35" t="n">
        <v>0</v>
      </c>
      <c r="I35" t="n">
        <v>0</v>
      </c>
      <c r="J35" t="n">
        <v>-1</v>
      </c>
      <c r="K35" t="n">
        <v>-1</v>
      </c>
      <c r="L35">
        <f>HYPERLINK("https://www.defined.fi/sol/ENJeXHTLnL547qw35kkv5i9qnxejkLS6g9tWPj7Mpump?maker=EfbbhahGNuhqEraRZXrwETfsaKxScngEttdQixWAW4WE","https://www.defined.fi/sol/ENJeXHTLnL547qw35kkv5i9qnxejkLS6g9tWPj7Mpump?maker=EfbbhahGNuhqEraRZXrwETfsaKxScngEttdQixWAW4WE")</f>
        <v/>
      </c>
      <c r="M35">
        <f>HYPERLINK("https://dexscreener.com/solana/ENJeXHTLnL547qw35kkv5i9qnxejkLS6g9tWPj7Mpump?maker=EfbbhahGNuhqEraRZXrwETfsaKxScngEttdQixWAW4WE","https://dexscreener.com/solana/ENJeXHTLnL547qw35kkv5i9qnxejkLS6g9tWPj7Mpump?maker=EfbbhahGNuhqEraRZXrwETfsaKxScngEttdQixWAW4WE")</f>
        <v/>
      </c>
    </row>
    <row r="36">
      <c r="A36" t="inlineStr">
        <is>
          <t>6hRvypn8cGkqcEU9docyKcpYnZxo27MA3jz25C51pump</t>
        </is>
      </c>
      <c r="B36" t="inlineStr">
        <is>
          <t>AI</t>
        </is>
      </c>
      <c r="C36" t="n">
        <v>0</v>
      </c>
      <c r="D36" t="n">
        <v>0</v>
      </c>
      <c r="E36" t="n">
        <v>-1</v>
      </c>
      <c r="F36" t="n">
        <v>0</v>
      </c>
      <c r="G36" t="n">
        <v>0</v>
      </c>
      <c r="H36" t="n">
        <v>0</v>
      </c>
      <c r="I36" t="n">
        <v>0</v>
      </c>
      <c r="J36" t="n">
        <v>-1</v>
      </c>
      <c r="K36" t="n">
        <v>-1</v>
      </c>
      <c r="L36">
        <f>HYPERLINK("https://www.defined.fi/sol/6hRvypn8cGkqcEU9docyKcpYnZxo27MA3jz25C51pump?maker=EfbbhahGNuhqEraRZXrwETfsaKxScngEttdQixWAW4WE","https://www.defined.fi/sol/6hRvypn8cGkqcEU9docyKcpYnZxo27MA3jz25C51pump?maker=EfbbhahGNuhqEraRZXrwETfsaKxScngEttdQixWAW4WE")</f>
        <v/>
      </c>
      <c r="M36">
        <f>HYPERLINK("https://dexscreener.com/solana/6hRvypn8cGkqcEU9docyKcpYnZxo27MA3jz25C51pump?maker=EfbbhahGNuhqEraRZXrwETfsaKxScngEttdQixWAW4WE","https://dexscreener.com/solana/6hRvypn8cGkqcEU9docyKcpYnZxo27MA3jz25C51pump?maker=EfbbhahGNuhqEraRZXrwETfsaKxScngEttdQixWAW4WE")</f>
        <v/>
      </c>
    </row>
    <row r="37">
      <c r="A37" t="inlineStr">
        <is>
          <t>GgSMKzDhgU9B5pMKJjxkPwBymj1F8X7z5rDrnzPRpump</t>
        </is>
      </c>
      <c r="B37" t="inlineStr">
        <is>
          <t>ClosedAi</t>
        </is>
      </c>
      <c r="C37" t="n">
        <v>0</v>
      </c>
      <c r="D37" t="n">
        <v>1.16</v>
      </c>
      <c r="E37" t="n">
        <v>0.15</v>
      </c>
      <c r="F37" t="n">
        <v>7.84</v>
      </c>
      <c r="G37" t="n">
        <v>9</v>
      </c>
      <c r="H37" t="n">
        <v>2</v>
      </c>
      <c r="I37" t="n">
        <v>2</v>
      </c>
      <c r="J37" t="n">
        <v>-1</v>
      </c>
      <c r="K37" t="n">
        <v>-1</v>
      </c>
      <c r="L37">
        <f>HYPERLINK("https://www.defined.fi/sol/GgSMKzDhgU9B5pMKJjxkPwBymj1F8X7z5rDrnzPRpump?maker=EfbbhahGNuhqEraRZXrwETfsaKxScngEttdQixWAW4WE","https://www.defined.fi/sol/GgSMKzDhgU9B5pMKJjxkPwBymj1F8X7z5rDrnzPRpump?maker=EfbbhahGNuhqEraRZXrwETfsaKxScngEttdQixWAW4WE")</f>
        <v/>
      </c>
      <c r="M37">
        <f>HYPERLINK("https://dexscreener.com/solana/GgSMKzDhgU9B5pMKJjxkPwBymj1F8X7z5rDrnzPRpump?maker=EfbbhahGNuhqEraRZXrwETfsaKxScngEttdQixWAW4WE","https://dexscreener.com/solana/GgSMKzDhgU9B5pMKJjxkPwBymj1F8X7z5rDrnzPRpump?maker=EfbbhahGNuhqEraRZXrwETfsaKxScngEttdQixWAW4WE")</f>
        <v/>
      </c>
    </row>
    <row r="38">
      <c r="A38" t="inlineStr">
        <is>
          <t>GJAFwWjJ3vnTsrQVabjBVK2TYB1YtRCQXRDfDgUnpump</t>
        </is>
      </c>
      <c r="B38" t="inlineStr">
        <is>
          <t>ACT</t>
        </is>
      </c>
      <c r="C38" t="n">
        <v>0</v>
      </c>
      <c r="D38" t="n">
        <v>37.14</v>
      </c>
      <c r="E38" t="n">
        <v>0.15</v>
      </c>
      <c r="F38" t="n">
        <v>244.84</v>
      </c>
      <c r="G38" t="n">
        <v>281.98</v>
      </c>
      <c r="H38" t="n">
        <v>24</v>
      </c>
      <c r="I38" t="n">
        <v>20</v>
      </c>
      <c r="J38" t="n">
        <v>-1</v>
      </c>
      <c r="K38" t="n">
        <v>-1</v>
      </c>
      <c r="L38">
        <f>HYPERLINK("https://www.defined.fi/sol/GJAFwWjJ3vnTsrQVabjBVK2TYB1YtRCQXRDfDgUnpump?maker=EfbbhahGNuhqEraRZXrwETfsaKxScngEttdQixWAW4WE","https://www.defined.fi/sol/GJAFwWjJ3vnTsrQVabjBVK2TYB1YtRCQXRDfDgUnpump?maker=EfbbhahGNuhqEraRZXrwETfsaKxScngEttdQixWAW4WE")</f>
        <v/>
      </c>
      <c r="M38">
        <f>HYPERLINK("https://dexscreener.com/solana/GJAFwWjJ3vnTsrQVabjBVK2TYB1YtRCQXRDfDgUnpump?maker=EfbbhahGNuhqEraRZXrwETfsaKxScngEttdQixWAW4WE","https://dexscreener.com/solana/GJAFwWjJ3vnTsrQVabjBVK2TYB1YtRCQXRDfDgUnpump?maker=EfbbhahGNuhqEraRZXrwETfsaKxScngEttdQixWAW4WE")</f>
        <v/>
      </c>
    </row>
    <row r="39">
      <c r="A39" t="inlineStr">
        <is>
          <t>BnyK5ccegzrpEcv9UH5GPF8fZwV865m33pGi2Uk7cXQ7</t>
        </is>
      </c>
      <c r="B39" t="inlineStr">
        <is>
          <t>moment</t>
        </is>
      </c>
      <c r="C39" t="n">
        <v>0</v>
      </c>
      <c r="D39" t="n">
        <v>9.83</v>
      </c>
      <c r="E39" t="n">
        <v>0.18</v>
      </c>
      <c r="F39" t="n">
        <v>53.95</v>
      </c>
      <c r="G39" t="n">
        <v>63.79</v>
      </c>
      <c r="H39" t="n">
        <v>11</v>
      </c>
      <c r="I39" t="n">
        <v>11</v>
      </c>
      <c r="J39" t="n">
        <v>-1</v>
      </c>
      <c r="K39" t="n">
        <v>-1</v>
      </c>
      <c r="L39">
        <f>HYPERLINK("https://www.defined.fi/sol/BnyK5ccegzrpEcv9UH5GPF8fZwV865m33pGi2Uk7cXQ7?maker=EfbbhahGNuhqEraRZXrwETfsaKxScngEttdQixWAW4WE","https://www.defined.fi/sol/BnyK5ccegzrpEcv9UH5GPF8fZwV865m33pGi2Uk7cXQ7?maker=EfbbhahGNuhqEraRZXrwETfsaKxScngEttdQixWAW4WE")</f>
        <v/>
      </c>
      <c r="M39">
        <f>HYPERLINK("https://dexscreener.com/solana/BnyK5ccegzrpEcv9UH5GPF8fZwV865m33pGi2Uk7cXQ7?maker=EfbbhahGNuhqEraRZXrwETfsaKxScngEttdQixWAW4WE","https://dexscreener.com/solana/BnyK5ccegzrpEcv9UH5GPF8fZwV865m33pGi2Uk7cXQ7?maker=EfbbhahGNuhqEraRZXrwETfsaKxScngEttdQixWAW4WE")</f>
        <v/>
      </c>
    </row>
    <row r="40">
      <c r="A40" t="inlineStr">
        <is>
          <t>DEPWCSuXekPnr11yYaRzJVGgFHKuoLpxRstDvkFqpump</t>
        </is>
      </c>
      <c r="B40" t="inlineStr">
        <is>
          <t>bCAT</t>
        </is>
      </c>
      <c r="C40" t="n">
        <v>0</v>
      </c>
      <c r="D40" t="n">
        <v>0.381</v>
      </c>
      <c r="E40" t="n">
        <v>-1</v>
      </c>
      <c r="F40" t="n">
        <v>2.95</v>
      </c>
      <c r="G40" t="n">
        <v>3.33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HYPERLINK("https://www.defined.fi/sol/DEPWCSuXekPnr11yYaRzJVGgFHKuoLpxRstDvkFqpump?maker=EfbbhahGNuhqEraRZXrwETfsaKxScngEttdQixWAW4WE","https://www.defined.fi/sol/DEPWCSuXekPnr11yYaRzJVGgFHKuoLpxRstDvkFqpump?maker=EfbbhahGNuhqEraRZXrwETfsaKxScngEttdQixWAW4WE")</f>
        <v/>
      </c>
      <c r="M40">
        <f>HYPERLINK("https://dexscreener.com/solana/DEPWCSuXekPnr11yYaRzJVGgFHKuoLpxRstDvkFqpump?maker=EfbbhahGNuhqEraRZXrwETfsaKxScngEttdQixWAW4WE","https://dexscreener.com/solana/DEPWCSuXekPnr11yYaRzJVGgFHKuoLpxRstDvkFqpump?maker=EfbbhahGNuhqEraRZXrwETfsaKxScngEttdQixWAW4WE")</f>
        <v/>
      </c>
    </row>
    <row r="41">
      <c r="A41" t="inlineStr">
        <is>
          <t>71wzELENatx68xsLc7QaBZaqumykADtdTAuKdJCtpump</t>
        </is>
      </c>
      <c r="B41" t="inlineStr">
        <is>
          <t>ALICE</t>
        </is>
      </c>
      <c r="C41" t="n">
        <v>0</v>
      </c>
      <c r="D41" t="n">
        <v>0.9320000000000001</v>
      </c>
      <c r="E41" t="n">
        <v>0.3</v>
      </c>
      <c r="F41" t="n">
        <v>3.1</v>
      </c>
      <c r="G41" t="n">
        <v>4.03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HYPERLINK("https://www.defined.fi/sol/71wzELENatx68xsLc7QaBZaqumykADtdTAuKdJCtpump?maker=EfbbhahGNuhqEraRZXrwETfsaKxScngEttdQixWAW4WE","https://www.defined.fi/sol/71wzELENatx68xsLc7QaBZaqumykADtdTAuKdJCtpump?maker=EfbbhahGNuhqEraRZXrwETfsaKxScngEttdQixWAW4WE")</f>
        <v/>
      </c>
      <c r="M41">
        <f>HYPERLINK("https://dexscreener.com/solana/71wzELENatx68xsLc7QaBZaqumykADtdTAuKdJCtpump?maker=EfbbhahGNuhqEraRZXrwETfsaKxScngEttdQixWAW4WE","https://dexscreener.com/solana/71wzELENatx68xsLc7QaBZaqumykADtdTAuKdJCtpump?maker=EfbbhahGNuhqEraRZXrwETfsaKxScngEttdQixWAW4WE")</f>
        <v/>
      </c>
    </row>
    <row r="42">
      <c r="A42" t="inlineStr">
        <is>
          <t>3gTrsX5zZs49zoU97CxiGqDBfpybMrwmZfnMx2Y2pump</t>
        </is>
      </c>
      <c r="B42" t="inlineStr">
        <is>
          <t>unknown_3gTr</t>
        </is>
      </c>
      <c r="C42" t="n">
        <v>0</v>
      </c>
      <c r="D42" t="n">
        <v>1.38</v>
      </c>
      <c r="E42" t="n">
        <v>-1</v>
      </c>
      <c r="F42" t="n">
        <v>1.98</v>
      </c>
      <c r="G42" t="n">
        <v>3.36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HYPERLINK("https://www.defined.fi/sol/3gTrsX5zZs49zoU97CxiGqDBfpybMrwmZfnMx2Y2pump?maker=EfbbhahGNuhqEraRZXrwETfsaKxScngEttdQixWAW4WE","https://www.defined.fi/sol/3gTrsX5zZs49zoU97CxiGqDBfpybMrwmZfnMx2Y2pump?maker=EfbbhahGNuhqEraRZXrwETfsaKxScngEttdQixWAW4WE")</f>
        <v/>
      </c>
      <c r="M42">
        <f>HYPERLINK("https://dexscreener.com/solana/3gTrsX5zZs49zoU97CxiGqDBfpybMrwmZfnMx2Y2pump?maker=EfbbhahGNuhqEraRZXrwETfsaKxScngEttdQixWAW4WE","https://dexscreener.com/solana/3gTrsX5zZs49zoU97CxiGqDBfpybMrwmZfnMx2Y2pump?maker=EfbbhahGNuhqEraRZXrwETfsaKxScngEttdQixWAW4WE")</f>
        <v/>
      </c>
    </row>
    <row r="43">
      <c r="A43" t="inlineStr">
        <is>
          <t>AWK196NDKJMEuuHZrWQP1ozJRSQ4sQ48P6hHZ2nrpump</t>
        </is>
      </c>
      <c r="B43" t="inlineStr">
        <is>
          <t>ampdot</t>
        </is>
      </c>
      <c r="C43" t="n">
        <v>0</v>
      </c>
      <c r="D43" t="n">
        <v>0.635</v>
      </c>
      <c r="E43" t="n">
        <v>0.22</v>
      </c>
      <c r="F43" t="n">
        <v>2.94</v>
      </c>
      <c r="G43" t="n">
        <v>3.58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HYPERLINK("https://www.defined.fi/sol/AWK196NDKJMEuuHZrWQP1ozJRSQ4sQ48P6hHZ2nrpump?maker=EfbbhahGNuhqEraRZXrwETfsaKxScngEttdQixWAW4WE","https://www.defined.fi/sol/AWK196NDKJMEuuHZrWQP1ozJRSQ4sQ48P6hHZ2nrpump?maker=EfbbhahGNuhqEraRZXrwETfsaKxScngEttdQixWAW4WE")</f>
        <v/>
      </c>
      <c r="M43">
        <f>HYPERLINK("https://dexscreener.com/solana/AWK196NDKJMEuuHZrWQP1ozJRSQ4sQ48P6hHZ2nrpump?maker=EfbbhahGNuhqEraRZXrwETfsaKxScngEttdQixWAW4WE","https://dexscreener.com/solana/AWK196NDKJMEuuHZrWQP1ozJRSQ4sQ48P6hHZ2nrpump?maker=EfbbhahGNuhqEraRZXrwETfsaKxScngEttdQixWAW4WE")</f>
        <v/>
      </c>
    </row>
    <row r="44">
      <c r="A44" t="inlineStr">
        <is>
          <t>9wtFqbMCFDLwgEboVs3WJhVG2VgwdFBo3osqtqgXpump</t>
        </is>
      </c>
      <c r="B44" t="inlineStr">
        <is>
          <t>TEAPOT</t>
        </is>
      </c>
      <c r="C44" t="n">
        <v>0</v>
      </c>
      <c r="D44" t="n">
        <v>1.84</v>
      </c>
      <c r="E44" t="n">
        <v>0.19</v>
      </c>
      <c r="F44" t="n">
        <v>9.73</v>
      </c>
      <c r="G44" t="n">
        <v>11.57</v>
      </c>
      <c r="H44" t="n">
        <v>2</v>
      </c>
      <c r="I44" t="n">
        <v>2</v>
      </c>
      <c r="J44" t="n">
        <v>-1</v>
      </c>
      <c r="K44" t="n">
        <v>-1</v>
      </c>
      <c r="L44">
        <f>HYPERLINK("https://www.defined.fi/sol/9wtFqbMCFDLwgEboVs3WJhVG2VgwdFBo3osqtqgXpump?maker=EfbbhahGNuhqEraRZXrwETfsaKxScngEttdQixWAW4WE","https://www.defined.fi/sol/9wtFqbMCFDLwgEboVs3WJhVG2VgwdFBo3osqtqgXpump?maker=EfbbhahGNuhqEraRZXrwETfsaKxScngEttdQixWAW4WE")</f>
        <v/>
      </c>
      <c r="M44">
        <f>HYPERLINK("https://dexscreener.com/solana/9wtFqbMCFDLwgEboVs3WJhVG2VgwdFBo3osqtqgXpump?maker=EfbbhahGNuhqEraRZXrwETfsaKxScngEttdQixWAW4WE","https://dexscreener.com/solana/9wtFqbMCFDLwgEboVs3WJhVG2VgwdFBo3osqtqgXpump?maker=EfbbhahGNuhqEraRZXrwETfsaKxScngEttdQixWAW4WE")</f>
        <v/>
      </c>
    </row>
    <row r="45">
      <c r="A45" t="inlineStr">
        <is>
          <t>2G8LH53fcr3aCrEsmAo73eunbZRbyjKrGH5qmur6pump</t>
        </is>
      </c>
      <c r="B45" t="inlineStr">
        <is>
          <t>supercycle</t>
        </is>
      </c>
      <c r="C45" t="n">
        <v>0</v>
      </c>
      <c r="D45" t="n">
        <v>0.112</v>
      </c>
      <c r="E45" t="n">
        <v>0.01</v>
      </c>
      <c r="F45" t="n">
        <v>9.720000000000001</v>
      </c>
      <c r="G45" t="n">
        <v>9.84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HYPERLINK("https://www.defined.fi/sol/2G8LH53fcr3aCrEsmAo73eunbZRbyjKrGH5qmur6pump?maker=EfbbhahGNuhqEraRZXrwETfsaKxScngEttdQixWAW4WE","https://www.defined.fi/sol/2G8LH53fcr3aCrEsmAo73eunbZRbyjKrGH5qmur6pump?maker=EfbbhahGNuhqEraRZXrwETfsaKxScngEttdQixWAW4WE")</f>
        <v/>
      </c>
      <c r="M45">
        <f>HYPERLINK("https://dexscreener.com/solana/2G8LH53fcr3aCrEsmAo73eunbZRbyjKrGH5qmur6pump?maker=EfbbhahGNuhqEraRZXrwETfsaKxScngEttdQixWAW4WE","https://dexscreener.com/solana/2G8LH53fcr3aCrEsmAo73eunbZRbyjKrGH5qmur6pump?maker=EfbbhahGNuhqEraRZXrwETfsaKxScngEttdQixWAW4WE")</f>
        <v/>
      </c>
    </row>
    <row r="46">
      <c r="A46" t="inlineStr">
        <is>
          <t>dFVMDELpHeSL4CfCmNiuGS6XRyxSAgP7AwW266Lpump</t>
        </is>
      </c>
      <c r="B46" t="inlineStr">
        <is>
          <t>cog/acc</t>
        </is>
      </c>
      <c r="C46" t="n">
        <v>1</v>
      </c>
      <c r="D46" t="n">
        <v>2.3</v>
      </c>
      <c r="E46" t="n">
        <v>0.47</v>
      </c>
      <c r="F46" t="n">
        <v>4.85</v>
      </c>
      <c r="G46" t="n">
        <v>7.15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HYPERLINK("https://www.defined.fi/sol/dFVMDELpHeSL4CfCmNiuGS6XRyxSAgP7AwW266Lpump?maker=EfbbhahGNuhqEraRZXrwETfsaKxScngEttdQixWAW4WE","https://www.defined.fi/sol/dFVMDELpHeSL4CfCmNiuGS6XRyxSAgP7AwW266Lpump?maker=EfbbhahGNuhqEraRZXrwETfsaKxScngEttdQixWAW4WE")</f>
        <v/>
      </c>
      <c r="M46">
        <f>HYPERLINK("https://dexscreener.com/solana/dFVMDELpHeSL4CfCmNiuGS6XRyxSAgP7AwW266Lpump?maker=EfbbhahGNuhqEraRZXrwETfsaKxScngEttdQixWAW4WE","https://dexscreener.com/solana/dFVMDELpHeSL4CfCmNiuGS6XRyxSAgP7AwW266Lpump?maker=EfbbhahGNuhqEraRZXrwETfsaKxScngEttdQixWAW4WE")</f>
        <v/>
      </c>
    </row>
    <row r="47">
      <c r="A47" t="inlineStr">
        <is>
          <t>2e4JVEPfPbpQoj5W5jjsfjmRMX6seZyA41HkDouKpump</t>
        </is>
      </c>
      <c r="B47" t="inlineStr">
        <is>
          <t>AITHEISM</t>
        </is>
      </c>
      <c r="C47" t="n">
        <v>1</v>
      </c>
      <c r="D47" t="n">
        <v>4.28</v>
      </c>
      <c r="E47" t="n">
        <v>1.85</v>
      </c>
      <c r="F47" t="n">
        <v>2.31</v>
      </c>
      <c r="G47" t="n">
        <v>6.59</v>
      </c>
      <c r="H47" t="n">
        <v>1</v>
      </c>
      <c r="I47" t="n">
        <v>4</v>
      </c>
      <c r="J47" t="n">
        <v>-1</v>
      </c>
      <c r="K47" t="n">
        <v>-1</v>
      </c>
      <c r="L47">
        <f>HYPERLINK("https://www.defined.fi/sol/2e4JVEPfPbpQoj5W5jjsfjmRMX6seZyA41HkDouKpump?maker=EfbbhahGNuhqEraRZXrwETfsaKxScngEttdQixWAW4WE","https://www.defined.fi/sol/2e4JVEPfPbpQoj5W5jjsfjmRMX6seZyA41HkDouKpump?maker=EfbbhahGNuhqEraRZXrwETfsaKxScngEttdQixWAW4WE")</f>
        <v/>
      </c>
      <c r="M47">
        <f>HYPERLINK("https://dexscreener.com/solana/2e4JVEPfPbpQoj5W5jjsfjmRMX6seZyA41HkDouKpump?maker=EfbbhahGNuhqEraRZXrwETfsaKxScngEttdQixWAW4WE","https://dexscreener.com/solana/2e4JVEPfPbpQoj5W5jjsfjmRMX6seZyA41HkDouKpump?maker=EfbbhahGNuhqEraRZXrwETfsaKxScngEttdQixWAW4WE")</f>
        <v/>
      </c>
    </row>
    <row r="48">
      <c r="A48" t="inlineStr">
        <is>
          <t>AoCiG4FbCqJBM45P3gzFcdTEfu35YkCfJJerRCiZpump</t>
        </is>
      </c>
      <c r="B48" t="inlineStr">
        <is>
          <t>ROE</t>
        </is>
      </c>
      <c r="C48" t="n">
        <v>1</v>
      </c>
      <c r="D48" t="n">
        <v>0.08599999999999999</v>
      </c>
      <c r="E48" t="n">
        <v>-1</v>
      </c>
      <c r="F48" t="n">
        <v>0.97</v>
      </c>
      <c r="G48" t="n">
        <v>1.06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HYPERLINK("https://www.defined.fi/sol/AoCiG4FbCqJBM45P3gzFcdTEfu35YkCfJJerRCiZpump?maker=EfbbhahGNuhqEraRZXrwETfsaKxScngEttdQixWAW4WE","https://www.defined.fi/sol/AoCiG4FbCqJBM45P3gzFcdTEfu35YkCfJJerRCiZpump?maker=EfbbhahGNuhqEraRZXrwETfsaKxScngEttdQixWAW4WE")</f>
        <v/>
      </c>
      <c r="M48">
        <f>HYPERLINK("https://dexscreener.com/solana/AoCiG4FbCqJBM45P3gzFcdTEfu35YkCfJJerRCiZpump?maker=EfbbhahGNuhqEraRZXrwETfsaKxScngEttdQixWAW4WE","https://dexscreener.com/solana/AoCiG4FbCqJBM45P3gzFcdTEfu35YkCfJJerRCiZpump?maker=EfbbhahGNuhqEraRZXrwETfsaKxScngEttdQixWAW4WE")</f>
        <v/>
      </c>
    </row>
    <row r="49">
      <c r="A49" t="inlineStr">
        <is>
          <t>9LhZ3R1CzRCjXJpZRk62Jiq7tcPgjz7SNCWYsR78pump</t>
        </is>
      </c>
      <c r="B49" t="inlineStr">
        <is>
          <t>{D}</t>
        </is>
      </c>
      <c r="C49" t="n">
        <v>1</v>
      </c>
      <c r="D49" t="n">
        <v>6.96</v>
      </c>
      <c r="E49" t="n">
        <v>2.4</v>
      </c>
      <c r="F49" t="n">
        <v>2.9</v>
      </c>
      <c r="G49" t="n">
        <v>9.869999999999999</v>
      </c>
      <c r="H49" t="n">
        <v>1</v>
      </c>
      <c r="I49" t="n">
        <v>2</v>
      </c>
      <c r="J49" t="n">
        <v>-1</v>
      </c>
      <c r="K49" t="n">
        <v>-1</v>
      </c>
      <c r="L49">
        <f>HYPERLINK("https://www.defined.fi/sol/9LhZ3R1CzRCjXJpZRk62Jiq7tcPgjz7SNCWYsR78pump?maker=EfbbhahGNuhqEraRZXrwETfsaKxScngEttdQixWAW4WE","https://www.defined.fi/sol/9LhZ3R1CzRCjXJpZRk62Jiq7tcPgjz7SNCWYsR78pump?maker=EfbbhahGNuhqEraRZXrwETfsaKxScngEttdQixWAW4WE")</f>
        <v/>
      </c>
      <c r="M49">
        <f>HYPERLINK("https://dexscreener.com/solana/9LhZ3R1CzRCjXJpZRk62Jiq7tcPgjz7SNCWYsR78pump?maker=EfbbhahGNuhqEraRZXrwETfsaKxScngEttdQixWAW4WE","https://dexscreener.com/solana/9LhZ3R1CzRCjXJpZRk62Jiq7tcPgjz7SNCWYsR78pump?maker=EfbbhahGNuhqEraRZXrwETfsaKxScngEttdQixWAW4WE")</f>
        <v/>
      </c>
    </row>
    <row r="50">
      <c r="A50" t="inlineStr">
        <is>
          <t>3VR9UzXZn56Xstds3g7X8E6TtsSc6AKEJUrRYeVKpump</t>
        </is>
      </c>
      <c r="B50" t="inlineStr">
        <is>
          <t>DOAEM</t>
        </is>
      </c>
      <c r="C50" t="n">
        <v>1</v>
      </c>
      <c r="D50" t="n">
        <v>-0.602</v>
      </c>
      <c r="E50" t="n">
        <v>-0.06</v>
      </c>
      <c r="F50" t="n">
        <v>9.68</v>
      </c>
      <c r="G50" t="n">
        <v>9.08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HYPERLINK("https://www.defined.fi/sol/3VR9UzXZn56Xstds3g7X8E6TtsSc6AKEJUrRYeVKpump?maker=EfbbhahGNuhqEraRZXrwETfsaKxScngEttdQixWAW4WE","https://www.defined.fi/sol/3VR9UzXZn56Xstds3g7X8E6TtsSc6AKEJUrRYeVKpump?maker=EfbbhahGNuhqEraRZXrwETfsaKxScngEttdQixWAW4WE")</f>
        <v/>
      </c>
      <c r="M50">
        <f>HYPERLINK("https://dexscreener.com/solana/3VR9UzXZn56Xstds3g7X8E6TtsSc6AKEJUrRYeVKpump?maker=EfbbhahGNuhqEraRZXrwETfsaKxScngEttdQixWAW4WE","https://dexscreener.com/solana/3VR9UzXZn56Xstds3g7X8E6TtsSc6AKEJUrRYeVKpump?maker=EfbbhahGNuhqEraRZXrwETfsaKxScngEttdQixWAW4WE")</f>
        <v/>
      </c>
    </row>
    <row r="51">
      <c r="A51" t="inlineStr">
        <is>
          <t>ryEoV2iKy7HeUmm79iob8hL4ppw1bQz3hYAtjJCC3Kg</t>
        </is>
      </c>
      <c r="B51" t="inlineStr">
        <is>
          <t>AI</t>
        </is>
      </c>
      <c r="C51" t="n">
        <v>1</v>
      </c>
      <c r="D51" t="n">
        <v>1.26</v>
      </c>
      <c r="E51" t="n">
        <v>0.33</v>
      </c>
      <c r="F51" t="n">
        <v>4.84</v>
      </c>
      <c r="G51" t="n">
        <v>5.1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HYPERLINK("https://www.defined.fi/sol/ryEoV2iKy7HeUmm79iob8hL4ppw1bQz3hYAtjJCC3Kg?maker=EfbbhahGNuhqEraRZXrwETfsaKxScngEttdQixWAW4WE","https://www.defined.fi/sol/ryEoV2iKy7HeUmm79iob8hL4ppw1bQz3hYAtjJCC3Kg?maker=EfbbhahGNuhqEraRZXrwETfsaKxScngEttdQixWAW4WE")</f>
        <v/>
      </c>
      <c r="M51">
        <f>HYPERLINK("https://dexscreener.com/solana/ryEoV2iKy7HeUmm79iob8hL4ppw1bQz3hYAtjJCC3Kg?maker=EfbbhahGNuhqEraRZXrwETfsaKxScngEttdQixWAW4WE","https://dexscreener.com/solana/ryEoV2iKy7HeUmm79iob8hL4ppw1bQz3hYAtjJCC3Kg?maker=EfbbhahGNuhqEraRZXrwETfsaKxScngEttdQixWAW4WE")</f>
        <v/>
      </c>
    </row>
    <row r="52">
      <c r="A52" t="inlineStr">
        <is>
          <t>CCRdza2srov3MESXV8X6XWfMN8MbyTUXgM4rKw8DaGoR</t>
        </is>
      </c>
      <c r="B52" t="inlineStr">
        <is>
          <t>AI</t>
        </is>
      </c>
      <c r="C52" t="n">
        <v>1</v>
      </c>
      <c r="D52" t="n">
        <v>1.39</v>
      </c>
      <c r="E52" t="n">
        <v>-1</v>
      </c>
      <c r="F52" t="n">
        <v>1.94</v>
      </c>
      <c r="G52" t="n">
        <v>3.33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HYPERLINK("https://www.defined.fi/sol/CCRdza2srov3MESXV8X6XWfMN8MbyTUXgM4rKw8DaGoR?maker=EfbbhahGNuhqEraRZXrwETfsaKxScngEttdQixWAW4WE","https://www.defined.fi/sol/CCRdza2srov3MESXV8X6XWfMN8MbyTUXgM4rKw8DaGoR?maker=EfbbhahGNuhqEraRZXrwETfsaKxScngEttdQixWAW4WE")</f>
        <v/>
      </c>
      <c r="M52">
        <f>HYPERLINK("https://dexscreener.com/solana/CCRdza2srov3MESXV8X6XWfMN8MbyTUXgM4rKw8DaGoR?maker=EfbbhahGNuhqEraRZXrwETfsaKxScngEttdQixWAW4WE","https://dexscreener.com/solana/CCRdza2srov3MESXV8X6XWfMN8MbyTUXgM4rKw8DaGoR?maker=EfbbhahGNuhqEraRZXrwETfsaKxScngEttdQixWAW4WE")</f>
        <v/>
      </c>
    </row>
    <row r="53">
      <c r="A53" t="inlineStr">
        <is>
          <t>49jbJ6CXkYT2WBMPL2c1mYrjjCE3JeR4GoovRDuxpump</t>
        </is>
      </c>
      <c r="B53" t="inlineStr">
        <is>
          <t>NEKO</t>
        </is>
      </c>
      <c r="C53" t="n">
        <v>1</v>
      </c>
      <c r="D53" t="n">
        <v>-5.87</v>
      </c>
      <c r="E53" t="n">
        <v>-0.43</v>
      </c>
      <c r="F53" t="n">
        <v>13.5</v>
      </c>
      <c r="G53" t="n">
        <v>7.63</v>
      </c>
      <c r="H53" t="n">
        <v>3</v>
      </c>
      <c r="I53" t="n">
        <v>2</v>
      </c>
      <c r="J53" t="n">
        <v>-1</v>
      </c>
      <c r="K53" t="n">
        <v>-1</v>
      </c>
      <c r="L53">
        <f>HYPERLINK("https://www.defined.fi/sol/49jbJ6CXkYT2WBMPL2c1mYrjjCE3JeR4GoovRDuxpump?maker=EfbbhahGNuhqEraRZXrwETfsaKxScngEttdQixWAW4WE","https://www.defined.fi/sol/49jbJ6CXkYT2WBMPL2c1mYrjjCE3JeR4GoovRDuxpump?maker=EfbbhahGNuhqEraRZXrwETfsaKxScngEttdQixWAW4WE")</f>
        <v/>
      </c>
      <c r="M53">
        <f>HYPERLINK("https://dexscreener.com/solana/49jbJ6CXkYT2WBMPL2c1mYrjjCE3JeR4GoovRDuxpump?maker=EfbbhahGNuhqEraRZXrwETfsaKxScngEttdQixWAW4WE","https://dexscreener.com/solana/49jbJ6CXkYT2WBMPL2c1mYrjjCE3JeR4GoovRDuxpump?maker=EfbbhahGNuhqEraRZXrwETfsaKxScngEttdQixWAW4WE")</f>
        <v/>
      </c>
    </row>
    <row r="54">
      <c r="A54" t="inlineStr">
        <is>
          <t>87t8G4enHgSTAdfHVsPxRCy5YfZZejQh44gTaoBcpump</t>
        </is>
      </c>
      <c r="B54" t="inlineStr">
        <is>
          <t>quantian1</t>
        </is>
      </c>
      <c r="C54" t="n">
        <v>1</v>
      </c>
      <c r="D54" t="n">
        <v>-4.33</v>
      </c>
      <c r="E54" t="n">
        <v>-0.45</v>
      </c>
      <c r="F54" t="n">
        <v>9.68</v>
      </c>
      <c r="G54" t="n">
        <v>5.35</v>
      </c>
      <c r="H54" t="n">
        <v>3</v>
      </c>
      <c r="I54" t="n">
        <v>2</v>
      </c>
      <c r="J54" t="n">
        <v>-1</v>
      </c>
      <c r="K54" t="n">
        <v>-1</v>
      </c>
      <c r="L54">
        <f>HYPERLINK("https://www.defined.fi/sol/87t8G4enHgSTAdfHVsPxRCy5YfZZejQh44gTaoBcpump?maker=EfbbhahGNuhqEraRZXrwETfsaKxScngEttdQixWAW4WE","https://www.defined.fi/sol/87t8G4enHgSTAdfHVsPxRCy5YfZZejQh44gTaoBcpump?maker=EfbbhahGNuhqEraRZXrwETfsaKxScngEttdQixWAW4WE")</f>
        <v/>
      </c>
      <c r="M54">
        <f>HYPERLINK("https://dexscreener.com/solana/87t8G4enHgSTAdfHVsPxRCy5YfZZejQh44gTaoBcpump?maker=EfbbhahGNuhqEraRZXrwETfsaKxScngEttdQixWAW4WE","https://dexscreener.com/solana/87t8G4enHgSTAdfHVsPxRCy5YfZZejQh44gTaoBcpump?maker=EfbbhahGNuhqEraRZXrwETfsaKxScngEttdQixWAW4WE")</f>
        <v/>
      </c>
    </row>
    <row r="55">
      <c r="A55" t="inlineStr">
        <is>
          <t>66irswy3sn6ueuW48jW8PKp1iumqKrD6U7tgCfuywm4</t>
        </is>
      </c>
      <c r="B55" t="inlineStr">
        <is>
          <t>Leilan</t>
        </is>
      </c>
      <c r="C55" t="n">
        <v>1</v>
      </c>
      <c r="D55" t="n">
        <v>0.916</v>
      </c>
      <c r="E55" t="n">
        <v>0.1</v>
      </c>
      <c r="F55" t="n">
        <v>9.69</v>
      </c>
      <c r="G55" t="n">
        <v>10.61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HYPERLINK("https://www.defined.fi/sol/66irswy3sn6ueuW48jW8PKp1iumqKrD6U7tgCfuywm4?maker=EfbbhahGNuhqEraRZXrwETfsaKxScngEttdQixWAW4WE","https://www.defined.fi/sol/66irswy3sn6ueuW48jW8PKp1iumqKrD6U7tgCfuywm4?maker=EfbbhahGNuhqEraRZXrwETfsaKxScngEttdQixWAW4WE")</f>
        <v/>
      </c>
      <c r="M55">
        <f>HYPERLINK("https://dexscreener.com/solana/66irswy3sn6ueuW48jW8PKp1iumqKrD6U7tgCfuywm4?maker=EfbbhahGNuhqEraRZXrwETfsaKxScngEttdQixWAW4WE","https://dexscreener.com/solana/66irswy3sn6ueuW48jW8PKp1iumqKrD6U7tgCfuywm4?maker=EfbbhahGNuhqEraRZXrwETfsaKxScngEttdQixWAW4WE")</f>
        <v/>
      </c>
    </row>
    <row r="56">
      <c r="A56" t="inlineStr">
        <is>
          <t>JEHYnb3BcTHT62iJhNobMgJfuGr4LCdpUz5nMQsNpump</t>
        </is>
      </c>
      <c r="B56" t="inlineStr">
        <is>
          <t>x982a{j:+.</t>
        </is>
      </c>
      <c r="C56" t="n">
        <v>1</v>
      </c>
      <c r="D56" t="n">
        <v>0.652</v>
      </c>
      <c r="E56" t="n">
        <v>0.02</v>
      </c>
      <c r="F56" t="n">
        <v>30.06</v>
      </c>
      <c r="G56" t="n">
        <v>30.71</v>
      </c>
      <c r="H56" t="n">
        <v>9</v>
      </c>
      <c r="I56" t="n">
        <v>6</v>
      </c>
      <c r="J56" t="n">
        <v>-1</v>
      </c>
      <c r="K56" t="n">
        <v>-1</v>
      </c>
      <c r="L56">
        <f>HYPERLINK("https://www.defined.fi/sol/JEHYnb3BcTHT62iJhNobMgJfuGr4LCdpUz5nMQsNpump?maker=EfbbhahGNuhqEraRZXrwETfsaKxScngEttdQixWAW4WE","https://www.defined.fi/sol/JEHYnb3BcTHT62iJhNobMgJfuGr4LCdpUz5nMQsNpump?maker=EfbbhahGNuhqEraRZXrwETfsaKxScngEttdQixWAW4WE")</f>
        <v/>
      </c>
      <c r="M56">
        <f>HYPERLINK("https://dexscreener.com/solana/JEHYnb3BcTHT62iJhNobMgJfuGr4LCdpUz5nMQsNpump?maker=EfbbhahGNuhqEraRZXrwETfsaKxScngEttdQixWAW4WE","https://dexscreener.com/solana/JEHYnb3BcTHT62iJhNobMgJfuGr4LCdpUz5nMQsNpump?maker=EfbbhahGNuhqEraRZXrwETfsaKxScngEttdQixWAW4WE")</f>
        <v/>
      </c>
    </row>
    <row r="57">
      <c r="A57" t="inlineStr">
        <is>
          <t>6xHmtVdGzhnPHBvnVjhRpDGtXPwyMRcRJ83j5Ueupump</t>
        </is>
      </c>
      <c r="B57" t="inlineStr">
        <is>
          <t>glados-156</t>
        </is>
      </c>
      <c r="C57" t="n">
        <v>1</v>
      </c>
      <c r="D57" t="n">
        <v>0.64</v>
      </c>
      <c r="E57" t="n">
        <v>0.31</v>
      </c>
      <c r="F57" t="n">
        <v>2.09</v>
      </c>
      <c r="G57" t="n">
        <v>2.73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HYPERLINK("https://www.defined.fi/sol/6xHmtVdGzhnPHBvnVjhRpDGtXPwyMRcRJ83j5Ueupump?maker=EfbbhahGNuhqEraRZXrwETfsaKxScngEttdQixWAW4WE","https://www.defined.fi/sol/6xHmtVdGzhnPHBvnVjhRpDGtXPwyMRcRJ83j5Ueupump?maker=EfbbhahGNuhqEraRZXrwETfsaKxScngEttdQixWAW4WE")</f>
        <v/>
      </c>
      <c r="M57">
        <f>HYPERLINK("https://dexscreener.com/solana/6xHmtVdGzhnPHBvnVjhRpDGtXPwyMRcRJ83j5Ueupump?maker=EfbbhahGNuhqEraRZXrwETfsaKxScngEttdQixWAW4WE","https://dexscreener.com/solana/6xHmtVdGzhnPHBvnVjhRpDGtXPwyMRcRJ83j5Ueupump?maker=EfbbhahGNuhqEraRZXrwETfsaKxScngEttdQixWAW4WE")</f>
        <v/>
      </c>
    </row>
    <row r="58">
      <c r="A58" t="inlineStr">
        <is>
          <t>8iZakU1tztcSTTPgx56U32ThSNigu2LbkzxdGmVupump</t>
        </is>
      </c>
      <c r="B58" t="inlineStr">
        <is>
          <t>0x</t>
        </is>
      </c>
      <c r="C58" t="n">
        <v>1</v>
      </c>
      <c r="D58" t="n">
        <v>1.17</v>
      </c>
      <c r="E58" t="n">
        <v>0.6</v>
      </c>
      <c r="F58" t="n">
        <v>1.94</v>
      </c>
      <c r="G58" t="n">
        <v>3.11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HYPERLINK("https://www.defined.fi/sol/8iZakU1tztcSTTPgx56U32ThSNigu2LbkzxdGmVupump?maker=EfbbhahGNuhqEraRZXrwETfsaKxScngEttdQixWAW4WE","https://www.defined.fi/sol/8iZakU1tztcSTTPgx56U32ThSNigu2LbkzxdGmVupump?maker=EfbbhahGNuhqEraRZXrwETfsaKxScngEttdQixWAW4WE")</f>
        <v/>
      </c>
      <c r="M58">
        <f>HYPERLINK("https://dexscreener.com/solana/8iZakU1tztcSTTPgx56U32ThSNigu2LbkzxdGmVupump?maker=EfbbhahGNuhqEraRZXrwETfsaKxScngEttdQixWAW4WE","https://dexscreener.com/solana/8iZakU1tztcSTTPgx56U32ThSNigu2LbkzxdGmVupump?maker=EfbbhahGNuhqEraRZXrwETfsaKxScngEttdQixWAW4WE")</f>
        <v/>
      </c>
    </row>
    <row r="59">
      <c r="A59" t="inlineStr">
        <is>
          <t>Sb7aRi7A7ZXcBjjxYDTLMnJgKzMgtdERJrCCV6ZivZ6</t>
        </is>
      </c>
      <c r="B59" t="inlineStr">
        <is>
          <t>NS</t>
        </is>
      </c>
      <c r="C59" t="n">
        <v>1</v>
      </c>
      <c r="D59" t="n">
        <v>4.04</v>
      </c>
      <c r="E59" t="n">
        <v>0.68</v>
      </c>
      <c r="F59" t="n">
        <v>5.98</v>
      </c>
      <c r="G59" t="n">
        <v>10.03</v>
      </c>
      <c r="H59" t="n">
        <v>4</v>
      </c>
      <c r="I59" t="n">
        <v>4</v>
      </c>
      <c r="J59" t="n">
        <v>-1</v>
      </c>
      <c r="K59" t="n">
        <v>-1</v>
      </c>
      <c r="L59">
        <f>HYPERLINK("https://www.defined.fi/sol/Sb7aRi7A7ZXcBjjxYDTLMnJgKzMgtdERJrCCV6ZivZ6?maker=EfbbhahGNuhqEraRZXrwETfsaKxScngEttdQixWAW4WE","https://www.defined.fi/sol/Sb7aRi7A7ZXcBjjxYDTLMnJgKzMgtdERJrCCV6ZivZ6?maker=EfbbhahGNuhqEraRZXrwETfsaKxScngEttdQixWAW4WE")</f>
        <v/>
      </c>
      <c r="M59">
        <f>HYPERLINK("https://dexscreener.com/solana/Sb7aRi7A7ZXcBjjxYDTLMnJgKzMgtdERJrCCV6ZivZ6?maker=EfbbhahGNuhqEraRZXrwETfsaKxScngEttdQixWAW4WE","https://dexscreener.com/solana/Sb7aRi7A7ZXcBjjxYDTLMnJgKzMgtdERJrCCV6ZivZ6?maker=EfbbhahGNuhqEraRZXrwETfsaKxScngEttdQixWAW4WE")</f>
        <v/>
      </c>
    </row>
    <row r="60">
      <c r="A60" t="inlineStr">
        <is>
          <t>HzNvCE2RgQwzigveZiSJh9PdyXZG3BecFY6SdZ7nhuxy</t>
        </is>
      </c>
      <c r="B60" t="inlineStr">
        <is>
          <t>PROVIDENCE</t>
        </is>
      </c>
      <c r="C60" t="n">
        <v>1</v>
      </c>
      <c r="D60" t="n">
        <v>2.46</v>
      </c>
      <c r="E60" t="n">
        <v>-1</v>
      </c>
      <c r="F60" t="n">
        <v>4.94</v>
      </c>
      <c r="G60" t="n">
        <v>7.4</v>
      </c>
      <c r="H60" t="n">
        <v>4</v>
      </c>
      <c r="I60" t="n">
        <v>4</v>
      </c>
      <c r="J60" t="n">
        <v>-1</v>
      </c>
      <c r="K60" t="n">
        <v>-1</v>
      </c>
      <c r="L60">
        <f>HYPERLINK("https://www.defined.fi/sol/HzNvCE2RgQwzigveZiSJh9PdyXZG3BecFY6SdZ7nhuxy?maker=EfbbhahGNuhqEraRZXrwETfsaKxScngEttdQixWAW4WE","https://www.defined.fi/sol/HzNvCE2RgQwzigveZiSJh9PdyXZG3BecFY6SdZ7nhuxy?maker=EfbbhahGNuhqEraRZXrwETfsaKxScngEttdQixWAW4WE")</f>
        <v/>
      </c>
      <c r="M60">
        <f>HYPERLINK("https://dexscreener.com/solana/HzNvCE2RgQwzigveZiSJh9PdyXZG3BecFY6SdZ7nhuxy?maker=EfbbhahGNuhqEraRZXrwETfsaKxScngEttdQixWAW4WE","https://dexscreener.com/solana/HzNvCE2RgQwzigveZiSJh9PdyXZG3BecFY6SdZ7nhuxy?maker=EfbbhahGNuhqEraRZXrwETfsaKxScngEttdQixWAW4WE")</f>
        <v/>
      </c>
    </row>
    <row r="61">
      <c r="A61" t="inlineStr">
        <is>
          <t>28xPA7ZER19fNTWQpZ8xHJUMbyoxegpT6mHxzMdtFZCW</t>
        </is>
      </c>
      <c r="B61" t="inlineStr">
        <is>
          <t>SGAI</t>
        </is>
      </c>
      <c r="C61" t="n">
        <v>1</v>
      </c>
      <c r="D61" t="n">
        <v>3.58</v>
      </c>
      <c r="E61" t="n">
        <v>0.34</v>
      </c>
      <c r="F61" t="n">
        <v>10.67</v>
      </c>
      <c r="G61" t="n">
        <v>14.25</v>
      </c>
      <c r="H61" t="n">
        <v>3</v>
      </c>
      <c r="I61" t="n">
        <v>6</v>
      </c>
      <c r="J61" t="n">
        <v>-1</v>
      </c>
      <c r="K61" t="n">
        <v>-1</v>
      </c>
      <c r="L61">
        <f>HYPERLINK("https://www.defined.fi/sol/28xPA7ZER19fNTWQpZ8xHJUMbyoxegpT6mHxzMdtFZCW?maker=EfbbhahGNuhqEraRZXrwETfsaKxScngEttdQixWAW4WE","https://www.defined.fi/sol/28xPA7ZER19fNTWQpZ8xHJUMbyoxegpT6mHxzMdtFZCW?maker=EfbbhahGNuhqEraRZXrwETfsaKxScngEttdQixWAW4WE")</f>
        <v/>
      </c>
      <c r="M61">
        <f>HYPERLINK("https://dexscreener.com/solana/28xPA7ZER19fNTWQpZ8xHJUMbyoxegpT6mHxzMdtFZCW?maker=EfbbhahGNuhqEraRZXrwETfsaKxScngEttdQixWAW4WE","https://dexscreener.com/solana/28xPA7ZER19fNTWQpZ8xHJUMbyoxegpT6mHxzMdtFZCW?maker=EfbbhahGNuhqEraRZXrwETfsaKxScngEttdQixWAW4WE")</f>
        <v/>
      </c>
    </row>
    <row r="62">
      <c r="A62" t="inlineStr">
        <is>
          <t>5HuD2QRh48tsvgzNPG66GZuhrJhit8U1Lz2q3GciGsnM</t>
        </is>
      </c>
      <c r="B62" t="inlineStr">
        <is>
          <t>Anthony</t>
        </is>
      </c>
      <c r="C62" t="n">
        <v>1</v>
      </c>
      <c r="D62" t="n">
        <v>0.485</v>
      </c>
      <c r="E62" t="n">
        <v>0.12</v>
      </c>
      <c r="F62" t="n">
        <v>4.01</v>
      </c>
      <c r="G62" t="n">
        <v>4.5</v>
      </c>
      <c r="H62" t="n">
        <v>2</v>
      </c>
      <c r="I62" t="n">
        <v>2</v>
      </c>
      <c r="J62" t="n">
        <v>-1</v>
      </c>
      <c r="K62" t="n">
        <v>-1</v>
      </c>
      <c r="L62">
        <f>HYPERLINK("https://www.defined.fi/sol/5HuD2QRh48tsvgzNPG66GZuhrJhit8U1Lz2q3GciGsnM?maker=EfbbhahGNuhqEraRZXrwETfsaKxScngEttdQixWAW4WE","https://www.defined.fi/sol/5HuD2QRh48tsvgzNPG66GZuhrJhit8U1Lz2q3GciGsnM?maker=EfbbhahGNuhqEraRZXrwETfsaKxScngEttdQixWAW4WE")</f>
        <v/>
      </c>
      <c r="M62">
        <f>HYPERLINK("https://dexscreener.com/solana/5HuD2QRh48tsvgzNPG66GZuhrJhit8U1Lz2q3GciGsnM?maker=EfbbhahGNuhqEraRZXrwETfsaKxScngEttdQixWAW4WE","https://dexscreener.com/solana/5HuD2QRh48tsvgzNPG66GZuhrJhit8U1Lz2q3GciGsnM?maker=EfbbhahGNuhqEraRZXrwETfsaKxScngEttdQixWAW4WE")</f>
        <v/>
      </c>
    </row>
    <row r="63">
      <c r="A63" t="inlineStr">
        <is>
          <t>DF55ESYCgbpggWR85fUFT2y5zBiQDDXqEy4wWnZrpump</t>
        </is>
      </c>
      <c r="B63" t="inlineStr">
        <is>
          <t>WOTF</t>
        </is>
      </c>
      <c r="C63" t="n">
        <v>1</v>
      </c>
      <c r="D63" t="n">
        <v>-0.59</v>
      </c>
      <c r="E63" t="n">
        <v>-1</v>
      </c>
      <c r="F63" t="n">
        <v>2.11</v>
      </c>
      <c r="G63" t="n">
        <v>1.52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HYPERLINK("https://www.defined.fi/sol/DF55ESYCgbpggWR85fUFT2y5zBiQDDXqEy4wWnZrpump?maker=EfbbhahGNuhqEraRZXrwETfsaKxScngEttdQixWAW4WE","https://www.defined.fi/sol/DF55ESYCgbpggWR85fUFT2y5zBiQDDXqEy4wWnZrpump?maker=EfbbhahGNuhqEraRZXrwETfsaKxScngEttdQixWAW4WE")</f>
        <v/>
      </c>
      <c r="M63">
        <f>HYPERLINK("https://dexscreener.com/solana/DF55ESYCgbpggWR85fUFT2y5zBiQDDXqEy4wWnZrpump?maker=EfbbhahGNuhqEraRZXrwETfsaKxScngEttdQixWAW4WE","https://dexscreener.com/solana/DF55ESYCgbpggWR85fUFT2y5zBiQDDXqEy4wWnZrpump?maker=EfbbhahGNuhqEraRZXrwETfsaKxScngEttdQixWAW4WE")</f>
        <v/>
      </c>
    </row>
    <row r="64">
      <c r="A64" t="inlineStr">
        <is>
          <t>9fTSfwa8CbyKmqhu4jRZ8jWt92ZSEPHFYZbpCDcLpump</t>
        </is>
      </c>
      <c r="B64" t="inlineStr">
        <is>
          <t>mindcraft</t>
        </is>
      </c>
      <c r="C64" t="n">
        <v>1</v>
      </c>
      <c r="D64" t="n">
        <v>1.54</v>
      </c>
      <c r="E64" t="n">
        <v>-1</v>
      </c>
      <c r="F64" t="n">
        <v>1.94</v>
      </c>
      <c r="G64" t="n">
        <v>3.48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HYPERLINK("https://www.defined.fi/sol/9fTSfwa8CbyKmqhu4jRZ8jWt92ZSEPHFYZbpCDcLpump?maker=EfbbhahGNuhqEraRZXrwETfsaKxScngEttdQixWAW4WE","https://www.defined.fi/sol/9fTSfwa8CbyKmqhu4jRZ8jWt92ZSEPHFYZbpCDcLpump?maker=EfbbhahGNuhqEraRZXrwETfsaKxScngEttdQixWAW4WE")</f>
        <v/>
      </c>
      <c r="M64">
        <f>HYPERLINK("https://dexscreener.com/solana/9fTSfwa8CbyKmqhu4jRZ8jWt92ZSEPHFYZbpCDcLpump?maker=EfbbhahGNuhqEraRZXrwETfsaKxScngEttdQixWAW4WE","https://dexscreener.com/solana/9fTSfwa8CbyKmqhu4jRZ8jWt92ZSEPHFYZbpCDcLpump?maker=EfbbhahGNuhqEraRZXrwETfsaKxScngEttdQixWAW4WE")</f>
        <v/>
      </c>
    </row>
    <row r="65">
      <c r="A65" t="inlineStr">
        <is>
          <t>Ghy98JNSFr3u65ABkBPj3zdzhpoixNLFo33Lw1trpump</t>
        </is>
      </c>
      <c r="B65" t="inlineStr">
        <is>
          <t>Logos</t>
        </is>
      </c>
      <c r="C65" t="n">
        <v>1</v>
      </c>
      <c r="D65" t="n">
        <v>0.649</v>
      </c>
      <c r="E65" t="n">
        <v>0.07000000000000001</v>
      </c>
      <c r="F65" t="n">
        <v>8.73</v>
      </c>
      <c r="G65" t="n">
        <v>9.380000000000001</v>
      </c>
      <c r="H65" t="n">
        <v>4</v>
      </c>
      <c r="I65" t="n">
        <v>4</v>
      </c>
      <c r="J65" t="n">
        <v>-1</v>
      </c>
      <c r="K65" t="n">
        <v>-1</v>
      </c>
      <c r="L65">
        <f>HYPERLINK("https://www.defined.fi/sol/Ghy98JNSFr3u65ABkBPj3zdzhpoixNLFo33Lw1trpump?maker=EfbbhahGNuhqEraRZXrwETfsaKxScngEttdQixWAW4WE","https://www.defined.fi/sol/Ghy98JNSFr3u65ABkBPj3zdzhpoixNLFo33Lw1trpump?maker=EfbbhahGNuhqEraRZXrwETfsaKxScngEttdQixWAW4WE")</f>
        <v/>
      </c>
      <c r="M65">
        <f>HYPERLINK("https://dexscreener.com/solana/Ghy98JNSFr3u65ABkBPj3zdzhpoixNLFo33Lw1trpump?maker=EfbbhahGNuhqEraRZXrwETfsaKxScngEttdQixWAW4WE","https://dexscreener.com/solana/Ghy98JNSFr3u65ABkBPj3zdzhpoixNLFo33Lw1trpump?maker=EfbbhahGNuhqEraRZXrwETfsaKxScngEttdQixWAW4WE")</f>
        <v/>
      </c>
    </row>
    <row r="66">
      <c r="A66" t="inlineStr">
        <is>
          <t>2jfmsGtcBpF4qQxztyBqhZmrtTf8tCNv7o98kwwSpump</t>
        </is>
      </c>
      <c r="B66" t="inlineStr">
        <is>
          <t>LLMtheism</t>
        </is>
      </c>
      <c r="C66" t="n">
        <v>1</v>
      </c>
      <c r="D66" t="n">
        <v>0</v>
      </c>
      <c r="E66" t="n">
        <v>0</v>
      </c>
      <c r="F66" t="n">
        <v>4.85</v>
      </c>
      <c r="G66" t="n">
        <v>4.85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HYPERLINK("https://www.defined.fi/sol/2jfmsGtcBpF4qQxztyBqhZmrtTf8tCNv7o98kwwSpump?maker=EfbbhahGNuhqEraRZXrwETfsaKxScngEttdQixWAW4WE","https://www.defined.fi/sol/2jfmsGtcBpF4qQxztyBqhZmrtTf8tCNv7o98kwwSpump?maker=EfbbhahGNuhqEraRZXrwETfsaKxScngEttdQixWAW4WE")</f>
        <v/>
      </c>
      <c r="M66">
        <f>HYPERLINK("https://dexscreener.com/solana/2jfmsGtcBpF4qQxztyBqhZmrtTf8tCNv7o98kwwSpump?maker=EfbbhahGNuhqEraRZXrwETfsaKxScngEttdQixWAW4WE","https://dexscreener.com/solana/2jfmsGtcBpF4qQxztyBqhZmrtTf8tCNv7o98kwwSpump?maker=EfbbhahGNuhqEraRZXrwETfsaKxScngEttdQixWAW4WE")</f>
        <v/>
      </c>
    </row>
    <row r="67">
      <c r="A67" t="inlineStr">
        <is>
          <t>9TTUmf6fJwjHtD16KGyujVixme8Qs9uNuN5jsb6c13Bd</t>
        </is>
      </c>
      <c r="B67" t="inlineStr">
        <is>
          <t>distortion</t>
        </is>
      </c>
      <c r="C67" t="n">
        <v>1</v>
      </c>
      <c r="D67" t="n">
        <v>0.662</v>
      </c>
      <c r="E67" t="n">
        <v>0.07000000000000001</v>
      </c>
      <c r="F67" t="n">
        <v>9.710000000000001</v>
      </c>
      <c r="G67" t="n">
        <v>10.37</v>
      </c>
      <c r="H67" t="n">
        <v>3</v>
      </c>
      <c r="I67" t="n">
        <v>2</v>
      </c>
      <c r="J67" t="n">
        <v>-1</v>
      </c>
      <c r="K67" t="n">
        <v>-1</v>
      </c>
      <c r="L67">
        <f>HYPERLINK("https://www.defined.fi/sol/9TTUmf6fJwjHtD16KGyujVixme8Qs9uNuN5jsb6c13Bd?maker=EfbbhahGNuhqEraRZXrwETfsaKxScngEttdQixWAW4WE","https://www.defined.fi/sol/9TTUmf6fJwjHtD16KGyujVixme8Qs9uNuN5jsb6c13Bd?maker=EfbbhahGNuhqEraRZXrwETfsaKxScngEttdQixWAW4WE")</f>
        <v/>
      </c>
      <c r="M67">
        <f>HYPERLINK("https://dexscreener.com/solana/9TTUmf6fJwjHtD16KGyujVixme8Qs9uNuN5jsb6c13Bd?maker=EfbbhahGNuhqEraRZXrwETfsaKxScngEttdQixWAW4WE","https://dexscreener.com/solana/9TTUmf6fJwjHtD16KGyujVixme8Qs9uNuN5jsb6c13Bd?maker=EfbbhahGNuhqEraRZXrwETfsaKxScngEttdQixWAW4WE")</f>
        <v/>
      </c>
    </row>
    <row r="68">
      <c r="A68" t="inlineStr">
        <is>
          <t>9Hc9pdCB5dTbBhZdpGM1n4a9r96HzDjo6Aiz8gG5pump</t>
        </is>
      </c>
      <c r="B68" t="inlineStr">
        <is>
          <t>GODHEAD</t>
        </is>
      </c>
      <c r="C68" t="n">
        <v>1</v>
      </c>
      <c r="D68" t="n">
        <v>1.09</v>
      </c>
      <c r="E68" t="n">
        <v>0.54</v>
      </c>
      <c r="F68" t="n">
        <v>2.03</v>
      </c>
      <c r="G68" t="n">
        <v>3.12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HYPERLINK("https://www.defined.fi/sol/9Hc9pdCB5dTbBhZdpGM1n4a9r96HzDjo6Aiz8gG5pump?maker=EfbbhahGNuhqEraRZXrwETfsaKxScngEttdQixWAW4WE","https://www.defined.fi/sol/9Hc9pdCB5dTbBhZdpGM1n4a9r96HzDjo6Aiz8gG5pump?maker=EfbbhahGNuhqEraRZXrwETfsaKxScngEttdQixWAW4WE")</f>
        <v/>
      </c>
      <c r="M68">
        <f>HYPERLINK("https://dexscreener.com/solana/9Hc9pdCB5dTbBhZdpGM1n4a9r96HzDjo6Aiz8gG5pump?maker=EfbbhahGNuhqEraRZXrwETfsaKxScngEttdQixWAW4WE","https://dexscreener.com/solana/9Hc9pdCB5dTbBhZdpGM1n4a9r96HzDjo6Aiz8gG5pump?maker=EfbbhahGNuhqEraRZXrwETfsaKxScngEttdQixWAW4WE")</f>
        <v/>
      </c>
    </row>
    <row r="69">
      <c r="A69" t="inlineStr">
        <is>
          <t>EkDPBx1m6PnPT87RZcRKc9GAGmY4TJcVTi2uPQTGgUMP</t>
        </is>
      </c>
      <c r="B69" t="inlineStr">
        <is>
          <t>GMGN</t>
        </is>
      </c>
      <c r="C69" t="n">
        <v>1</v>
      </c>
      <c r="D69" t="n">
        <v>0</v>
      </c>
      <c r="E69" t="n">
        <v>-1</v>
      </c>
      <c r="F69" t="n">
        <v>0</v>
      </c>
      <c r="G69" t="n">
        <v>0.081</v>
      </c>
      <c r="H69" t="n">
        <v>0</v>
      </c>
      <c r="I69" t="n">
        <v>1</v>
      </c>
      <c r="J69" t="n">
        <v>-1</v>
      </c>
      <c r="K69" t="n">
        <v>-1</v>
      </c>
      <c r="L69">
        <f>HYPERLINK("https://www.defined.fi/sol/EkDPBx1m6PnPT87RZcRKc9GAGmY4TJcVTi2uPQTGgUMP?maker=EfbbhahGNuhqEraRZXrwETfsaKxScngEttdQixWAW4WE","https://www.defined.fi/sol/EkDPBx1m6PnPT87RZcRKc9GAGmY4TJcVTi2uPQTGgUMP?maker=EfbbhahGNuhqEraRZXrwETfsaKxScngEttdQixWAW4WE")</f>
        <v/>
      </c>
      <c r="M69">
        <f>HYPERLINK("https://dexscreener.com/solana/EkDPBx1m6PnPT87RZcRKc9GAGmY4TJcVTi2uPQTGgUMP?maker=EfbbhahGNuhqEraRZXrwETfsaKxScngEttdQixWAW4WE","https://dexscreener.com/solana/EkDPBx1m6PnPT87RZcRKc9GAGmY4TJcVTi2uPQTGgUMP?maker=EfbbhahGNuhqEraRZXrwETfsaKxScngEttdQixWAW4WE")</f>
        <v/>
      </c>
    </row>
    <row r="70">
      <c r="A70" t="inlineStr">
        <is>
          <t>G6Ja3KLn69wgZJ295JsSPee8fe686HcCgZwaMmG4Rg17</t>
        </is>
      </c>
      <c r="B70" t="inlineStr">
        <is>
          <t>GOD</t>
        </is>
      </c>
      <c r="C70" t="n">
        <v>1</v>
      </c>
      <c r="D70" t="n">
        <v>0.431</v>
      </c>
      <c r="E70" t="n">
        <v>0.22</v>
      </c>
      <c r="F70" t="n">
        <v>1.94</v>
      </c>
      <c r="G70" t="n">
        <v>2.37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HYPERLINK("https://www.defined.fi/sol/G6Ja3KLn69wgZJ295JsSPee8fe686HcCgZwaMmG4Rg17?maker=EfbbhahGNuhqEraRZXrwETfsaKxScngEttdQixWAW4WE","https://www.defined.fi/sol/G6Ja3KLn69wgZJ295JsSPee8fe686HcCgZwaMmG4Rg17?maker=EfbbhahGNuhqEraRZXrwETfsaKxScngEttdQixWAW4WE")</f>
        <v/>
      </c>
      <c r="M70">
        <f>HYPERLINK("https://dexscreener.com/solana/G6Ja3KLn69wgZJ295JsSPee8fe686HcCgZwaMmG4Rg17?maker=EfbbhahGNuhqEraRZXrwETfsaKxScngEttdQixWAW4WE","https://dexscreener.com/solana/G6Ja3KLn69wgZJ295JsSPee8fe686HcCgZwaMmG4Rg17?maker=EfbbhahGNuhqEraRZXrwETfsaKxScngEttdQixWAW4WE")</f>
        <v/>
      </c>
    </row>
    <row r="71">
      <c r="A71" t="inlineStr">
        <is>
          <t>9Dc92RuWyvMV2hZ4FYEnUe1RSTEaqbKiteHmfqCVS13D</t>
        </is>
      </c>
      <c r="B71" t="inlineStr">
        <is>
          <t>toaster</t>
        </is>
      </c>
      <c r="C71" t="n">
        <v>1</v>
      </c>
      <c r="D71" t="n">
        <v>1.61</v>
      </c>
      <c r="E71" t="n">
        <v>0.25</v>
      </c>
      <c r="F71" t="n">
        <v>6.78</v>
      </c>
      <c r="G71" t="n">
        <v>8.1</v>
      </c>
      <c r="H71" t="n">
        <v>3</v>
      </c>
      <c r="I71" t="n">
        <v>2</v>
      </c>
      <c r="J71" t="n">
        <v>-1</v>
      </c>
      <c r="K71" t="n">
        <v>-1</v>
      </c>
      <c r="L71">
        <f>HYPERLINK("https://www.defined.fi/sol/9Dc92RuWyvMV2hZ4FYEnUe1RSTEaqbKiteHmfqCVS13D?maker=EfbbhahGNuhqEraRZXrwETfsaKxScngEttdQixWAW4WE","https://www.defined.fi/sol/9Dc92RuWyvMV2hZ4FYEnUe1RSTEaqbKiteHmfqCVS13D?maker=EfbbhahGNuhqEraRZXrwETfsaKxScngEttdQixWAW4WE")</f>
        <v/>
      </c>
      <c r="M71">
        <f>HYPERLINK("https://dexscreener.com/solana/9Dc92RuWyvMV2hZ4FYEnUe1RSTEaqbKiteHmfqCVS13D?maker=EfbbhahGNuhqEraRZXrwETfsaKxScngEttdQixWAW4WE","https://dexscreener.com/solana/9Dc92RuWyvMV2hZ4FYEnUe1RSTEaqbKiteHmfqCVS13D?maker=EfbbhahGNuhqEraRZXrwETfsaKxScngEttdQixWAW4WE")</f>
        <v/>
      </c>
    </row>
    <row r="72">
      <c r="A72" t="inlineStr">
        <is>
          <t>7XX64EidmTFff9rs4zqTX1VNJ8b5W8Hn1FReY83Gpump</t>
        </is>
      </c>
      <c r="B72" t="inlineStr">
        <is>
          <t>NONG</t>
        </is>
      </c>
      <c r="C72" t="n">
        <v>1</v>
      </c>
      <c r="D72" t="n">
        <v>1.72</v>
      </c>
      <c r="E72" t="n">
        <v>0.22</v>
      </c>
      <c r="F72" t="n">
        <v>7.8</v>
      </c>
      <c r="G72" t="n">
        <v>9.52</v>
      </c>
      <c r="H72" t="n">
        <v>4</v>
      </c>
      <c r="I72" t="n">
        <v>4</v>
      </c>
      <c r="J72" t="n">
        <v>-1</v>
      </c>
      <c r="K72" t="n">
        <v>-1</v>
      </c>
      <c r="L72">
        <f>HYPERLINK("https://www.defined.fi/sol/7XX64EidmTFff9rs4zqTX1VNJ8b5W8Hn1FReY83Gpump?maker=EfbbhahGNuhqEraRZXrwETfsaKxScngEttdQixWAW4WE","https://www.defined.fi/sol/7XX64EidmTFff9rs4zqTX1VNJ8b5W8Hn1FReY83Gpump?maker=EfbbhahGNuhqEraRZXrwETfsaKxScngEttdQixWAW4WE")</f>
        <v/>
      </c>
      <c r="M72">
        <f>HYPERLINK("https://dexscreener.com/solana/7XX64EidmTFff9rs4zqTX1VNJ8b5W8Hn1FReY83Gpump?maker=EfbbhahGNuhqEraRZXrwETfsaKxScngEttdQixWAW4WE","https://dexscreener.com/solana/7XX64EidmTFff9rs4zqTX1VNJ8b5W8Hn1FReY83Gpump?maker=EfbbhahGNuhqEraRZXrwETfsaKxScngEttdQixWAW4WE")</f>
        <v/>
      </c>
    </row>
    <row r="73">
      <c r="A73" t="inlineStr">
        <is>
          <t>G7hxxzKSADRsSWMEoK7xoU9evCVYKmXo2KUdWHVZpump</t>
        </is>
      </c>
      <c r="B73" t="inlineStr">
        <is>
          <t>Catallaxy</t>
        </is>
      </c>
      <c r="C73" t="n">
        <v>1</v>
      </c>
      <c r="D73" t="n">
        <v>0.223</v>
      </c>
      <c r="E73" t="n">
        <v>-1</v>
      </c>
      <c r="F73" t="n">
        <v>0.971</v>
      </c>
      <c r="G73" t="n">
        <v>1.19</v>
      </c>
      <c r="H73" t="n">
        <v>1</v>
      </c>
      <c r="I73" t="n">
        <v>2</v>
      </c>
      <c r="J73" t="n">
        <v>-1</v>
      </c>
      <c r="K73" t="n">
        <v>-1</v>
      </c>
      <c r="L73">
        <f>HYPERLINK("https://www.defined.fi/sol/G7hxxzKSADRsSWMEoK7xoU9evCVYKmXo2KUdWHVZpump?maker=EfbbhahGNuhqEraRZXrwETfsaKxScngEttdQixWAW4WE","https://www.defined.fi/sol/G7hxxzKSADRsSWMEoK7xoU9evCVYKmXo2KUdWHVZpump?maker=EfbbhahGNuhqEraRZXrwETfsaKxScngEttdQixWAW4WE")</f>
        <v/>
      </c>
      <c r="M73">
        <f>HYPERLINK("https://dexscreener.com/solana/G7hxxzKSADRsSWMEoK7xoU9evCVYKmXo2KUdWHVZpump?maker=EfbbhahGNuhqEraRZXrwETfsaKxScngEttdQixWAW4WE","https://dexscreener.com/solana/G7hxxzKSADRsSWMEoK7xoU9evCVYKmXo2KUdWHVZpump?maker=EfbbhahGNuhqEraRZXrwETfsaKxScngEttdQixWAW4WE")</f>
        <v/>
      </c>
    </row>
    <row r="74">
      <c r="A74" t="inlineStr">
        <is>
          <t>5WzhYWfs9VMSbZ7BkjiJ4G97aMuS9gRsyK6qhcAdpump</t>
        </is>
      </c>
      <c r="B74" t="inlineStr">
        <is>
          <t>bitwizard</t>
        </is>
      </c>
      <c r="C74" t="n">
        <v>1</v>
      </c>
      <c r="D74" t="n">
        <v>0.552</v>
      </c>
      <c r="E74" t="n">
        <v>-1</v>
      </c>
      <c r="F74" t="n">
        <v>3.89</v>
      </c>
      <c r="G74" t="n">
        <v>4.44</v>
      </c>
      <c r="H74" t="n">
        <v>2</v>
      </c>
      <c r="I74" t="n">
        <v>3</v>
      </c>
      <c r="J74" t="n">
        <v>-1</v>
      </c>
      <c r="K74" t="n">
        <v>-1</v>
      </c>
      <c r="L74">
        <f>HYPERLINK("https://www.defined.fi/sol/5WzhYWfs9VMSbZ7BkjiJ4G97aMuS9gRsyK6qhcAdpump?maker=EfbbhahGNuhqEraRZXrwETfsaKxScngEttdQixWAW4WE","https://www.defined.fi/sol/5WzhYWfs9VMSbZ7BkjiJ4G97aMuS9gRsyK6qhcAdpump?maker=EfbbhahGNuhqEraRZXrwETfsaKxScngEttdQixWAW4WE")</f>
        <v/>
      </c>
      <c r="M74">
        <f>HYPERLINK("https://dexscreener.com/solana/5WzhYWfs9VMSbZ7BkjiJ4G97aMuS9gRsyK6qhcAdpump?maker=EfbbhahGNuhqEraRZXrwETfsaKxScngEttdQixWAW4WE","https://dexscreener.com/solana/5WzhYWfs9VMSbZ7BkjiJ4G97aMuS9gRsyK6qhcAdpump?maker=EfbbhahGNuhqEraRZXrwETfsaKxScngEttdQixWAW4WE")</f>
        <v/>
      </c>
    </row>
    <row r="75">
      <c r="A75" t="inlineStr">
        <is>
          <t>8joRyg6QjWq83ZtGY25A3bpcMAgtyEcKY4iNPusCpump</t>
        </is>
      </c>
      <c r="B75" t="inlineStr">
        <is>
          <t>JANUS</t>
        </is>
      </c>
      <c r="C75" t="n">
        <v>1</v>
      </c>
      <c r="D75" t="n">
        <v>3.33</v>
      </c>
      <c r="E75" t="n">
        <v>2.04</v>
      </c>
      <c r="F75" t="n">
        <v>1.63</v>
      </c>
      <c r="G75" t="n">
        <v>4.96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HYPERLINK("https://www.defined.fi/sol/8joRyg6QjWq83ZtGY25A3bpcMAgtyEcKY4iNPusCpump?maker=EfbbhahGNuhqEraRZXrwETfsaKxScngEttdQixWAW4WE","https://www.defined.fi/sol/8joRyg6QjWq83ZtGY25A3bpcMAgtyEcKY4iNPusCpump?maker=EfbbhahGNuhqEraRZXrwETfsaKxScngEttdQixWAW4WE")</f>
        <v/>
      </c>
      <c r="M75">
        <f>HYPERLINK("https://dexscreener.com/solana/8joRyg6QjWq83ZtGY25A3bpcMAgtyEcKY4iNPusCpump?maker=EfbbhahGNuhqEraRZXrwETfsaKxScngEttdQixWAW4WE","https://dexscreener.com/solana/8joRyg6QjWq83ZtGY25A3bpcMAgtyEcKY4iNPusCpump?maker=EfbbhahGNuhqEraRZXrwETfsaKxScngEttdQixWAW4WE")</f>
        <v/>
      </c>
    </row>
    <row r="76">
      <c r="A76" t="inlineStr">
        <is>
          <t>B9E6jadTVWE7NonxaSvJEnZnT5RABZpv2iLGUoCepump</t>
        </is>
      </c>
      <c r="B76" t="inlineStr">
        <is>
          <t>SOS</t>
        </is>
      </c>
      <c r="C76" t="n">
        <v>1</v>
      </c>
      <c r="D76" t="n">
        <v>0.67</v>
      </c>
      <c r="E76" t="n">
        <v>0.23</v>
      </c>
      <c r="F76" t="n">
        <v>2.91</v>
      </c>
      <c r="G76" t="n">
        <v>3.58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HYPERLINK("https://www.defined.fi/sol/B9E6jadTVWE7NonxaSvJEnZnT5RABZpv2iLGUoCepump?maker=EfbbhahGNuhqEraRZXrwETfsaKxScngEttdQixWAW4WE","https://www.defined.fi/sol/B9E6jadTVWE7NonxaSvJEnZnT5RABZpv2iLGUoCepump?maker=EfbbhahGNuhqEraRZXrwETfsaKxScngEttdQixWAW4WE")</f>
        <v/>
      </c>
      <c r="M76">
        <f>HYPERLINK("https://dexscreener.com/solana/B9E6jadTVWE7NonxaSvJEnZnT5RABZpv2iLGUoCepump?maker=EfbbhahGNuhqEraRZXrwETfsaKxScngEttdQixWAW4WE","https://dexscreener.com/solana/B9E6jadTVWE7NonxaSvJEnZnT5RABZpv2iLGUoCepump?maker=EfbbhahGNuhqEraRZXrwETfsaKxScngEttdQixWAW4WE")</f>
        <v/>
      </c>
    </row>
    <row r="77">
      <c r="A77" t="inlineStr">
        <is>
          <t>3JtfvzFVzkPh1we7DPDGW5xPsrPB5nX5dbAVgTeVpump</t>
        </is>
      </c>
      <c r="B77" t="inlineStr">
        <is>
          <t>$some</t>
        </is>
      </c>
      <c r="C77" t="n">
        <v>1</v>
      </c>
      <c r="D77" t="n">
        <v>1.09</v>
      </c>
      <c r="E77" t="n">
        <v>0.38</v>
      </c>
      <c r="F77" t="n">
        <v>2.91</v>
      </c>
      <c r="G77" t="n">
        <v>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HYPERLINK("https://www.defined.fi/sol/3JtfvzFVzkPh1we7DPDGW5xPsrPB5nX5dbAVgTeVpump?maker=EfbbhahGNuhqEraRZXrwETfsaKxScngEttdQixWAW4WE","https://www.defined.fi/sol/3JtfvzFVzkPh1we7DPDGW5xPsrPB5nX5dbAVgTeVpump?maker=EfbbhahGNuhqEraRZXrwETfsaKxScngEttdQixWAW4WE")</f>
        <v/>
      </c>
      <c r="M77">
        <f>HYPERLINK("https://dexscreener.com/solana/3JtfvzFVzkPh1we7DPDGW5xPsrPB5nX5dbAVgTeVpump?maker=EfbbhahGNuhqEraRZXrwETfsaKxScngEttdQixWAW4WE","https://dexscreener.com/solana/3JtfvzFVzkPh1we7DPDGW5xPsrPB5nX5dbAVgTeVpump?maker=EfbbhahGNuhqEraRZXrwETfsaKxScngEttdQixWAW4WE")</f>
        <v/>
      </c>
    </row>
    <row r="78">
      <c r="A78" t="inlineStr">
        <is>
          <t>ETZDTrZp1tWSTPHf22cyUXiv5xGzXuBFEwJAsE8ypump</t>
        </is>
      </c>
      <c r="B78" t="inlineStr">
        <is>
          <t>xcog</t>
        </is>
      </c>
      <c r="C78" t="n">
        <v>1</v>
      </c>
      <c r="D78" t="n">
        <v>13.19</v>
      </c>
      <c r="E78" t="n">
        <v>0.28</v>
      </c>
      <c r="F78" t="n">
        <v>47.32</v>
      </c>
      <c r="G78" t="n">
        <v>60.51</v>
      </c>
      <c r="H78" t="n">
        <v>8</v>
      </c>
      <c r="I78" t="n">
        <v>14</v>
      </c>
      <c r="J78" t="n">
        <v>-1</v>
      </c>
      <c r="K78" t="n">
        <v>-1</v>
      </c>
      <c r="L78">
        <f>HYPERLINK("https://www.defined.fi/sol/ETZDTrZp1tWSTPHf22cyUXiv5xGzXuBFEwJAsE8ypump?maker=EfbbhahGNuhqEraRZXrwETfsaKxScngEttdQixWAW4WE","https://www.defined.fi/sol/ETZDTrZp1tWSTPHf22cyUXiv5xGzXuBFEwJAsE8ypump?maker=EfbbhahGNuhqEraRZXrwETfsaKxScngEttdQixWAW4WE")</f>
        <v/>
      </c>
      <c r="M78">
        <f>HYPERLINK("https://dexscreener.com/solana/ETZDTrZp1tWSTPHf22cyUXiv5xGzXuBFEwJAsE8ypump?maker=EfbbhahGNuhqEraRZXrwETfsaKxScngEttdQixWAW4WE","https://dexscreener.com/solana/ETZDTrZp1tWSTPHf22cyUXiv5xGzXuBFEwJAsE8ypump?maker=EfbbhahGNuhqEraRZXrwETfsaKxScngEttdQixWAW4WE")</f>
        <v/>
      </c>
    </row>
    <row r="79">
      <c r="A79" t="inlineStr">
        <is>
          <t>r5NV11ntmx4iaWMiyPKeaELUHSWhxgxXbU2yQJCpump</t>
        </is>
      </c>
      <c r="B79" t="inlineStr">
        <is>
          <t>BARK</t>
        </is>
      </c>
      <c r="C79" t="n">
        <v>1</v>
      </c>
      <c r="D79" t="n">
        <v>0</v>
      </c>
      <c r="E79" t="n">
        <v>-1</v>
      </c>
      <c r="F79" t="n">
        <v>0</v>
      </c>
      <c r="G79" t="n">
        <v>0.031</v>
      </c>
      <c r="H79" t="n">
        <v>0</v>
      </c>
      <c r="I79" t="n">
        <v>1</v>
      </c>
      <c r="J79" t="n">
        <v>-1</v>
      </c>
      <c r="K79" t="n">
        <v>-1</v>
      </c>
      <c r="L79">
        <f>HYPERLINK("https://www.defined.fi/sol/r5NV11ntmx4iaWMiyPKeaELUHSWhxgxXbU2yQJCpump?maker=EfbbhahGNuhqEraRZXrwETfsaKxScngEttdQixWAW4WE","https://www.defined.fi/sol/r5NV11ntmx4iaWMiyPKeaELUHSWhxgxXbU2yQJCpump?maker=EfbbhahGNuhqEraRZXrwETfsaKxScngEttdQixWAW4WE")</f>
        <v/>
      </c>
      <c r="M79">
        <f>HYPERLINK("https://dexscreener.com/solana/r5NV11ntmx4iaWMiyPKeaELUHSWhxgxXbU2yQJCpump?maker=EfbbhahGNuhqEraRZXrwETfsaKxScngEttdQixWAW4WE","https://dexscreener.com/solana/r5NV11ntmx4iaWMiyPKeaELUHSWhxgxXbU2yQJCpump?maker=EfbbhahGNuhqEraRZXrwETfsaKxScngEttdQixWAW4WE")</f>
        <v/>
      </c>
    </row>
    <row r="80">
      <c r="A80" t="inlineStr">
        <is>
          <t>2fxnqa2WVS8UxKwcs7r3xLhmxb2inVYPD8sRJUuQpump</t>
        </is>
      </c>
      <c r="B80" t="inlineStr">
        <is>
          <t>TOFU</t>
        </is>
      </c>
      <c r="C80" t="n">
        <v>1</v>
      </c>
      <c r="D80" t="n">
        <v>11.19</v>
      </c>
      <c r="E80" t="n">
        <v>2.32</v>
      </c>
      <c r="F80" t="n">
        <v>4.81</v>
      </c>
      <c r="G80" t="n">
        <v>16</v>
      </c>
      <c r="H80" t="n">
        <v>1</v>
      </c>
      <c r="I80" t="n">
        <v>9</v>
      </c>
      <c r="J80" t="n">
        <v>-1</v>
      </c>
      <c r="K80" t="n">
        <v>-1</v>
      </c>
      <c r="L80">
        <f>HYPERLINK("https://www.defined.fi/sol/2fxnqa2WVS8UxKwcs7r3xLhmxb2inVYPD8sRJUuQpump?maker=EfbbhahGNuhqEraRZXrwETfsaKxScngEttdQixWAW4WE","https://www.defined.fi/sol/2fxnqa2WVS8UxKwcs7r3xLhmxb2inVYPD8sRJUuQpump?maker=EfbbhahGNuhqEraRZXrwETfsaKxScngEttdQixWAW4WE")</f>
        <v/>
      </c>
      <c r="M80">
        <f>HYPERLINK("https://dexscreener.com/solana/2fxnqa2WVS8UxKwcs7r3xLhmxb2inVYPD8sRJUuQpump?maker=EfbbhahGNuhqEraRZXrwETfsaKxScngEttdQixWAW4WE","https://dexscreener.com/solana/2fxnqa2WVS8UxKwcs7r3xLhmxb2inVYPD8sRJUuQpump?maker=EfbbhahGNuhqEraRZXrwETfsaKxScngEttdQixWAW4WE")</f>
        <v/>
      </c>
    </row>
    <row r="81">
      <c r="A81" t="inlineStr">
        <is>
          <t>5EhamakRgqgwWdhtr5VLaxreEPjduXobKarZroWvpump</t>
        </is>
      </c>
      <c r="B81" t="inlineStr">
        <is>
          <t>UK665</t>
        </is>
      </c>
      <c r="C81" t="n">
        <v>1</v>
      </c>
      <c r="D81" t="n">
        <v>2.67</v>
      </c>
      <c r="E81" t="n">
        <v>1.31</v>
      </c>
      <c r="F81" t="n">
        <v>2.03</v>
      </c>
      <c r="G81" t="n">
        <v>4.7</v>
      </c>
      <c r="H81" t="n">
        <v>1</v>
      </c>
      <c r="I81" t="n">
        <v>4</v>
      </c>
      <c r="J81" t="n">
        <v>-1</v>
      </c>
      <c r="K81" t="n">
        <v>-1</v>
      </c>
      <c r="L81">
        <f>HYPERLINK("https://www.defined.fi/sol/5EhamakRgqgwWdhtr5VLaxreEPjduXobKarZroWvpump?maker=EfbbhahGNuhqEraRZXrwETfsaKxScngEttdQixWAW4WE","https://www.defined.fi/sol/5EhamakRgqgwWdhtr5VLaxreEPjduXobKarZroWvpump?maker=EfbbhahGNuhqEraRZXrwETfsaKxScngEttdQixWAW4WE")</f>
        <v/>
      </c>
      <c r="M81">
        <f>HYPERLINK("https://dexscreener.com/solana/5EhamakRgqgwWdhtr5VLaxreEPjduXobKarZroWvpump?maker=EfbbhahGNuhqEraRZXrwETfsaKxScngEttdQixWAW4WE","https://dexscreener.com/solana/5EhamakRgqgwWdhtr5VLaxreEPjduXobKarZroWvpump?maker=EfbbhahGNuhqEraRZXrwETfsaKxScngEttdQixWAW4WE")</f>
        <v/>
      </c>
    </row>
    <row r="82">
      <c r="A82" t="inlineStr">
        <is>
          <t>HHHAQiV5ab5obPsBUCRZHJh6bmoUqPGmmvi1tG5epump</t>
        </is>
      </c>
      <c r="B82" t="inlineStr">
        <is>
          <t>VOODOO</t>
        </is>
      </c>
      <c r="C82" t="n">
        <v>2</v>
      </c>
      <c r="D82" t="n">
        <v>0.997</v>
      </c>
      <c r="E82" t="n">
        <v>-1</v>
      </c>
      <c r="F82" t="n">
        <v>2.24</v>
      </c>
      <c r="G82" t="n">
        <v>3.24</v>
      </c>
      <c r="H82" t="n">
        <v>1</v>
      </c>
      <c r="I82" t="n">
        <v>2</v>
      </c>
      <c r="J82" t="n">
        <v>-1</v>
      </c>
      <c r="K82" t="n">
        <v>-1</v>
      </c>
      <c r="L82">
        <f>HYPERLINK("https://www.defined.fi/sol/HHHAQiV5ab5obPsBUCRZHJh6bmoUqPGmmvi1tG5epump?maker=EfbbhahGNuhqEraRZXrwETfsaKxScngEttdQixWAW4WE","https://www.defined.fi/sol/HHHAQiV5ab5obPsBUCRZHJh6bmoUqPGmmvi1tG5epump?maker=EfbbhahGNuhqEraRZXrwETfsaKxScngEttdQixWAW4WE")</f>
        <v/>
      </c>
      <c r="M82">
        <f>HYPERLINK("https://dexscreener.com/solana/HHHAQiV5ab5obPsBUCRZHJh6bmoUqPGmmvi1tG5epump?maker=EfbbhahGNuhqEraRZXrwETfsaKxScngEttdQixWAW4WE","https://dexscreener.com/solana/HHHAQiV5ab5obPsBUCRZHJh6bmoUqPGmmvi1tG5epump?maker=EfbbhahGNuhqEraRZXrwETfsaKxScngEttdQixWAW4WE")</f>
        <v/>
      </c>
    </row>
    <row r="83">
      <c r="A83" t="inlineStr">
        <is>
          <t>FSFYNeHsqz1LKg8DdB5NrHJAZkzK8VzfrJbZFUPnpump</t>
        </is>
      </c>
      <c r="B83" t="inlineStr">
        <is>
          <t>GOLDRUSH</t>
        </is>
      </c>
      <c r="C83" t="n">
        <v>2</v>
      </c>
      <c r="D83" t="n">
        <v>0.33</v>
      </c>
      <c r="E83" t="n">
        <v>0.07000000000000001</v>
      </c>
      <c r="F83" t="n">
        <v>4.81</v>
      </c>
      <c r="G83" t="n">
        <v>5.14</v>
      </c>
      <c r="H83" t="n">
        <v>1</v>
      </c>
      <c r="I83" t="n">
        <v>2</v>
      </c>
      <c r="J83" t="n">
        <v>-1</v>
      </c>
      <c r="K83" t="n">
        <v>-1</v>
      </c>
      <c r="L83">
        <f>HYPERLINK("https://www.defined.fi/sol/FSFYNeHsqz1LKg8DdB5NrHJAZkzK8VzfrJbZFUPnpump?maker=EfbbhahGNuhqEraRZXrwETfsaKxScngEttdQixWAW4WE","https://www.defined.fi/sol/FSFYNeHsqz1LKg8DdB5NrHJAZkzK8VzfrJbZFUPnpump?maker=EfbbhahGNuhqEraRZXrwETfsaKxScngEttdQixWAW4WE")</f>
        <v/>
      </c>
      <c r="M83">
        <f>HYPERLINK("https://dexscreener.com/solana/FSFYNeHsqz1LKg8DdB5NrHJAZkzK8VzfrJbZFUPnpump?maker=EfbbhahGNuhqEraRZXrwETfsaKxScngEttdQixWAW4WE","https://dexscreener.com/solana/FSFYNeHsqz1LKg8DdB5NrHJAZkzK8VzfrJbZFUPnpump?maker=EfbbhahGNuhqEraRZXrwETfsaKxScngEttdQixWAW4WE")</f>
        <v/>
      </c>
    </row>
    <row r="84">
      <c r="A84" t="inlineStr">
        <is>
          <t>9a3Ce5dP9jXxuMTi3xC5MiLWkWojNHhKd1UcyyAxpump</t>
        </is>
      </c>
      <c r="B84" t="inlineStr">
        <is>
          <t>daemon</t>
        </is>
      </c>
      <c r="C84" t="n">
        <v>2</v>
      </c>
      <c r="D84" t="n">
        <v>1.32</v>
      </c>
      <c r="E84" t="n">
        <v>0.27</v>
      </c>
      <c r="F84" t="n">
        <v>4.81</v>
      </c>
      <c r="G84" t="n">
        <v>6.13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HYPERLINK("https://www.defined.fi/sol/9a3Ce5dP9jXxuMTi3xC5MiLWkWojNHhKd1UcyyAxpump?maker=EfbbhahGNuhqEraRZXrwETfsaKxScngEttdQixWAW4WE","https://www.defined.fi/sol/9a3Ce5dP9jXxuMTi3xC5MiLWkWojNHhKd1UcyyAxpump?maker=EfbbhahGNuhqEraRZXrwETfsaKxScngEttdQixWAW4WE")</f>
        <v/>
      </c>
      <c r="M84">
        <f>HYPERLINK("https://dexscreener.com/solana/9a3Ce5dP9jXxuMTi3xC5MiLWkWojNHhKd1UcyyAxpump?maker=EfbbhahGNuhqEraRZXrwETfsaKxScngEttdQixWAW4WE","https://dexscreener.com/solana/9a3Ce5dP9jXxuMTi3xC5MiLWkWojNHhKd1UcyyAxpump?maker=EfbbhahGNuhqEraRZXrwETfsaKxScngEttdQixWAW4WE")</f>
        <v/>
      </c>
    </row>
    <row r="85">
      <c r="A85" t="inlineStr">
        <is>
          <t>nYerK4wiMzsKxwMKM6KbubwSnMPrctTLN87EswRpump</t>
        </is>
      </c>
      <c r="B85" t="inlineStr">
        <is>
          <t>LUNCHLY</t>
        </is>
      </c>
      <c r="C85" t="n">
        <v>2</v>
      </c>
      <c r="D85" t="n">
        <v>1.12</v>
      </c>
      <c r="E85" t="n">
        <v>0.12</v>
      </c>
      <c r="F85" t="n">
        <v>9.59</v>
      </c>
      <c r="G85" t="n">
        <v>10.7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HYPERLINK("https://www.defined.fi/sol/nYerK4wiMzsKxwMKM6KbubwSnMPrctTLN87EswRpump?maker=EfbbhahGNuhqEraRZXrwETfsaKxScngEttdQixWAW4WE","https://www.defined.fi/sol/nYerK4wiMzsKxwMKM6KbubwSnMPrctTLN87EswRpump?maker=EfbbhahGNuhqEraRZXrwETfsaKxScngEttdQixWAW4WE")</f>
        <v/>
      </c>
      <c r="M85">
        <f>HYPERLINK("https://dexscreener.com/solana/nYerK4wiMzsKxwMKM6KbubwSnMPrctTLN87EswRpump?maker=EfbbhahGNuhqEraRZXrwETfsaKxScngEttdQixWAW4WE","https://dexscreener.com/solana/nYerK4wiMzsKxwMKM6KbubwSnMPrctTLN87EswRpump?maker=EfbbhahGNuhqEraRZXrwETfsaKxScngEttdQixWAW4WE")</f>
        <v/>
      </c>
    </row>
    <row r="86">
      <c r="A86" t="inlineStr">
        <is>
          <t>AfR8kzgJwJKtZB4A6JzaVa1bmfbQfXE4JJie1aejpump</t>
        </is>
      </c>
      <c r="B86" t="inlineStr">
        <is>
          <t>daemonism</t>
        </is>
      </c>
      <c r="C86" t="n">
        <v>2</v>
      </c>
      <c r="D86" t="n">
        <v>0.674</v>
      </c>
      <c r="E86" t="n">
        <v>0.07000000000000001</v>
      </c>
      <c r="F86" t="n">
        <v>9.58</v>
      </c>
      <c r="G86" t="n">
        <v>10.26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HYPERLINK("https://www.defined.fi/sol/AfR8kzgJwJKtZB4A6JzaVa1bmfbQfXE4JJie1aejpump?maker=EfbbhahGNuhqEraRZXrwETfsaKxScngEttdQixWAW4WE","https://www.defined.fi/sol/AfR8kzgJwJKtZB4A6JzaVa1bmfbQfXE4JJie1aejpump?maker=EfbbhahGNuhqEraRZXrwETfsaKxScngEttdQixWAW4WE")</f>
        <v/>
      </c>
      <c r="M86">
        <f>HYPERLINK("https://dexscreener.com/solana/AfR8kzgJwJKtZB4A6JzaVa1bmfbQfXE4JJie1aejpump?maker=EfbbhahGNuhqEraRZXrwETfsaKxScngEttdQixWAW4WE","https://dexscreener.com/solana/AfR8kzgJwJKtZB4A6JzaVa1bmfbQfXE4JJie1aejpump?maker=EfbbhahGNuhqEraRZXrwETfsaKxScngEttdQixWAW4WE")</f>
        <v/>
      </c>
    </row>
    <row r="87">
      <c r="A87" t="inlineStr">
        <is>
          <t>4t8cP8su2yVDb7LhYvANMJoDTTXCFTxrFTqSyBRapump</t>
        </is>
      </c>
      <c r="B87" t="inlineStr">
        <is>
          <t>Narwhal</t>
        </is>
      </c>
      <c r="C87" t="n">
        <v>2</v>
      </c>
      <c r="D87" t="n">
        <v>1.17</v>
      </c>
      <c r="E87" t="n">
        <v>0.12</v>
      </c>
      <c r="F87" t="n">
        <v>9.58</v>
      </c>
      <c r="G87" t="n">
        <v>10.75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HYPERLINK("https://www.defined.fi/sol/4t8cP8su2yVDb7LhYvANMJoDTTXCFTxrFTqSyBRapump?maker=EfbbhahGNuhqEraRZXrwETfsaKxScngEttdQixWAW4WE","https://www.defined.fi/sol/4t8cP8su2yVDb7LhYvANMJoDTTXCFTxrFTqSyBRapump?maker=EfbbhahGNuhqEraRZXrwETfsaKxScngEttdQixWAW4WE")</f>
        <v/>
      </c>
      <c r="M87">
        <f>HYPERLINK("https://dexscreener.com/solana/4t8cP8su2yVDb7LhYvANMJoDTTXCFTxrFTqSyBRapump?maker=EfbbhahGNuhqEraRZXrwETfsaKxScngEttdQixWAW4WE","https://dexscreener.com/solana/4t8cP8su2yVDb7LhYvANMJoDTTXCFTxrFTqSyBRapump?maker=EfbbhahGNuhqEraRZXrwETfsaKxScngEttdQixWAW4WE")</f>
        <v/>
      </c>
    </row>
    <row r="88">
      <c r="A88" t="inlineStr">
        <is>
          <t>38We91Q27uZ1gJccRLt74eeAk9W5Z8e4vWLcZHWMpump</t>
        </is>
      </c>
      <c r="B88" t="inlineStr">
        <is>
          <t>GORM</t>
        </is>
      </c>
      <c r="C88" t="n">
        <v>2</v>
      </c>
      <c r="D88" t="n">
        <v>3.4</v>
      </c>
      <c r="E88" t="n">
        <v>0.57</v>
      </c>
      <c r="F88" t="n">
        <v>6</v>
      </c>
      <c r="G88" t="n">
        <v>9.41</v>
      </c>
      <c r="H88" t="n">
        <v>2</v>
      </c>
      <c r="I88" t="n">
        <v>5</v>
      </c>
      <c r="J88" t="n">
        <v>-1</v>
      </c>
      <c r="K88" t="n">
        <v>-1</v>
      </c>
      <c r="L88">
        <f>HYPERLINK("https://www.defined.fi/sol/38We91Q27uZ1gJccRLt74eeAk9W5Z8e4vWLcZHWMpump?maker=EfbbhahGNuhqEraRZXrwETfsaKxScngEttdQixWAW4WE","https://www.defined.fi/sol/38We91Q27uZ1gJccRLt74eeAk9W5Z8e4vWLcZHWMpump?maker=EfbbhahGNuhqEraRZXrwETfsaKxScngEttdQixWAW4WE")</f>
        <v/>
      </c>
      <c r="M88">
        <f>HYPERLINK("https://dexscreener.com/solana/38We91Q27uZ1gJccRLt74eeAk9W5Z8e4vWLcZHWMpump?maker=EfbbhahGNuhqEraRZXrwETfsaKxScngEttdQixWAW4WE","https://dexscreener.com/solana/38We91Q27uZ1gJccRLt74eeAk9W5Z8e4vWLcZHWMpump?maker=EfbbhahGNuhqEraRZXrwETfsaKxScngEttdQixWAW4WE")</f>
        <v/>
      </c>
    </row>
    <row r="89">
      <c r="A89" t="inlineStr">
        <is>
          <t>DKqgvmBZtBeJqKpPear1WdECALpiSi2Kd4GUfCEYpump</t>
        </is>
      </c>
      <c r="B89" t="inlineStr">
        <is>
          <t>$SCOOP</t>
        </is>
      </c>
      <c r="C89" t="n">
        <v>2</v>
      </c>
      <c r="D89" t="n">
        <v>0.825</v>
      </c>
      <c r="E89" t="n">
        <v>0.17</v>
      </c>
      <c r="F89" t="n">
        <v>4.83</v>
      </c>
      <c r="G89" t="n">
        <v>5.65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HYPERLINK("https://www.defined.fi/sol/DKqgvmBZtBeJqKpPear1WdECALpiSi2Kd4GUfCEYpump?maker=EfbbhahGNuhqEraRZXrwETfsaKxScngEttdQixWAW4WE","https://www.defined.fi/sol/DKqgvmBZtBeJqKpPear1WdECALpiSi2Kd4GUfCEYpump?maker=EfbbhahGNuhqEraRZXrwETfsaKxScngEttdQixWAW4WE")</f>
        <v/>
      </c>
      <c r="M89">
        <f>HYPERLINK("https://dexscreener.com/solana/DKqgvmBZtBeJqKpPear1WdECALpiSi2Kd4GUfCEYpump?maker=EfbbhahGNuhqEraRZXrwETfsaKxScngEttdQixWAW4WE","https://dexscreener.com/solana/DKqgvmBZtBeJqKpPear1WdECALpiSi2Kd4GUfCEYpump?maker=EfbbhahGNuhqEraRZXrwETfsaKxScngEttdQixWAW4WE")</f>
        <v/>
      </c>
    </row>
    <row r="90">
      <c r="A90" t="inlineStr">
        <is>
          <t>HBWF6NGp6o6rKVfFzgrep54roAXdfmftKwtsHNZZpump</t>
        </is>
      </c>
      <c r="B90" t="inlineStr">
        <is>
          <t>404coin</t>
        </is>
      </c>
      <c r="C90" t="n">
        <v>2</v>
      </c>
      <c r="D90" t="n">
        <v>0.114</v>
      </c>
      <c r="E90" t="n">
        <v>-1</v>
      </c>
      <c r="F90" t="n">
        <v>2.9</v>
      </c>
      <c r="G90" t="n">
        <v>3.01</v>
      </c>
      <c r="H90" t="n">
        <v>1</v>
      </c>
      <c r="I90" t="n">
        <v>2</v>
      </c>
      <c r="J90" t="n">
        <v>-1</v>
      </c>
      <c r="K90" t="n">
        <v>-1</v>
      </c>
      <c r="L90">
        <f>HYPERLINK("https://www.defined.fi/sol/HBWF6NGp6o6rKVfFzgrep54roAXdfmftKwtsHNZZpump?maker=EfbbhahGNuhqEraRZXrwETfsaKxScngEttdQixWAW4WE","https://www.defined.fi/sol/HBWF6NGp6o6rKVfFzgrep54roAXdfmftKwtsHNZZpump?maker=EfbbhahGNuhqEraRZXrwETfsaKxScngEttdQixWAW4WE")</f>
        <v/>
      </c>
      <c r="M90">
        <f>HYPERLINK("https://dexscreener.com/solana/HBWF6NGp6o6rKVfFzgrep54roAXdfmftKwtsHNZZpump?maker=EfbbhahGNuhqEraRZXrwETfsaKxScngEttdQixWAW4WE","https://dexscreener.com/solana/HBWF6NGp6o6rKVfFzgrep54roAXdfmftKwtsHNZZpump?maker=EfbbhahGNuhqEraRZXrwETfsaKxScngEttdQixWAW4WE")</f>
        <v/>
      </c>
    </row>
    <row r="91">
      <c r="A91" t="inlineStr">
        <is>
          <t>4FxtVVjQSkwKghNXnGBxx3iSoN3XQcsZ4fmjAbLPpump</t>
        </is>
      </c>
      <c r="B91" t="inlineStr">
        <is>
          <t>fleebr</t>
        </is>
      </c>
      <c r="C91" t="n">
        <v>2</v>
      </c>
      <c r="D91" t="n">
        <v>0.225</v>
      </c>
      <c r="E91" t="n">
        <v>0.02</v>
      </c>
      <c r="F91" t="n">
        <v>9.67</v>
      </c>
      <c r="G91" t="n">
        <v>9.9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HYPERLINK("https://www.defined.fi/sol/4FxtVVjQSkwKghNXnGBxx3iSoN3XQcsZ4fmjAbLPpump?maker=EfbbhahGNuhqEraRZXrwETfsaKxScngEttdQixWAW4WE","https://www.defined.fi/sol/4FxtVVjQSkwKghNXnGBxx3iSoN3XQcsZ4fmjAbLPpump?maker=EfbbhahGNuhqEraRZXrwETfsaKxScngEttdQixWAW4WE")</f>
        <v/>
      </c>
      <c r="M91">
        <f>HYPERLINK("https://dexscreener.com/solana/4FxtVVjQSkwKghNXnGBxx3iSoN3XQcsZ4fmjAbLPpump?maker=EfbbhahGNuhqEraRZXrwETfsaKxScngEttdQixWAW4WE","https://dexscreener.com/solana/4FxtVVjQSkwKghNXnGBxx3iSoN3XQcsZ4fmjAbLPpump?maker=EfbbhahGNuhqEraRZXrwETfsaKxScngEttdQixWAW4WE")</f>
        <v/>
      </c>
    </row>
    <row r="92">
      <c r="A92" t="inlineStr">
        <is>
          <t>Day6DgKkrb9xtuRkmMK17SB18kmRi3V6oGau8zu4pump</t>
        </is>
      </c>
      <c r="B92" t="inlineStr">
        <is>
          <t>tacit</t>
        </is>
      </c>
      <c r="C92" t="n">
        <v>2</v>
      </c>
      <c r="D92" t="n">
        <v>4.14</v>
      </c>
      <c r="E92" t="n">
        <v>0.54</v>
      </c>
      <c r="F92" t="n">
        <v>7.73</v>
      </c>
      <c r="G92" t="n">
        <v>11.87</v>
      </c>
      <c r="H92" t="n">
        <v>2</v>
      </c>
      <c r="I92" t="n">
        <v>3</v>
      </c>
      <c r="J92" t="n">
        <v>-1</v>
      </c>
      <c r="K92" t="n">
        <v>-1</v>
      </c>
      <c r="L92">
        <f>HYPERLINK("https://www.defined.fi/sol/Day6DgKkrb9xtuRkmMK17SB18kmRi3V6oGau8zu4pump?maker=EfbbhahGNuhqEraRZXrwETfsaKxScngEttdQixWAW4WE","https://www.defined.fi/sol/Day6DgKkrb9xtuRkmMK17SB18kmRi3V6oGau8zu4pump?maker=EfbbhahGNuhqEraRZXrwETfsaKxScngEttdQixWAW4WE")</f>
        <v/>
      </c>
      <c r="M92">
        <f>HYPERLINK("https://dexscreener.com/solana/Day6DgKkrb9xtuRkmMK17SB18kmRi3V6oGau8zu4pump?maker=EfbbhahGNuhqEraRZXrwETfsaKxScngEttdQixWAW4WE","https://dexscreener.com/solana/Day6DgKkrb9xtuRkmMK17SB18kmRi3V6oGau8zu4pump?maker=EfbbhahGNuhqEraRZXrwETfsaKxScngEttdQixWAW4WE")</f>
        <v/>
      </c>
    </row>
    <row r="93">
      <c r="A93" t="inlineStr">
        <is>
          <t>EEVTDF8vJr27gRwa83B2GfroPLfygjxiaDwjfMG9pump</t>
        </is>
      </c>
      <c r="B93" t="inlineStr">
        <is>
          <t>i-405</t>
        </is>
      </c>
      <c r="C93" t="n">
        <v>2</v>
      </c>
      <c r="D93" t="n">
        <v>1.57</v>
      </c>
      <c r="E93" t="n">
        <v>0.54</v>
      </c>
      <c r="F93" t="n">
        <v>2.89</v>
      </c>
      <c r="G93" t="n">
        <v>4.47</v>
      </c>
      <c r="H93" t="n">
        <v>1</v>
      </c>
      <c r="I93" t="n">
        <v>2</v>
      </c>
      <c r="J93" t="n">
        <v>-1</v>
      </c>
      <c r="K93" t="n">
        <v>-1</v>
      </c>
      <c r="L93">
        <f>HYPERLINK("https://www.defined.fi/sol/EEVTDF8vJr27gRwa83B2GfroPLfygjxiaDwjfMG9pump?maker=EfbbhahGNuhqEraRZXrwETfsaKxScngEttdQixWAW4WE","https://www.defined.fi/sol/EEVTDF8vJr27gRwa83B2GfroPLfygjxiaDwjfMG9pump?maker=EfbbhahGNuhqEraRZXrwETfsaKxScngEttdQixWAW4WE")</f>
        <v/>
      </c>
      <c r="M93">
        <f>HYPERLINK("https://dexscreener.com/solana/EEVTDF8vJr27gRwa83B2GfroPLfygjxiaDwjfMG9pump?maker=EfbbhahGNuhqEraRZXrwETfsaKxScngEttdQixWAW4WE","https://dexscreener.com/solana/EEVTDF8vJr27gRwa83B2GfroPLfygjxiaDwjfMG9pump?maker=EfbbhahGNuhqEraRZXrwETfsaKxScngEttdQixWAW4WE")</f>
        <v/>
      </c>
    </row>
    <row r="94">
      <c r="A94" t="inlineStr">
        <is>
          <t>3tX7YNzcaMUR1iGTsvJH3HK2U6saw2m1VcgRKkVYBUPq</t>
        </is>
      </c>
      <c r="B94" t="inlineStr">
        <is>
          <t>SKIBIDI</t>
        </is>
      </c>
      <c r="C94" t="n">
        <v>2</v>
      </c>
      <c r="D94" t="n">
        <v>4.07</v>
      </c>
      <c r="E94" t="n">
        <v>0.7</v>
      </c>
      <c r="F94" t="n">
        <v>5.81</v>
      </c>
      <c r="G94" t="n">
        <v>9.880000000000001</v>
      </c>
      <c r="H94" t="n">
        <v>2</v>
      </c>
      <c r="I94" t="n">
        <v>3</v>
      </c>
      <c r="J94" t="n">
        <v>-1</v>
      </c>
      <c r="K94" t="n">
        <v>-1</v>
      </c>
      <c r="L94">
        <f>HYPERLINK("https://www.defined.fi/sol/3tX7YNzcaMUR1iGTsvJH3HK2U6saw2m1VcgRKkVYBUPq?maker=EfbbhahGNuhqEraRZXrwETfsaKxScngEttdQixWAW4WE","https://www.defined.fi/sol/3tX7YNzcaMUR1iGTsvJH3HK2U6saw2m1VcgRKkVYBUPq?maker=EfbbhahGNuhqEraRZXrwETfsaKxScngEttdQixWAW4WE")</f>
        <v/>
      </c>
      <c r="M94">
        <f>HYPERLINK("https://dexscreener.com/solana/3tX7YNzcaMUR1iGTsvJH3HK2U6saw2m1VcgRKkVYBUPq?maker=EfbbhahGNuhqEraRZXrwETfsaKxScngEttdQixWAW4WE","https://dexscreener.com/solana/3tX7YNzcaMUR1iGTsvJH3HK2U6saw2m1VcgRKkVYBUPq?maker=EfbbhahGNuhqEraRZXrwETfsaKxScngEttdQixWAW4WE")</f>
        <v/>
      </c>
    </row>
    <row r="95">
      <c r="A95" t="inlineStr">
        <is>
          <t>A17gzfib2UaxteKXzMK37G4AtVqYKRqRLT54aDjYpump</t>
        </is>
      </c>
      <c r="B95" t="inlineStr">
        <is>
          <t>EREBUS</t>
        </is>
      </c>
      <c r="C95" t="n">
        <v>2</v>
      </c>
      <c r="D95" t="n">
        <v>0.366</v>
      </c>
      <c r="E95" t="n">
        <v>0.13</v>
      </c>
      <c r="F95" t="n">
        <v>2.89</v>
      </c>
      <c r="G95" t="n">
        <v>3.26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HYPERLINK("https://www.defined.fi/sol/A17gzfib2UaxteKXzMK37G4AtVqYKRqRLT54aDjYpump?maker=EfbbhahGNuhqEraRZXrwETfsaKxScngEttdQixWAW4WE","https://www.defined.fi/sol/A17gzfib2UaxteKXzMK37G4AtVqYKRqRLT54aDjYpump?maker=EfbbhahGNuhqEraRZXrwETfsaKxScngEttdQixWAW4WE")</f>
        <v/>
      </c>
      <c r="M95">
        <f>HYPERLINK("https://dexscreener.com/solana/A17gzfib2UaxteKXzMK37G4AtVqYKRqRLT54aDjYpump?maker=EfbbhahGNuhqEraRZXrwETfsaKxScngEttdQixWAW4WE","https://dexscreener.com/solana/A17gzfib2UaxteKXzMK37G4AtVqYKRqRLT54aDjYpump?maker=EfbbhahGNuhqEraRZXrwETfsaKxScngEttdQixWAW4WE")</f>
        <v/>
      </c>
    </row>
    <row r="96">
      <c r="A96" t="inlineStr">
        <is>
          <t>DpqGdwmxiu9vV9hZhTbNzozCpGpYjp3mTVFKFRdtpump</t>
        </is>
      </c>
      <c r="B96" t="inlineStr">
        <is>
          <t>L-405</t>
        </is>
      </c>
      <c r="C96" t="n">
        <v>2</v>
      </c>
      <c r="D96" t="n">
        <v>-2.67</v>
      </c>
      <c r="E96" t="n">
        <v>-0.31</v>
      </c>
      <c r="F96" t="n">
        <v>8.67</v>
      </c>
      <c r="G96" t="n">
        <v>6</v>
      </c>
      <c r="H96" t="n">
        <v>4</v>
      </c>
      <c r="I96" t="n">
        <v>2</v>
      </c>
      <c r="J96" t="n">
        <v>-1</v>
      </c>
      <c r="K96" t="n">
        <v>-1</v>
      </c>
      <c r="L96">
        <f>HYPERLINK("https://www.defined.fi/sol/DpqGdwmxiu9vV9hZhTbNzozCpGpYjp3mTVFKFRdtpump?maker=EfbbhahGNuhqEraRZXrwETfsaKxScngEttdQixWAW4WE","https://www.defined.fi/sol/DpqGdwmxiu9vV9hZhTbNzozCpGpYjp3mTVFKFRdtpump?maker=EfbbhahGNuhqEraRZXrwETfsaKxScngEttdQixWAW4WE")</f>
        <v/>
      </c>
      <c r="M96">
        <f>HYPERLINK("https://dexscreener.com/solana/DpqGdwmxiu9vV9hZhTbNzozCpGpYjp3mTVFKFRdtpump?maker=EfbbhahGNuhqEraRZXrwETfsaKxScngEttdQixWAW4WE","https://dexscreener.com/solana/DpqGdwmxiu9vV9hZhTbNzozCpGpYjp3mTVFKFRdtpump?maker=EfbbhahGNuhqEraRZXrwETfsaKxScngEttdQixWAW4WE")</f>
        <v/>
      </c>
    </row>
    <row r="97">
      <c r="A97" t="inlineStr">
        <is>
          <t>HfRe2kEhRFG6JYiYNxyQtbrA3M5zFT8jNxUjAzDZpump</t>
        </is>
      </c>
      <c r="B97" t="inlineStr">
        <is>
          <t>I405</t>
        </is>
      </c>
      <c r="C97" t="n">
        <v>2</v>
      </c>
      <c r="D97" t="n">
        <v>3.1</v>
      </c>
      <c r="E97" t="n">
        <v>1.85</v>
      </c>
      <c r="F97" t="n">
        <v>1.67</v>
      </c>
      <c r="G97" t="n">
        <v>4.77</v>
      </c>
      <c r="H97" t="n">
        <v>1</v>
      </c>
      <c r="I97" t="n">
        <v>3</v>
      </c>
      <c r="J97" t="n">
        <v>-1</v>
      </c>
      <c r="K97" t="n">
        <v>-1</v>
      </c>
      <c r="L97">
        <f>HYPERLINK("https://www.defined.fi/sol/HfRe2kEhRFG6JYiYNxyQtbrA3M5zFT8jNxUjAzDZpump?maker=EfbbhahGNuhqEraRZXrwETfsaKxScngEttdQixWAW4WE","https://www.defined.fi/sol/HfRe2kEhRFG6JYiYNxyQtbrA3M5zFT8jNxUjAzDZpump?maker=EfbbhahGNuhqEraRZXrwETfsaKxScngEttdQixWAW4WE")</f>
        <v/>
      </c>
      <c r="M97">
        <f>HYPERLINK("https://dexscreener.com/solana/HfRe2kEhRFG6JYiYNxyQtbrA3M5zFT8jNxUjAzDZpump?maker=EfbbhahGNuhqEraRZXrwETfsaKxScngEttdQixWAW4WE","https://dexscreener.com/solana/HfRe2kEhRFG6JYiYNxyQtbrA3M5zFT8jNxUjAzDZpump?maker=EfbbhahGNuhqEraRZXrwETfsaKxScngEttdQixWAW4WE")</f>
        <v/>
      </c>
    </row>
    <row r="98">
      <c r="A98" t="inlineStr">
        <is>
          <t>BJWXPH7cjkwbKLjYx6MzokZvpgrV4CixY6BQQLkmpump</t>
        </is>
      </c>
      <c r="B98" t="inlineStr">
        <is>
          <t>CTO</t>
        </is>
      </c>
      <c r="C98" t="n">
        <v>2</v>
      </c>
      <c r="D98" t="n">
        <v>0.056</v>
      </c>
      <c r="E98" t="n">
        <v>-1</v>
      </c>
      <c r="F98" t="n">
        <v>4.01</v>
      </c>
      <c r="G98" t="n">
        <v>4.07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HYPERLINK("https://www.defined.fi/sol/BJWXPH7cjkwbKLjYx6MzokZvpgrV4CixY6BQQLkmpump?maker=EfbbhahGNuhqEraRZXrwETfsaKxScngEttdQixWAW4WE","https://www.defined.fi/sol/BJWXPH7cjkwbKLjYx6MzokZvpgrV4CixY6BQQLkmpump?maker=EfbbhahGNuhqEraRZXrwETfsaKxScngEttdQixWAW4WE")</f>
        <v/>
      </c>
      <c r="M98">
        <f>HYPERLINK("https://dexscreener.com/solana/BJWXPH7cjkwbKLjYx6MzokZvpgrV4CixY6BQQLkmpump?maker=EfbbhahGNuhqEraRZXrwETfsaKxScngEttdQixWAW4WE","https://dexscreener.com/solana/BJWXPH7cjkwbKLjYx6MzokZvpgrV4CixY6BQQLkmpump?maker=EfbbhahGNuhqEraRZXrwETfsaKxScngEttdQixWAW4WE")</f>
        <v/>
      </c>
    </row>
    <row r="99">
      <c r="A99" t="inlineStr">
        <is>
          <t>GWyKokYNDnxMLCTCiayD87YmP4UTAPYeFT9pf2uhpump</t>
        </is>
      </c>
      <c r="B99" t="inlineStr">
        <is>
          <t>FART</t>
        </is>
      </c>
      <c r="C99" t="n">
        <v>2</v>
      </c>
      <c r="D99" t="n">
        <v>0.348</v>
      </c>
      <c r="E99" t="n">
        <v>-1</v>
      </c>
      <c r="F99" t="n">
        <v>3.86</v>
      </c>
      <c r="G99" t="n">
        <v>4.2</v>
      </c>
      <c r="H99" t="n">
        <v>2</v>
      </c>
      <c r="I99" t="n">
        <v>2</v>
      </c>
      <c r="J99" t="n">
        <v>-1</v>
      </c>
      <c r="K99" t="n">
        <v>-1</v>
      </c>
      <c r="L99">
        <f>HYPERLINK("https://www.defined.fi/sol/GWyKokYNDnxMLCTCiayD87YmP4UTAPYeFT9pf2uhpump?maker=EfbbhahGNuhqEraRZXrwETfsaKxScngEttdQixWAW4WE","https://www.defined.fi/sol/GWyKokYNDnxMLCTCiayD87YmP4UTAPYeFT9pf2uhpump?maker=EfbbhahGNuhqEraRZXrwETfsaKxScngEttdQixWAW4WE")</f>
        <v/>
      </c>
      <c r="M99">
        <f>HYPERLINK("https://dexscreener.com/solana/GWyKokYNDnxMLCTCiayD87YmP4UTAPYeFT9pf2uhpump?maker=EfbbhahGNuhqEraRZXrwETfsaKxScngEttdQixWAW4WE","https://dexscreener.com/solana/GWyKokYNDnxMLCTCiayD87YmP4UTAPYeFT9pf2uhpump?maker=EfbbhahGNuhqEraRZXrwETfsaKxScngEttdQixWAW4WE")</f>
        <v/>
      </c>
    </row>
    <row r="100">
      <c r="A100" t="inlineStr">
        <is>
          <t>CvqTpCkKEmLAdGFUwkuK3Pu2agWkFF2Gkk74msaPpump</t>
        </is>
      </c>
      <c r="B100" t="inlineStr">
        <is>
          <t>YAP</t>
        </is>
      </c>
      <c r="C100" t="n">
        <v>2</v>
      </c>
      <c r="D100" t="n">
        <v>0.129</v>
      </c>
      <c r="E100" t="n">
        <v>-1</v>
      </c>
      <c r="F100" t="n">
        <v>1.71</v>
      </c>
      <c r="G100" t="n">
        <v>1.84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HYPERLINK("https://www.defined.fi/sol/CvqTpCkKEmLAdGFUwkuK3Pu2agWkFF2Gkk74msaPpump?maker=EfbbhahGNuhqEraRZXrwETfsaKxScngEttdQixWAW4WE","https://www.defined.fi/sol/CvqTpCkKEmLAdGFUwkuK3Pu2agWkFF2Gkk74msaPpump?maker=EfbbhahGNuhqEraRZXrwETfsaKxScngEttdQixWAW4WE")</f>
        <v/>
      </c>
      <c r="M100">
        <f>HYPERLINK("https://dexscreener.com/solana/CvqTpCkKEmLAdGFUwkuK3Pu2agWkFF2Gkk74msaPpump?maker=EfbbhahGNuhqEraRZXrwETfsaKxScngEttdQixWAW4WE","https://dexscreener.com/solana/CvqTpCkKEmLAdGFUwkuK3Pu2agWkFF2Gkk74msaPpump?maker=EfbbhahGNuhqEraRZXrwETfsaKxScngEttdQixWAW4WE")</f>
        <v/>
      </c>
    </row>
    <row r="101">
      <c r="A101" t="inlineStr">
        <is>
          <t>CekE2jcGFDMGtYXhAikas1nfWeYuSP1FgHepuh1epump</t>
        </is>
      </c>
      <c r="B101" t="inlineStr">
        <is>
          <t>$BORG</t>
        </is>
      </c>
      <c r="C101" t="n">
        <v>2</v>
      </c>
      <c r="D101" t="n">
        <v>17.95</v>
      </c>
      <c r="E101" t="n">
        <v>3.7</v>
      </c>
      <c r="F101" t="n">
        <v>4.86</v>
      </c>
      <c r="G101" t="n">
        <v>22.81</v>
      </c>
      <c r="H101" t="n">
        <v>2</v>
      </c>
      <c r="I101" t="n">
        <v>13</v>
      </c>
      <c r="J101" t="n">
        <v>-1</v>
      </c>
      <c r="K101" t="n">
        <v>-1</v>
      </c>
      <c r="L101">
        <f>HYPERLINK("https://www.defined.fi/sol/CekE2jcGFDMGtYXhAikas1nfWeYuSP1FgHepuh1epump?maker=EfbbhahGNuhqEraRZXrwETfsaKxScngEttdQixWAW4WE","https://www.defined.fi/sol/CekE2jcGFDMGtYXhAikas1nfWeYuSP1FgHepuh1epump?maker=EfbbhahGNuhqEraRZXrwETfsaKxScngEttdQixWAW4WE")</f>
        <v/>
      </c>
      <c r="M101">
        <f>HYPERLINK("https://dexscreener.com/solana/CekE2jcGFDMGtYXhAikas1nfWeYuSP1FgHepuh1epump?maker=EfbbhahGNuhqEraRZXrwETfsaKxScngEttdQixWAW4WE","https://dexscreener.com/solana/CekE2jcGFDMGtYXhAikas1nfWeYuSP1FgHepuh1epump?maker=EfbbhahGNuhqEraRZXrwETfsaKxScngEttdQixWAW4WE")</f>
        <v/>
      </c>
    </row>
    <row r="102">
      <c r="A102" t="inlineStr">
        <is>
          <t>4REcjUgWdNVczzZb7Dbq7Kq8ZUJokp6QEnWAK8fdpump</t>
        </is>
      </c>
      <c r="B102" t="inlineStr">
        <is>
          <t>decay</t>
        </is>
      </c>
      <c r="C102" t="n">
        <v>2</v>
      </c>
      <c r="D102" t="n">
        <v>0.06900000000000001</v>
      </c>
      <c r="E102" t="n">
        <v>-1</v>
      </c>
      <c r="F102" t="n">
        <v>2.52</v>
      </c>
      <c r="G102" t="n">
        <v>2.59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HYPERLINK("https://www.defined.fi/sol/4REcjUgWdNVczzZb7Dbq7Kq8ZUJokp6QEnWAK8fdpump?maker=EfbbhahGNuhqEraRZXrwETfsaKxScngEttdQixWAW4WE","https://www.defined.fi/sol/4REcjUgWdNVczzZb7Dbq7Kq8ZUJokp6QEnWAK8fdpump?maker=EfbbhahGNuhqEraRZXrwETfsaKxScngEttdQixWAW4WE")</f>
        <v/>
      </c>
      <c r="M102">
        <f>HYPERLINK("https://dexscreener.com/solana/4REcjUgWdNVczzZb7Dbq7Kq8ZUJokp6QEnWAK8fdpump?maker=EfbbhahGNuhqEraRZXrwETfsaKxScngEttdQixWAW4WE","https://dexscreener.com/solana/4REcjUgWdNVczzZb7Dbq7Kq8ZUJokp6QEnWAK8fdpump?maker=EfbbhahGNuhqEraRZXrwETfsaKxScngEttdQixWAW4WE")</f>
        <v/>
      </c>
    </row>
    <row r="103">
      <c r="A103" t="inlineStr">
        <is>
          <t>BjvBg1YeB3XVVwLjKCwxx3zw9vTDvF3qb1UjVbZTpump</t>
        </is>
      </c>
      <c r="B103" t="inlineStr">
        <is>
          <t>SPODER</t>
        </is>
      </c>
      <c r="C103" t="n">
        <v>2</v>
      </c>
      <c r="D103" t="n">
        <v>0.282</v>
      </c>
      <c r="E103" t="n">
        <v>-1</v>
      </c>
      <c r="F103" t="n">
        <v>2.94</v>
      </c>
      <c r="G103" t="n">
        <v>3.22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HYPERLINK("https://www.defined.fi/sol/BjvBg1YeB3XVVwLjKCwxx3zw9vTDvF3qb1UjVbZTpump?maker=EfbbhahGNuhqEraRZXrwETfsaKxScngEttdQixWAW4WE","https://www.defined.fi/sol/BjvBg1YeB3XVVwLjKCwxx3zw9vTDvF3qb1UjVbZTpump?maker=EfbbhahGNuhqEraRZXrwETfsaKxScngEttdQixWAW4WE")</f>
        <v/>
      </c>
      <c r="M103">
        <f>HYPERLINK("https://dexscreener.com/solana/BjvBg1YeB3XVVwLjKCwxx3zw9vTDvF3qb1UjVbZTpump?maker=EfbbhahGNuhqEraRZXrwETfsaKxScngEttdQixWAW4WE","https://dexscreener.com/solana/BjvBg1YeB3XVVwLjKCwxx3zw9vTDvF3qb1UjVbZTpump?maker=EfbbhahGNuhqEraRZXrwETfsaKxScngEttdQixWAW4WE")</f>
        <v/>
      </c>
    </row>
    <row r="104">
      <c r="A104" t="inlineStr">
        <is>
          <t>81hNFKinCbcqq9gwGQ6Jhx3J7cemV5cUeeamonj1pump</t>
        </is>
      </c>
      <c r="B104" t="inlineStr">
        <is>
          <t>iAmTheEdge</t>
        </is>
      </c>
      <c r="C104" t="n">
        <v>2</v>
      </c>
      <c r="D104" t="n">
        <v>3.86</v>
      </c>
      <c r="E104" t="n">
        <v>0.4</v>
      </c>
      <c r="F104" t="n">
        <v>9.67</v>
      </c>
      <c r="G104" t="n">
        <v>13.53</v>
      </c>
      <c r="H104" t="n">
        <v>2</v>
      </c>
      <c r="I104" t="n">
        <v>3</v>
      </c>
      <c r="J104" t="n">
        <v>-1</v>
      </c>
      <c r="K104" t="n">
        <v>-1</v>
      </c>
      <c r="L104">
        <f>HYPERLINK("https://www.defined.fi/sol/81hNFKinCbcqq9gwGQ6Jhx3J7cemV5cUeeamonj1pump?maker=EfbbhahGNuhqEraRZXrwETfsaKxScngEttdQixWAW4WE","https://www.defined.fi/sol/81hNFKinCbcqq9gwGQ6Jhx3J7cemV5cUeeamonj1pump?maker=EfbbhahGNuhqEraRZXrwETfsaKxScngEttdQixWAW4WE")</f>
        <v/>
      </c>
      <c r="M104">
        <f>HYPERLINK("https://dexscreener.com/solana/81hNFKinCbcqq9gwGQ6Jhx3J7cemV5cUeeamonj1pump?maker=EfbbhahGNuhqEraRZXrwETfsaKxScngEttdQixWAW4WE","https://dexscreener.com/solana/81hNFKinCbcqq9gwGQ6Jhx3J7cemV5cUeeamonj1pump?maker=EfbbhahGNuhqEraRZXrwETfsaKxScngEttdQixWAW4WE")</f>
        <v/>
      </c>
    </row>
    <row r="105">
      <c r="A105" t="inlineStr">
        <is>
          <t>4zKLmWfQkvzCqnUaCG1yxqa6DhLpVGMvdKeoPPPCpump</t>
        </is>
      </c>
      <c r="B105" t="inlineStr">
        <is>
          <t>Cyborgism</t>
        </is>
      </c>
      <c r="C105" t="n">
        <v>2</v>
      </c>
      <c r="D105" t="n">
        <v>3.7</v>
      </c>
      <c r="E105" t="n">
        <v>-1</v>
      </c>
      <c r="F105" t="n">
        <v>3.51</v>
      </c>
      <c r="G105" t="n">
        <v>7.2</v>
      </c>
      <c r="H105" t="n">
        <v>1</v>
      </c>
      <c r="I105" t="n">
        <v>3</v>
      </c>
      <c r="J105" t="n">
        <v>-1</v>
      </c>
      <c r="K105" t="n">
        <v>-1</v>
      </c>
      <c r="L105">
        <f>HYPERLINK("https://www.defined.fi/sol/4zKLmWfQkvzCqnUaCG1yxqa6DhLpVGMvdKeoPPPCpump?maker=EfbbhahGNuhqEraRZXrwETfsaKxScngEttdQixWAW4WE","https://www.defined.fi/sol/4zKLmWfQkvzCqnUaCG1yxqa6DhLpVGMvdKeoPPPCpump?maker=EfbbhahGNuhqEraRZXrwETfsaKxScngEttdQixWAW4WE")</f>
        <v/>
      </c>
      <c r="M105">
        <f>HYPERLINK("https://dexscreener.com/solana/4zKLmWfQkvzCqnUaCG1yxqa6DhLpVGMvdKeoPPPCpump?maker=EfbbhahGNuhqEraRZXrwETfsaKxScngEttdQixWAW4WE","https://dexscreener.com/solana/4zKLmWfQkvzCqnUaCG1yxqa6DhLpVGMvdKeoPPPCpump?maker=EfbbhahGNuhqEraRZXrwETfsaKxScngEttdQixWAW4WE")</f>
        <v/>
      </c>
    </row>
    <row r="106">
      <c r="A106" t="inlineStr">
        <is>
          <t>8AS9yeGsAwvTs9gCDKMmB2MgX8NiSvv4uppH61yqpump</t>
        </is>
      </c>
      <c r="B106" t="inlineStr">
        <is>
          <t>$horny</t>
        </is>
      </c>
      <c r="C106" t="n">
        <v>2</v>
      </c>
      <c r="D106" t="n">
        <v>1.46</v>
      </c>
      <c r="E106" t="n">
        <v>0.12</v>
      </c>
      <c r="F106" t="n">
        <v>12.52</v>
      </c>
      <c r="G106" t="n">
        <v>13.99</v>
      </c>
      <c r="H106" t="n">
        <v>4</v>
      </c>
      <c r="I106" t="n">
        <v>2</v>
      </c>
      <c r="J106" t="n">
        <v>-1</v>
      </c>
      <c r="K106" t="n">
        <v>-1</v>
      </c>
      <c r="L106">
        <f>HYPERLINK("https://www.defined.fi/sol/8AS9yeGsAwvTs9gCDKMmB2MgX8NiSvv4uppH61yqpump?maker=EfbbhahGNuhqEraRZXrwETfsaKxScngEttdQixWAW4WE","https://www.defined.fi/sol/8AS9yeGsAwvTs9gCDKMmB2MgX8NiSvv4uppH61yqpump?maker=EfbbhahGNuhqEraRZXrwETfsaKxScngEttdQixWAW4WE")</f>
        <v/>
      </c>
      <c r="M106">
        <f>HYPERLINK("https://dexscreener.com/solana/8AS9yeGsAwvTs9gCDKMmB2MgX8NiSvv4uppH61yqpump?maker=EfbbhahGNuhqEraRZXrwETfsaKxScngEttdQixWAW4WE","https://dexscreener.com/solana/8AS9yeGsAwvTs9gCDKMmB2MgX8NiSvv4uppH61yqpump?maker=EfbbhahGNuhqEraRZXrwETfsaKxScngEttdQixWAW4WE")</f>
        <v/>
      </c>
    </row>
    <row r="107">
      <c r="A107" t="inlineStr">
        <is>
          <t>4994XJ88RjBS5SKv7qSe4fM3qtPRYzqYBQLe4NRDpump</t>
        </is>
      </c>
      <c r="B107" t="inlineStr">
        <is>
          <t>sma</t>
        </is>
      </c>
      <c r="C107" t="n">
        <v>2</v>
      </c>
      <c r="D107" t="n">
        <v>0.474</v>
      </c>
      <c r="E107" t="n">
        <v>0.08</v>
      </c>
      <c r="F107" t="n">
        <v>6.06</v>
      </c>
      <c r="G107" t="n">
        <v>6.54</v>
      </c>
      <c r="H107" t="n">
        <v>2</v>
      </c>
      <c r="I107" t="n">
        <v>2</v>
      </c>
      <c r="J107" t="n">
        <v>-1</v>
      </c>
      <c r="K107" t="n">
        <v>-1</v>
      </c>
      <c r="L107">
        <f>HYPERLINK("https://www.defined.fi/sol/4994XJ88RjBS5SKv7qSe4fM3qtPRYzqYBQLe4NRDpump?maker=EfbbhahGNuhqEraRZXrwETfsaKxScngEttdQixWAW4WE","https://www.defined.fi/sol/4994XJ88RjBS5SKv7qSe4fM3qtPRYzqYBQLe4NRDpump?maker=EfbbhahGNuhqEraRZXrwETfsaKxScngEttdQixWAW4WE")</f>
        <v/>
      </c>
      <c r="M107">
        <f>HYPERLINK("https://dexscreener.com/solana/4994XJ88RjBS5SKv7qSe4fM3qtPRYzqYBQLe4NRDpump?maker=EfbbhahGNuhqEraRZXrwETfsaKxScngEttdQixWAW4WE","https://dexscreener.com/solana/4994XJ88RjBS5SKv7qSe4fM3qtPRYzqYBQLe4NRDpump?maker=EfbbhahGNuhqEraRZXrwETfsaKxScngEttdQixWAW4WE")</f>
        <v/>
      </c>
    </row>
    <row r="108">
      <c r="A108" t="inlineStr">
        <is>
          <t>3JXq16mWyo1uboEK9QCGcjjgCB3DXKWWcF1yySC7pump</t>
        </is>
      </c>
      <c r="B108" t="inlineStr">
        <is>
          <t>$ANDY70B$</t>
        </is>
      </c>
      <c r="C108" t="n">
        <v>2</v>
      </c>
      <c r="D108" t="n">
        <v>17.13</v>
      </c>
      <c r="E108" t="n">
        <v>0.4</v>
      </c>
      <c r="F108" t="n">
        <v>43.19</v>
      </c>
      <c r="G108" t="n">
        <v>60.32</v>
      </c>
      <c r="H108" t="n">
        <v>9</v>
      </c>
      <c r="I108" t="n">
        <v>8</v>
      </c>
      <c r="J108" t="n">
        <v>-1</v>
      </c>
      <c r="K108" t="n">
        <v>-1</v>
      </c>
      <c r="L108">
        <f>HYPERLINK("https://www.defined.fi/sol/3JXq16mWyo1uboEK9QCGcjjgCB3DXKWWcF1yySC7pump?maker=EfbbhahGNuhqEraRZXrwETfsaKxScngEttdQixWAW4WE","https://www.defined.fi/sol/3JXq16mWyo1uboEK9QCGcjjgCB3DXKWWcF1yySC7pump?maker=EfbbhahGNuhqEraRZXrwETfsaKxScngEttdQixWAW4WE")</f>
        <v/>
      </c>
      <c r="M108">
        <f>HYPERLINK("https://dexscreener.com/solana/3JXq16mWyo1uboEK9QCGcjjgCB3DXKWWcF1yySC7pump?maker=EfbbhahGNuhqEraRZXrwETfsaKxScngEttdQixWAW4WE","https://dexscreener.com/solana/3JXq16mWyo1uboEK9QCGcjjgCB3DXKWWcF1yySC7pump?maker=EfbbhahGNuhqEraRZXrwETfsaKxScngEttdQixWAW4WE")</f>
        <v/>
      </c>
    </row>
    <row r="109">
      <c r="A109" t="inlineStr">
        <is>
          <t>CpRqYuPT7WHdgyJmmXkJZaNXSbKTEDBffvZi73UEpump</t>
        </is>
      </c>
      <c r="B109" t="inlineStr">
        <is>
          <t>SNOWY</t>
        </is>
      </c>
      <c r="C109" t="n">
        <v>2</v>
      </c>
      <c r="D109" t="n">
        <v>0.839</v>
      </c>
      <c r="E109" t="n">
        <v>-1</v>
      </c>
      <c r="F109" t="n">
        <v>2.88</v>
      </c>
      <c r="G109" t="n">
        <v>3.72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HYPERLINK("https://www.defined.fi/sol/CpRqYuPT7WHdgyJmmXkJZaNXSbKTEDBffvZi73UEpump?maker=EfbbhahGNuhqEraRZXrwETfsaKxScngEttdQixWAW4WE","https://www.defined.fi/sol/CpRqYuPT7WHdgyJmmXkJZaNXSbKTEDBffvZi73UEpump?maker=EfbbhahGNuhqEraRZXrwETfsaKxScngEttdQixWAW4WE")</f>
        <v/>
      </c>
      <c r="M109">
        <f>HYPERLINK("https://dexscreener.com/solana/CpRqYuPT7WHdgyJmmXkJZaNXSbKTEDBffvZi73UEpump?maker=EfbbhahGNuhqEraRZXrwETfsaKxScngEttdQixWAW4WE","https://dexscreener.com/solana/CpRqYuPT7WHdgyJmmXkJZaNXSbKTEDBffvZi73UEpump?maker=EfbbhahGNuhqEraRZXrwETfsaKxScngEttdQixWAW4WE")</f>
        <v/>
      </c>
    </row>
    <row r="110">
      <c r="A110" t="inlineStr">
        <is>
          <t>ED5nyyWEzpPPiWimP8vYm7sD7TD3LAt3Q3gRTWHzPJBY</t>
        </is>
      </c>
      <c r="B110" t="inlineStr">
        <is>
          <t>MOODENG</t>
        </is>
      </c>
      <c r="C110" t="n">
        <v>2</v>
      </c>
      <c r="D110" t="n">
        <v>23.19</v>
      </c>
      <c r="E110" t="n">
        <v>0.22</v>
      </c>
      <c r="F110" t="n">
        <v>122.27</v>
      </c>
      <c r="G110" t="n">
        <v>128.91</v>
      </c>
      <c r="H110" t="n">
        <v>6</v>
      </c>
      <c r="I110" t="n">
        <v>6</v>
      </c>
      <c r="J110" t="n">
        <v>-1</v>
      </c>
      <c r="K110" t="n">
        <v>-1</v>
      </c>
      <c r="L110">
        <f>HYPERLINK("https://www.defined.fi/sol/ED5nyyWEzpPPiWimP8vYm7sD7TD3LAt3Q3gRTWHzPJBY?maker=EfbbhahGNuhqEraRZXrwETfsaKxScngEttdQixWAW4WE","https://www.defined.fi/sol/ED5nyyWEzpPPiWimP8vYm7sD7TD3LAt3Q3gRTWHzPJBY?maker=EfbbhahGNuhqEraRZXrwETfsaKxScngEttdQixWAW4WE")</f>
        <v/>
      </c>
      <c r="M110">
        <f>HYPERLINK("https://dexscreener.com/solana/ED5nyyWEzpPPiWimP8vYm7sD7TD3LAt3Q3gRTWHzPJBY?maker=EfbbhahGNuhqEraRZXrwETfsaKxScngEttdQixWAW4WE","https://dexscreener.com/solana/ED5nyyWEzpPPiWimP8vYm7sD7TD3LAt3Q3gRTWHzPJBY?maker=EfbbhahGNuhqEraRZXrwETfsaKxScngEttdQixWAW4WE")</f>
        <v/>
      </c>
    </row>
    <row r="111">
      <c r="A111" t="inlineStr">
        <is>
          <t>DXeZnWPYGss7JhAyTUd5w8gpivt1NJDYbxAsXobxpump</t>
        </is>
      </c>
      <c r="B111" t="inlineStr">
        <is>
          <t>scammer</t>
        </is>
      </c>
      <c r="C111" t="n">
        <v>2</v>
      </c>
      <c r="D111" t="n">
        <v>0.575</v>
      </c>
      <c r="E111" t="n">
        <v>-1</v>
      </c>
      <c r="F111" t="n">
        <v>0.958</v>
      </c>
      <c r="G111" t="n">
        <v>1.53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HYPERLINK("https://www.defined.fi/sol/DXeZnWPYGss7JhAyTUd5w8gpivt1NJDYbxAsXobxpump?maker=EfbbhahGNuhqEraRZXrwETfsaKxScngEttdQixWAW4WE","https://www.defined.fi/sol/DXeZnWPYGss7JhAyTUd5w8gpivt1NJDYbxAsXobxpump?maker=EfbbhahGNuhqEraRZXrwETfsaKxScngEttdQixWAW4WE")</f>
        <v/>
      </c>
      <c r="M111">
        <f>HYPERLINK("https://dexscreener.com/solana/DXeZnWPYGss7JhAyTUd5w8gpivt1NJDYbxAsXobxpump?maker=EfbbhahGNuhqEraRZXrwETfsaKxScngEttdQixWAW4WE","https://dexscreener.com/solana/DXeZnWPYGss7JhAyTUd5w8gpivt1NJDYbxAsXobxpump?maker=EfbbhahGNuhqEraRZXrwETfsaKxScngEttdQixWAW4WE")</f>
        <v/>
      </c>
    </row>
    <row r="112">
      <c r="A112" t="inlineStr">
        <is>
          <t>6NKqYaVGC7H5cyKekgPMeHrb1REEXGEeBcpxqWc2g8nc</t>
        </is>
      </c>
      <c r="B112" t="inlineStr">
        <is>
          <t>FELY</t>
        </is>
      </c>
      <c r="C112" t="n">
        <v>2</v>
      </c>
      <c r="D112" t="n">
        <v>0</v>
      </c>
      <c r="E112" t="n">
        <v>0</v>
      </c>
      <c r="F112" t="n">
        <v>0</v>
      </c>
      <c r="G112" t="n">
        <v>0.091</v>
      </c>
      <c r="H112" t="n">
        <v>0</v>
      </c>
      <c r="I112" t="n">
        <v>1</v>
      </c>
      <c r="J112" t="n">
        <v>-1</v>
      </c>
      <c r="K112" t="n">
        <v>-1</v>
      </c>
      <c r="L112">
        <f>HYPERLINK("https://www.defined.fi/sol/6NKqYaVGC7H5cyKekgPMeHrb1REEXGEeBcpxqWc2g8nc?maker=EfbbhahGNuhqEraRZXrwETfsaKxScngEttdQixWAW4WE","https://www.defined.fi/sol/6NKqYaVGC7H5cyKekgPMeHrb1REEXGEeBcpxqWc2g8nc?maker=EfbbhahGNuhqEraRZXrwETfsaKxScngEttdQixWAW4WE")</f>
        <v/>
      </c>
      <c r="M112">
        <f>HYPERLINK("https://dexscreener.com/solana/6NKqYaVGC7H5cyKekgPMeHrb1REEXGEeBcpxqWc2g8nc?maker=EfbbhahGNuhqEraRZXrwETfsaKxScngEttdQixWAW4WE","https://dexscreener.com/solana/6NKqYaVGC7H5cyKekgPMeHrb1REEXGEeBcpxqWc2g8nc?maker=EfbbhahGNuhqEraRZXrwETfsaKxScngEttdQixWAW4WE")</f>
        <v/>
      </c>
    </row>
    <row r="113">
      <c r="A113" t="inlineStr">
        <is>
          <t>AXgfmnMwnkbfMdpXqXMn6oJCQ7sQKvX2PmkXfJSRpump</t>
        </is>
      </c>
      <c r="B113" t="inlineStr">
        <is>
          <t>YUD</t>
        </is>
      </c>
      <c r="C113" t="n">
        <v>2</v>
      </c>
      <c r="D113" t="n">
        <v>-2.07</v>
      </c>
      <c r="E113" t="n">
        <v>-0.11</v>
      </c>
      <c r="F113" t="n">
        <v>19.13</v>
      </c>
      <c r="G113" t="n">
        <v>17.06</v>
      </c>
      <c r="H113" t="n">
        <v>1</v>
      </c>
      <c r="I113" t="n">
        <v>1</v>
      </c>
      <c r="J113" t="n">
        <v>-1</v>
      </c>
      <c r="K113" t="n">
        <v>-1</v>
      </c>
      <c r="L113">
        <f>HYPERLINK("https://www.defined.fi/sol/AXgfmnMwnkbfMdpXqXMn6oJCQ7sQKvX2PmkXfJSRpump?maker=EfbbhahGNuhqEraRZXrwETfsaKxScngEttdQixWAW4WE","https://www.defined.fi/sol/AXgfmnMwnkbfMdpXqXMn6oJCQ7sQKvX2PmkXfJSRpump?maker=EfbbhahGNuhqEraRZXrwETfsaKxScngEttdQixWAW4WE")</f>
        <v/>
      </c>
      <c r="M113">
        <f>HYPERLINK("https://dexscreener.com/solana/AXgfmnMwnkbfMdpXqXMn6oJCQ7sQKvX2PmkXfJSRpump?maker=EfbbhahGNuhqEraRZXrwETfsaKxScngEttdQixWAW4WE","https://dexscreener.com/solana/AXgfmnMwnkbfMdpXqXMn6oJCQ7sQKvX2PmkXfJSRpump?maker=EfbbhahGNuhqEraRZXrwETfsaKxScngEttdQixWAW4WE")</f>
        <v/>
      </c>
    </row>
    <row r="114">
      <c r="A114" t="inlineStr">
        <is>
          <t>ACAM4nqqbm8rUC3TbMyHdfFeQJF2KmxNH3iFFmyUpump</t>
        </is>
      </c>
      <c r="B114" t="inlineStr">
        <is>
          <t>GRANMA</t>
        </is>
      </c>
      <c r="C114" t="n">
        <v>2</v>
      </c>
      <c r="D114" t="n">
        <v>0.6860000000000001</v>
      </c>
      <c r="E114" t="n">
        <v>-1</v>
      </c>
      <c r="F114" t="n">
        <v>6.45</v>
      </c>
      <c r="G114" t="n">
        <v>7.13</v>
      </c>
      <c r="H114" t="n">
        <v>2</v>
      </c>
      <c r="I114" t="n">
        <v>2</v>
      </c>
      <c r="J114" t="n">
        <v>-1</v>
      </c>
      <c r="K114" t="n">
        <v>-1</v>
      </c>
      <c r="L114">
        <f>HYPERLINK("https://www.defined.fi/sol/ACAM4nqqbm8rUC3TbMyHdfFeQJF2KmxNH3iFFmyUpump?maker=EfbbhahGNuhqEraRZXrwETfsaKxScngEttdQixWAW4WE","https://www.defined.fi/sol/ACAM4nqqbm8rUC3TbMyHdfFeQJF2KmxNH3iFFmyUpump?maker=EfbbhahGNuhqEraRZXrwETfsaKxScngEttdQixWAW4WE")</f>
        <v/>
      </c>
      <c r="M114">
        <f>HYPERLINK("https://dexscreener.com/solana/ACAM4nqqbm8rUC3TbMyHdfFeQJF2KmxNH3iFFmyUpump?maker=EfbbhahGNuhqEraRZXrwETfsaKxScngEttdQixWAW4WE","https://dexscreener.com/solana/ACAM4nqqbm8rUC3TbMyHdfFeQJF2KmxNH3iFFmyUpump?maker=EfbbhahGNuhqEraRZXrwETfsaKxScngEttdQixWAW4WE")</f>
        <v/>
      </c>
    </row>
    <row r="115">
      <c r="A115" t="inlineStr">
        <is>
          <t>8ioGEHaNUndSivbmH2FHtEjyRehTruPJPDrGftZRpump</t>
        </is>
      </c>
      <c r="B115" t="inlineStr">
        <is>
          <t>Shadow</t>
        </is>
      </c>
      <c r="C115" t="n">
        <v>2</v>
      </c>
      <c r="D115" t="n">
        <v>3.7</v>
      </c>
      <c r="E115" t="n">
        <v>0.78</v>
      </c>
      <c r="F115" t="n">
        <v>4.76</v>
      </c>
      <c r="G115" t="n">
        <v>8.449999999999999</v>
      </c>
      <c r="H115" t="n">
        <v>1</v>
      </c>
      <c r="I115" t="n">
        <v>3</v>
      </c>
      <c r="J115" t="n">
        <v>-1</v>
      </c>
      <c r="K115" t="n">
        <v>-1</v>
      </c>
      <c r="L115">
        <f>HYPERLINK("https://www.defined.fi/sol/8ioGEHaNUndSivbmH2FHtEjyRehTruPJPDrGftZRpump?maker=EfbbhahGNuhqEraRZXrwETfsaKxScngEttdQixWAW4WE","https://www.defined.fi/sol/8ioGEHaNUndSivbmH2FHtEjyRehTruPJPDrGftZRpump?maker=EfbbhahGNuhqEraRZXrwETfsaKxScngEttdQixWAW4WE")</f>
        <v/>
      </c>
      <c r="M115">
        <f>HYPERLINK("https://dexscreener.com/solana/8ioGEHaNUndSivbmH2FHtEjyRehTruPJPDrGftZRpump?maker=EfbbhahGNuhqEraRZXrwETfsaKxScngEttdQixWAW4WE","https://dexscreener.com/solana/8ioGEHaNUndSivbmH2FHtEjyRehTruPJPDrGftZRpump?maker=EfbbhahGNuhqEraRZXrwETfsaKxScngEttdQixWAW4WE")</f>
        <v/>
      </c>
    </row>
    <row r="116">
      <c r="A116" t="inlineStr">
        <is>
          <t>GKP41U9aEbfi9ik4b2cxBDaaenddUeBSAZWRR6Ttpump</t>
        </is>
      </c>
      <c r="B116" t="inlineStr">
        <is>
          <t>Karen</t>
        </is>
      </c>
      <c r="C116" t="n">
        <v>2</v>
      </c>
      <c r="D116" t="n">
        <v>1.04</v>
      </c>
      <c r="E116" t="n">
        <v>-1</v>
      </c>
      <c r="F116" t="n">
        <v>2.9</v>
      </c>
      <c r="G116" t="n">
        <v>3.94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HYPERLINK("https://www.defined.fi/sol/GKP41U9aEbfi9ik4b2cxBDaaenddUeBSAZWRR6Ttpump?maker=EfbbhahGNuhqEraRZXrwETfsaKxScngEttdQixWAW4WE","https://www.defined.fi/sol/GKP41U9aEbfi9ik4b2cxBDaaenddUeBSAZWRR6Ttpump?maker=EfbbhahGNuhqEraRZXrwETfsaKxScngEttdQixWAW4WE")</f>
        <v/>
      </c>
      <c r="M116">
        <f>HYPERLINK("https://dexscreener.com/solana/GKP41U9aEbfi9ik4b2cxBDaaenddUeBSAZWRR6Ttpump?maker=EfbbhahGNuhqEraRZXrwETfsaKxScngEttdQixWAW4WE","https://dexscreener.com/solana/GKP41U9aEbfi9ik4b2cxBDaaenddUeBSAZWRR6Ttpump?maker=EfbbhahGNuhqEraRZXrwETfsaKxScngEttdQixWAW4WE")</f>
        <v/>
      </c>
    </row>
    <row r="117">
      <c r="A117" t="inlineStr">
        <is>
          <t>HpCuuNQKXLSnVCVXqkmJhJW5Vctf4gCd8EdfpUcppump</t>
        </is>
      </c>
      <c r="B117" t="inlineStr">
        <is>
          <t>$PROAI</t>
        </is>
      </c>
      <c r="C117" t="n">
        <v>2</v>
      </c>
      <c r="D117" t="n">
        <v>-0.841</v>
      </c>
      <c r="E117" t="n">
        <v>-0.07000000000000001</v>
      </c>
      <c r="F117" t="n">
        <v>11.42</v>
      </c>
      <c r="G117" t="n">
        <v>10.58</v>
      </c>
      <c r="H117" t="n">
        <v>4</v>
      </c>
      <c r="I117" t="n">
        <v>4</v>
      </c>
      <c r="J117" t="n">
        <v>-1</v>
      </c>
      <c r="K117" t="n">
        <v>-1</v>
      </c>
      <c r="L117">
        <f>HYPERLINK("https://www.defined.fi/sol/HpCuuNQKXLSnVCVXqkmJhJW5Vctf4gCd8EdfpUcppump?maker=EfbbhahGNuhqEraRZXrwETfsaKxScngEttdQixWAW4WE","https://www.defined.fi/sol/HpCuuNQKXLSnVCVXqkmJhJW5Vctf4gCd8EdfpUcppump?maker=EfbbhahGNuhqEraRZXrwETfsaKxScngEttdQixWAW4WE")</f>
        <v/>
      </c>
      <c r="M117">
        <f>HYPERLINK("https://dexscreener.com/solana/HpCuuNQKXLSnVCVXqkmJhJW5Vctf4gCd8EdfpUcppump?maker=EfbbhahGNuhqEraRZXrwETfsaKxScngEttdQixWAW4WE","https://dexscreener.com/solana/HpCuuNQKXLSnVCVXqkmJhJW5Vctf4gCd8EdfpUcppump?maker=EfbbhahGNuhqEraRZXrwETfsaKxScngEttdQixWAW4WE")</f>
        <v/>
      </c>
    </row>
    <row r="118">
      <c r="A118" t="inlineStr">
        <is>
          <t>6oVGQzZSuzMkN9yfxkHsFmNEU6aTniLkMKoxzijpump</t>
        </is>
      </c>
      <c r="B118" t="inlineStr">
        <is>
          <t>pengu</t>
        </is>
      </c>
      <c r="C118" t="n">
        <v>2</v>
      </c>
      <c r="D118" t="n">
        <v>2.18</v>
      </c>
      <c r="E118" t="n">
        <v>0.76</v>
      </c>
      <c r="F118" t="n">
        <v>2.86</v>
      </c>
      <c r="G118" t="n">
        <v>5.03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HYPERLINK("https://www.defined.fi/sol/6oVGQzZSuzMkN9yfxkHsFmNEU6aTniLkMKoxzijpump?maker=EfbbhahGNuhqEraRZXrwETfsaKxScngEttdQixWAW4WE","https://www.defined.fi/sol/6oVGQzZSuzMkN9yfxkHsFmNEU6aTniLkMKoxzijpump?maker=EfbbhahGNuhqEraRZXrwETfsaKxScngEttdQixWAW4WE")</f>
        <v/>
      </c>
      <c r="M118">
        <f>HYPERLINK("https://dexscreener.com/solana/6oVGQzZSuzMkN9yfxkHsFmNEU6aTniLkMKoxzijpump?maker=EfbbhahGNuhqEraRZXrwETfsaKxScngEttdQixWAW4WE","https://dexscreener.com/solana/6oVGQzZSuzMkN9yfxkHsFmNEU6aTniLkMKoxzijpump?maker=EfbbhahGNuhqEraRZXrwETfsaKxScngEttdQixWAW4WE")</f>
        <v/>
      </c>
    </row>
    <row r="119">
      <c r="A119" t="inlineStr">
        <is>
          <t>22mr154oBtXztKpK8zskmcpTqbWCsdmxas6kHBqkpump</t>
        </is>
      </c>
      <c r="B119" t="inlineStr">
        <is>
          <t>BUG</t>
        </is>
      </c>
      <c r="C119" t="n">
        <v>2</v>
      </c>
      <c r="D119" t="n">
        <v>0.658</v>
      </c>
      <c r="E119" t="n">
        <v>0.76</v>
      </c>
      <c r="F119" t="n">
        <v>0.863</v>
      </c>
      <c r="G119" t="n">
        <v>1.52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HYPERLINK("https://www.defined.fi/sol/22mr154oBtXztKpK8zskmcpTqbWCsdmxas6kHBqkpump?maker=EfbbhahGNuhqEraRZXrwETfsaKxScngEttdQixWAW4WE","https://www.defined.fi/sol/22mr154oBtXztKpK8zskmcpTqbWCsdmxas6kHBqkpump?maker=EfbbhahGNuhqEraRZXrwETfsaKxScngEttdQixWAW4WE")</f>
        <v/>
      </c>
      <c r="M119">
        <f>HYPERLINK("https://dexscreener.com/solana/22mr154oBtXztKpK8zskmcpTqbWCsdmxas6kHBqkpump?maker=EfbbhahGNuhqEraRZXrwETfsaKxScngEttdQixWAW4WE","https://dexscreener.com/solana/22mr154oBtXztKpK8zskmcpTqbWCsdmxas6kHBqkpump?maker=EfbbhahGNuhqEraRZXrwETfsaKxScngEttdQixWAW4WE")</f>
        <v/>
      </c>
    </row>
    <row r="120">
      <c r="A120" t="inlineStr">
        <is>
          <t>DYbPKADZziyCQVN7PRoWviaTZUjfDaSWaGoGy7Capump</t>
        </is>
      </c>
      <c r="B120" t="inlineStr">
        <is>
          <t>moge</t>
        </is>
      </c>
      <c r="C120" t="n">
        <v>2</v>
      </c>
      <c r="D120" t="n">
        <v>0.355</v>
      </c>
      <c r="E120" t="n">
        <v>-1</v>
      </c>
      <c r="F120" t="n">
        <v>2.67</v>
      </c>
      <c r="G120" t="n">
        <v>3.03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HYPERLINK("https://www.defined.fi/sol/DYbPKADZziyCQVN7PRoWviaTZUjfDaSWaGoGy7Capump?maker=EfbbhahGNuhqEraRZXrwETfsaKxScngEttdQixWAW4WE","https://www.defined.fi/sol/DYbPKADZziyCQVN7PRoWviaTZUjfDaSWaGoGy7Capump?maker=EfbbhahGNuhqEraRZXrwETfsaKxScngEttdQixWAW4WE")</f>
        <v/>
      </c>
      <c r="M120">
        <f>HYPERLINK("https://dexscreener.com/solana/DYbPKADZziyCQVN7PRoWviaTZUjfDaSWaGoGy7Capump?maker=EfbbhahGNuhqEraRZXrwETfsaKxScngEttdQixWAW4WE","https://dexscreener.com/solana/DYbPKADZziyCQVN7PRoWviaTZUjfDaSWaGoGy7Capump?maker=EfbbhahGNuhqEraRZXrwETfsaKxScngEttdQixWAW4WE")</f>
        <v/>
      </c>
    </row>
    <row r="121">
      <c r="A121" t="inlineStr">
        <is>
          <t>5pLCXhR6utdb2bbu3qcVm2XWDoUbURsE9XkaKC86pump</t>
        </is>
      </c>
      <c r="B121" t="inlineStr">
        <is>
          <t>Vandeg</t>
        </is>
      </c>
      <c r="C121" t="n">
        <v>2</v>
      </c>
      <c r="D121" t="n">
        <v>0.093</v>
      </c>
      <c r="E121" t="n">
        <v>0.1</v>
      </c>
      <c r="F121" t="n">
        <v>0.955</v>
      </c>
      <c r="G121" t="n">
        <v>1.05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HYPERLINK("https://www.defined.fi/sol/5pLCXhR6utdb2bbu3qcVm2XWDoUbURsE9XkaKC86pump?maker=EfbbhahGNuhqEraRZXrwETfsaKxScngEttdQixWAW4WE","https://www.defined.fi/sol/5pLCXhR6utdb2bbu3qcVm2XWDoUbURsE9XkaKC86pump?maker=EfbbhahGNuhqEraRZXrwETfsaKxScngEttdQixWAW4WE")</f>
        <v/>
      </c>
      <c r="M121">
        <f>HYPERLINK("https://dexscreener.com/solana/5pLCXhR6utdb2bbu3qcVm2XWDoUbURsE9XkaKC86pump?maker=EfbbhahGNuhqEraRZXrwETfsaKxScngEttdQixWAW4WE","https://dexscreener.com/solana/5pLCXhR6utdb2bbu3qcVm2XWDoUbURsE9XkaKC86pump?maker=EfbbhahGNuhqEraRZXrwETfsaKxScngEttdQixWAW4WE")</f>
        <v/>
      </c>
    </row>
    <row r="122">
      <c r="A122" t="inlineStr">
        <is>
          <t>D1ksMZBjHafHYdEwvJdjNQHBmB57ZbrE7aA3roPEpump</t>
        </is>
      </c>
      <c r="B122" t="inlineStr">
        <is>
          <t>$NPC</t>
        </is>
      </c>
      <c r="C122" t="n">
        <v>3</v>
      </c>
      <c r="D122" t="n">
        <v>0.82</v>
      </c>
      <c r="E122" t="n">
        <v>0.25</v>
      </c>
      <c r="F122" t="n">
        <v>3.24</v>
      </c>
      <c r="G122" t="n">
        <v>4.06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HYPERLINK("https://www.defined.fi/sol/D1ksMZBjHafHYdEwvJdjNQHBmB57ZbrE7aA3roPEpump?maker=EfbbhahGNuhqEraRZXrwETfsaKxScngEttdQixWAW4WE","https://www.defined.fi/sol/D1ksMZBjHafHYdEwvJdjNQHBmB57ZbrE7aA3roPEpump?maker=EfbbhahGNuhqEraRZXrwETfsaKxScngEttdQixWAW4WE")</f>
        <v/>
      </c>
      <c r="M122">
        <f>HYPERLINK("https://dexscreener.com/solana/D1ksMZBjHafHYdEwvJdjNQHBmB57ZbrE7aA3roPEpump?maker=EfbbhahGNuhqEraRZXrwETfsaKxScngEttdQixWAW4WE","https://dexscreener.com/solana/D1ksMZBjHafHYdEwvJdjNQHBmB57ZbrE7aA3roPEpump?maker=EfbbhahGNuhqEraRZXrwETfsaKxScngEttdQixWAW4WE")</f>
        <v/>
      </c>
    </row>
    <row r="123">
      <c r="A123" t="inlineStr">
        <is>
          <t>fLBXYni7ugHXrwAFwp3mBS3EMJJFnUPQt2UVrokpump</t>
        </is>
      </c>
      <c r="B123" t="inlineStr">
        <is>
          <t>mowgli</t>
        </is>
      </c>
      <c r="C123" t="n">
        <v>3</v>
      </c>
      <c r="D123" t="n">
        <v>1.7</v>
      </c>
      <c r="E123" t="n">
        <v>-1</v>
      </c>
      <c r="F123" t="n">
        <v>2.23</v>
      </c>
      <c r="G123" t="n">
        <v>3.92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HYPERLINK("https://www.defined.fi/sol/fLBXYni7ugHXrwAFwp3mBS3EMJJFnUPQt2UVrokpump?maker=EfbbhahGNuhqEraRZXrwETfsaKxScngEttdQixWAW4WE","https://www.defined.fi/sol/fLBXYni7ugHXrwAFwp3mBS3EMJJFnUPQt2UVrokpump?maker=EfbbhahGNuhqEraRZXrwETfsaKxScngEttdQixWAW4WE")</f>
        <v/>
      </c>
      <c r="M123">
        <f>HYPERLINK("https://dexscreener.com/solana/fLBXYni7ugHXrwAFwp3mBS3EMJJFnUPQt2UVrokpump?maker=EfbbhahGNuhqEraRZXrwETfsaKxScngEttdQixWAW4WE","https://dexscreener.com/solana/fLBXYni7ugHXrwAFwp3mBS3EMJJFnUPQt2UVrokpump?maker=EfbbhahGNuhqEraRZXrwETfsaKxScngEttdQixWAW4WE")</f>
        <v/>
      </c>
    </row>
    <row r="124">
      <c r="A124" t="inlineStr">
        <is>
          <t>2ymAjUoJdiNZgKy6vKfJ2WQ6AExck3cZbAX26g6Qpump</t>
        </is>
      </c>
      <c r="B124" t="inlineStr">
        <is>
          <t>voice99999</t>
        </is>
      </c>
      <c r="C124" t="n">
        <v>3</v>
      </c>
      <c r="D124" t="n">
        <v>-0.783</v>
      </c>
      <c r="E124" t="n">
        <v>-0.04</v>
      </c>
      <c r="F124" t="n">
        <v>19</v>
      </c>
      <c r="G124" t="n">
        <v>18.21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HYPERLINK("https://www.defined.fi/sol/2ymAjUoJdiNZgKy6vKfJ2WQ6AExck3cZbAX26g6Qpump?maker=EfbbhahGNuhqEraRZXrwETfsaKxScngEttdQixWAW4WE","https://www.defined.fi/sol/2ymAjUoJdiNZgKy6vKfJ2WQ6AExck3cZbAX26g6Qpump?maker=EfbbhahGNuhqEraRZXrwETfsaKxScngEttdQixWAW4WE")</f>
        <v/>
      </c>
      <c r="M124">
        <f>HYPERLINK("https://dexscreener.com/solana/2ymAjUoJdiNZgKy6vKfJ2WQ6AExck3cZbAX26g6Qpump?maker=EfbbhahGNuhqEraRZXrwETfsaKxScngEttdQixWAW4WE","https://dexscreener.com/solana/2ymAjUoJdiNZgKy6vKfJ2WQ6AExck3cZbAX26g6Qpump?maker=EfbbhahGNuhqEraRZXrwETfsaKxScngEttdQixWAW4WE")</f>
        <v/>
      </c>
    </row>
    <row r="125">
      <c r="A125" t="inlineStr">
        <is>
          <t>4bnuQVbrEcYYUqSJeSjbddyLmCGKyVGzAMqvtPu3pump</t>
        </is>
      </c>
      <c r="B125" t="inlineStr">
        <is>
          <t>Skull</t>
        </is>
      </c>
      <c r="C125" t="n">
        <v>3</v>
      </c>
      <c r="D125" t="n">
        <v>-0.07199999999999999</v>
      </c>
      <c r="E125" t="n">
        <v>-0.01</v>
      </c>
      <c r="F125" t="n">
        <v>5.71</v>
      </c>
      <c r="G125" t="n">
        <v>5.64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HYPERLINK("https://www.defined.fi/sol/4bnuQVbrEcYYUqSJeSjbddyLmCGKyVGzAMqvtPu3pump?maker=EfbbhahGNuhqEraRZXrwETfsaKxScngEttdQixWAW4WE","https://www.defined.fi/sol/4bnuQVbrEcYYUqSJeSjbddyLmCGKyVGzAMqvtPu3pump?maker=EfbbhahGNuhqEraRZXrwETfsaKxScngEttdQixWAW4WE")</f>
        <v/>
      </c>
      <c r="M125">
        <f>HYPERLINK("https://dexscreener.com/solana/4bnuQVbrEcYYUqSJeSjbddyLmCGKyVGzAMqvtPu3pump?maker=EfbbhahGNuhqEraRZXrwETfsaKxScngEttdQixWAW4WE","https://dexscreener.com/solana/4bnuQVbrEcYYUqSJeSjbddyLmCGKyVGzAMqvtPu3pump?maker=EfbbhahGNuhqEraRZXrwETfsaKxScngEttdQixWAW4WE")</f>
        <v/>
      </c>
    </row>
    <row r="126">
      <c r="A126" t="inlineStr">
        <is>
          <t>FKpQJa9bAsaGEhWhcuNTpKmU3iechaqnNprz6Ccjpump</t>
        </is>
      </c>
      <c r="B126" t="inlineStr">
        <is>
          <t>diabolical</t>
        </is>
      </c>
      <c r="C126" t="n">
        <v>3</v>
      </c>
      <c r="D126" t="n">
        <v>0.35</v>
      </c>
      <c r="E126" t="n">
        <v>0.12</v>
      </c>
      <c r="F126" t="n">
        <v>2.85</v>
      </c>
      <c r="G126" t="n">
        <v>3.2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HYPERLINK("https://www.defined.fi/sol/FKpQJa9bAsaGEhWhcuNTpKmU3iechaqnNprz6Ccjpump?maker=EfbbhahGNuhqEraRZXrwETfsaKxScngEttdQixWAW4WE","https://www.defined.fi/sol/FKpQJa9bAsaGEhWhcuNTpKmU3iechaqnNprz6Ccjpump?maker=EfbbhahGNuhqEraRZXrwETfsaKxScngEttdQixWAW4WE")</f>
        <v/>
      </c>
      <c r="M126">
        <f>HYPERLINK("https://dexscreener.com/solana/FKpQJa9bAsaGEhWhcuNTpKmU3iechaqnNprz6Ccjpump?maker=EfbbhahGNuhqEraRZXrwETfsaKxScngEttdQixWAW4WE","https://dexscreener.com/solana/FKpQJa9bAsaGEhWhcuNTpKmU3iechaqnNprz6Ccjpump?maker=EfbbhahGNuhqEraRZXrwETfsaKxScngEttdQixWAW4WE")</f>
        <v/>
      </c>
    </row>
    <row r="127">
      <c r="A127" t="inlineStr">
        <is>
          <t>HXHnADz8oVF7D5xrzaUXorUpKbbYuYqf3CTLqpxYpump</t>
        </is>
      </c>
      <c r="B127" t="inlineStr">
        <is>
          <t>Jingle</t>
        </is>
      </c>
      <c r="C127" t="n">
        <v>3</v>
      </c>
      <c r="D127" t="n">
        <v>0.058</v>
      </c>
      <c r="E127" t="n">
        <v>-1</v>
      </c>
      <c r="F127" t="n">
        <v>0.954</v>
      </c>
      <c r="G127" t="n">
        <v>1.01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HYPERLINK("https://www.defined.fi/sol/HXHnADz8oVF7D5xrzaUXorUpKbbYuYqf3CTLqpxYpump?maker=EfbbhahGNuhqEraRZXrwETfsaKxScngEttdQixWAW4WE","https://www.defined.fi/sol/HXHnADz8oVF7D5xrzaUXorUpKbbYuYqf3CTLqpxYpump?maker=EfbbhahGNuhqEraRZXrwETfsaKxScngEttdQixWAW4WE")</f>
        <v/>
      </c>
      <c r="M127">
        <f>HYPERLINK("https://dexscreener.com/solana/HXHnADz8oVF7D5xrzaUXorUpKbbYuYqf3CTLqpxYpump?maker=EfbbhahGNuhqEraRZXrwETfsaKxScngEttdQixWAW4WE","https://dexscreener.com/solana/HXHnADz8oVF7D5xrzaUXorUpKbbYuYqf3CTLqpxYpump?maker=EfbbhahGNuhqEraRZXrwETfsaKxScngEttdQixWAW4WE")</f>
        <v/>
      </c>
    </row>
    <row r="128">
      <c r="A128" t="inlineStr">
        <is>
          <t>371USpSnFP9vrYiQSvKqfAp5iK7gqWWADpFp1Ah4pump</t>
        </is>
      </c>
      <c r="B128" t="inlineStr">
        <is>
          <t>POXTARDIO</t>
        </is>
      </c>
      <c r="C128" t="n">
        <v>3</v>
      </c>
      <c r="D128" t="n">
        <v>0.187</v>
      </c>
      <c r="E128" t="n">
        <v>-1</v>
      </c>
      <c r="F128" t="n">
        <v>0.879</v>
      </c>
      <c r="G128" t="n">
        <v>1.07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HYPERLINK("https://www.defined.fi/sol/371USpSnFP9vrYiQSvKqfAp5iK7gqWWADpFp1Ah4pump?maker=EfbbhahGNuhqEraRZXrwETfsaKxScngEttdQixWAW4WE","https://www.defined.fi/sol/371USpSnFP9vrYiQSvKqfAp5iK7gqWWADpFp1Ah4pump?maker=EfbbhahGNuhqEraRZXrwETfsaKxScngEttdQixWAW4WE")</f>
        <v/>
      </c>
      <c r="M128">
        <f>HYPERLINK("https://dexscreener.com/solana/371USpSnFP9vrYiQSvKqfAp5iK7gqWWADpFp1Ah4pump?maker=EfbbhahGNuhqEraRZXrwETfsaKxScngEttdQixWAW4WE","https://dexscreener.com/solana/371USpSnFP9vrYiQSvKqfAp5iK7gqWWADpFp1Ah4pump?maker=EfbbhahGNuhqEraRZXrwETfsaKxScngEttdQixWAW4WE")</f>
        <v/>
      </c>
    </row>
    <row r="129">
      <c r="A129" t="inlineStr">
        <is>
          <t>7E4uTq6MQDzGQrzb1fnG29dpwrLD9G4pPzKaYDpupump</t>
        </is>
      </c>
      <c r="B129" t="inlineStr">
        <is>
          <t>REPOSTAI</t>
        </is>
      </c>
      <c r="C129" t="n">
        <v>3</v>
      </c>
      <c r="D129" t="n">
        <v>-4.79</v>
      </c>
      <c r="E129" t="n">
        <v>-0.63</v>
      </c>
      <c r="F129" t="n">
        <v>7.65</v>
      </c>
      <c r="G129" t="n">
        <v>2.86</v>
      </c>
      <c r="H129" t="n">
        <v>4</v>
      </c>
      <c r="I129" t="n">
        <v>1</v>
      </c>
      <c r="J129" t="n">
        <v>-1</v>
      </c>
      <c r="K129" t="n">
        <v>-1</v>
      </c>
      <c r="L129">
        <f>HYPERLINK("https://www.defined.fi/sol/7E4uTq6MQDzGQrzb1fnG29dpwrLD9G4pPzKaYDpupump?maker=EfbbhahGNuhqEraRZXrwETfsaKxScngEttdQixWAW4WE","https://www.defined.fi/sol/7E4uTq6MQDzGQrzb1fnG29dpwrLD9G4pPzKaYDpupump?maker=EfbbhahGNuhqEraRZXrwETfsaKxScngEttdQixWAW4WE")</f>
        <v/>
      </c>
      <c r="M129">
        <f>HYPERLINK("https://dexscreener.com/solana/7E4uTq6MQDzGQrzb1fnG29dpwrLD9G4pPzKaYDpupump?maker=EfbbhahGNuhqEraRZXrwETfsaKxScngEttdQixWAW4WE","https://dexscreener.com/solana/7E4uTq6MQDzGQrzb1fnG29dpwrLD9G4pPzKaYDpupump?maker=EfbbhahGNuhqEraRZXrwETfsaKxScngEttdQixWAW4WE")</f>
        <v/>
      </c>
    </row>
    <row r="130">
      <c r="A130" t="inlineStr">
        <is>
          <t>BZBqPGsMuC395X6a1LRfo9nqiijiH4BpFtD2KDwLpump</t>
        </is>
      </c>
      <c r="B130" t="inlineStr">
        <is>
          <t>BAKSOWIF</t>
        </is>
      </c>
      <c r="C130" t="n">
        <v>3</v>
      </c>
      <c r="D130" t="n">
        <v>0.948</v>
      </c>
      <c r="E130" t="n">
        <v>0.07000000000000001</v>
      </c>
      <c r="F130" t="n">
        <v>13.38</v>
      </c>
      <c r="G130" t="n">
        <v>14.32</v>
      </c>
      <c r="H130" t="n">
        <v>4</v>
      </c>
      <c r="I130" t="n">
        <v>4</v>
      </c>
      <c r="J130" t="n">
        <v>-1</v>
      </c>
      <c r="K130" t="n">
        <v>-1</v>
      </c>
      <c r="L130">
        <f>HYPERLINK("https://www.defined.fi/sol/BZBqPGsMuC395X6a1LRfo9nqiijiH4BpFtD2KDwLpump?maker=EfbbhahGNuhqEraRZXrwETfsaKxScngEttdQixWAW4WE","https://www.defined.fi/sol/BZBqPGsMuC395X6a1LRfo9nqiijiH4BpFtD2KDwLpump?maker=EfbbhahGNuhqEraRZXrwETfsaKxScngEttdQixWAW4WE")</f>
        <v/>
      </c>
      <c r="M130">
        <f>HYPERLINK("https://dexscreener.com/solana/BZBqPGsMuC395X6a1LRfo9nqiijiH4BpFtD2KDwLpump?maker=EfbbhahGNuhqEraRZXrwETfsaKxScngEttdQixWAW4WE","https://dexscreener.com/solana/BZBqPGsMuC395X6a1LRfo9nqiijiH4BpFtD2KDwLpump?maker=EfbbhahGNuhqEraRZXrwETfsaKxScngEttdQixWAW4WE")</f>
        <v/>
      </c>
    </row>
    <row r="131">
      <c r="A131" t="inlineStr">
        <is>
          <t>4SVKhpwUFohQjiowLKNjq6fVFkaD59yDjk3pWNrYpump</t>
        </is>
      </c>
      <c r="B131" t="inlineStr">
        <is>
          <t>Invisible</t>
        </is>
      </c>
      <c r="C131" t="n">
        <v>3</v>
      </c>
      <c r="D131" t="n">
        <v>4.14</v>
      </c>
      <c r="E131" t="n">
        <v>0.87</v>
      </c>
      <c r="F131" t="n">
        <v>4.76</v>
      </c>
      <c r="G131" t="n">
        <v>8.91</v>
      </c>
      <c r="H131" t="n">
        <v>1</v>
      </c>
      <c r="I131" t="n">
        <v>3</v>
      </c>
      <c r="J131" t="n">
        <v>-1</v>
      </c>
      <c r="K131" t="n">
        <v>-1</v>
      </c>
      <c r="L131">
        <f>HYPERLINK("https://www.defined.fi/sol/4SVKhpwUFohQjiowLKNjq6fVFkaD59yDjk3pWNrYpump?maker=EfbbhahGNuhqEraRZXrwETfsaKxScngEttdQixWAW4WE","https://www.defined.fi/sol/4SVKhpwUFohQjiowLKNjq6fVFkaD59yDjk3pWNrYpump?maker=EfbbhahGNuhqEraRZXrwETfsaKxScngEttdQixWAW4WE")</f>
        <v/>
      </c>
      <c r="M131">
        <f>HYPERLINK("https://dexscreener.com/solana/4SVKhpwUFohQjiowLKNjq6fVFkaD59yDjk3pWNrYpump?maker=EfbbhahGNuhqEraRZXrwETfsaKxScngEttdQixWAW4WE","https://dexscreener.com/solana/4SVKhpwUFohQjiowLKNjq6fVFkaD59yDjk3pWNrYpump?maker=EfbbhahGNuhqEraRZXrwETfsaKxScngEttdQixWAW4WE")</f>
        <v/>
      </c>
    </row>
    <row r="132">
      <c r="A132" t="inlineStr">
        <is>
          <t>6NjNfvavd5o35c5uaEZjkU5ohieQj6zpUzafeyTXpump</t>
        </is>
      </c>
      <c r="B132" t="inlineStr">
        <is>
          <t>SRF</t>
        </is>
      </c>
      <c r="C132" t="n">
        <v>3</v>
      </c>
      <c r="D132" t="n">
        <v>0.5600000000000001</v>
      </c>
      <c r="E132" t="n">
        <v>-1</v>
      </c>
      <c r="F132" t="n">
        <v>2.85</v>
      </c>
      <c r="G132" t="n">
        <v>3.41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HYPERLINK("https://www.defined.fi/sol/6NjNfvavd5o35c5uaEZjkU5ohieQj6zpUzafeyTXpump?maker=EfbbhahGNuhqEraRZXrwETfsaKxScngEttdQixWAW4WE","https://www.defined.fi/sol/6NjNfvavd5o35c5uaEZjkU5ohieQj6zpUzafeyTXpump?maker=EfbbhahGNuhqEraRZXrwETfsaKxScngEttdQixWAW4WE")</f>
        <v/>
      </c>
      <c r="M132">
        <f>HYPERLINK("https://dexscreener.com/solana/6NjNfvavd5o35c5uaEZjkU5ohieQj6zpUzafeyTXpump?maker=EfbbhahGNuhqEraRZXrwETfsaKxScngEttdQixWAW4WE","https://dexscreener.com/solana/6NjNfvavd5o35c5uaEZjkU5ohieQj6zpUzafeyTXpump?maker=EfbbhahGNuhqEraRZXrwETfsaKxScngEttdQixWAW4WE")</f>
        <v/>
      </c>
    </row>
    <row r="133">
      <c r="A133" t="inlineStr">
        <is>
          <t>44jm5jxF1kHDHwF7bXiWEqy4pTTjSCnmbSRt5tFbpump</t>
        </is>
      </c>
      <c r="B133" t="inlineStr">
        <is>
          <t>LEG</t>
        </is>
      </c>
      <c r="C133" t="n">
        <v>3</v>
      </c>
      <c r="D133" t="n">
        <v>0.418</v>
      </c>
      <c r="E133" t="n">
        <v>-1</v>
      </c>
      <c r="F133" t="n">
        <v>2.85</v>
      </c>
      <c r="G133" t="n">
        <v>3.26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HYPERLINK("https://www.defined.fi/sol/44jm5jxF1kHDHwF7bXiWEqy4pTTjSCnmbSRt5tFbpump?maker=EfbbhahGNuhqEraRZXrwETfsaKxScngEttdQixWAW4WE","https://www.defined.fi/sol/44jm5jxF1kHDHwF7bXiWEqy4pTTjSCnmbSRt5tFbpump?maker=EfbbhahGNuhqEraRZXrwETfsaKxScngEttdQixWAW4WE")</f>
        <v/>
      </c>
      <c r="M133">
        <f>HYPERLINK("https://dexscreener.com/solana/44jm5jxF1kHDHwF7bXiWEqy4pTTjSCnmbSRt5tFbpump?maker=EfbbhahGNuhqEraRZXrwETfsaKxScngEttdQixWAW4WE","https://dexscreener.com/solana/44jm5jxF1kHDHwF7bXiWEqy4pTTjSCnmbSRt5tFbpump?maker=EfbbhahGNuhqEraRZXrwETfsaKxScngEttdQixWAW4WE")</f>
        <v/>
      </c>
    </row>
    <row r="134">
      <c r="A134" t="inlineStr">
        <is>
          <t>9mveAT5rz3L127pVEnhC7ibXigiy6Vo92VzYsvsCpump</t>
        </is>
      </c>
      <c r="B134" t="inlineStr">
        <is>
          <t>NEXUS</t>
        </is>
      </c>
      <c r="C134" t="n">
        <v>3</v>
      </c>
      <c r="D134" t="n">
        <v>0.607</v>
      </c>
      <c r="E134" t="n">
        <v>-1</v>
      </c>
      <c r="F134" t="n">
        <v>2.85</v>
      </c>
      <c r="G134" t="n">
        <v>3.45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HYPERLINK("https://www.defined.fi/sol/9mveAT5rz3L127pVEnhC7ibXigiy6Vo92VzYsvsCpump?maker=EfbbhahGNuhqEraRZXrwETfsaKxScngEttdQixWAW4WE","https://www.defined.fi/sol/9mveAT5rz3L127pVEnhC7ibXigiy6Vo92VzYsvsCpump?maker=EfbbhahGNuhqEraRZXrwETfsaKxScngEttdQixWAW4WE")</f>
        <v/>
      </c>
      <c r="M134">
        <f>HYPERLINK("https://dexscreener.com/solana/9mveAT5rz3L127pVEnhC7ibXigiy6Vo92VzYsvsCpump?maker=EfbbhahGNuhqEraRZXrwETfsaKxScngEttdQixWAW4WE","https://dexscreener.com/solana/9mveAT5rz3L127pVEnhC7ibXigiy6Vo92VzYsvsCpump?maker=EfbbhahGNuhqEraRZXrwETfsaKxScngEttdQixWAW4WE")</f>
        <v/>
      </c>
    </row>
    <row r="135">
      <c r="A135" t="inlineStr">
        <is>
          <t>3ZK6a5RzCBSnuwFcQYkeEnrur9C43gTMstfUzSMdpump</t>
        </is>
      </c>
      <c r="B135" t="inlineStr">
        <is>
          <t>GAMBLE</t>
        </is>
      </c>
      <c r="C135" t="n">
        <v>3</v>
      </c>
      <c r="D135" t="n">
        <v>0.082</v>
      </c>
      <c r="E135" t="n">
        <v>-1</v>
      </c>
      <c r="F135" t="n">
        <v>2.85</v>
      </c>
      <c r="G135" t="n">
        <v>2.93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HYPERLINK("https://www.defined.fi/sol/3ZK6a5RzCBSnuwFcQYkeEnrur9C43gTMstfUzSMdpump?maker=EfbbhahGNuhqEraRZXrwETfsaKxScngEttdQixWAW4WE","https://www.defined.fi/sol/3ZK6a5RzCBSnuwFcQYkeEnrur9C43gTMstfUzSMdpump?maker=EfbbhahGNuhqEraRZXrwETfsaKxScngEttdQixWAW4WE")</f>
        <v/>
      </c>
      <c r="M135">
        <f>HYPERLINK("https://dexscreener.com/solana/3ZK6a5RzCBSnuwFcQYkeEnrur9C43gTMstfUzSMdpump?maker=EfbbhahGNuhqEraRZXrwETfsaKxScngEttdQixWAW4WE","https://dexscreener.com/solana/3ZK6a5RzCBSnuwFcQYkeEnrur9C43gTMstfUzSMdpump?maker=EfbbhahGNuhqEraRZXrwETfsaKxScngEttdQixWAW4WE")</f>
        <v/>
      </c>
    </row>
    <row r="136">
      <c r="A136" t="inlineStr">
        <is>
          <t>8y545DMFsUEA2pQSuzBtA1JAKu2xmQCRtXxk28Hzpump</t>
        </is>
      </c>
      <c r="B136" t="inlineStr">
        <is>
          <t>SUSHI</t>
        </is>
      </c>
      <c r="C136" t="n">
        <v>3</v>
      </c>
      <c r="D136" t="n">
        <v>0.843</v>
      </c>
      <c r="E136" t="n">
        <v>-1</v>
      </c>
      <c r="F136" t="n">
        <v>2.85</v>
      </c>
      <c r="G136" t="n">
        <v>3.69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HYPERLINK("https://www.defined.fi/sol/8y545DMFsUEA2pQSuzBtA1JAKu2xmQCRtXxk28Hzpump?maker=EfbbhahGNuhqEraRZXrwETfsaKxScngEttdQixWAW4WE","https://www.defined.fi/sol/8y545DMFsUEA2pQSuzBtA1JAKu2xmQCRtXxk28Hzpump?maker=EfbbhahGNuhqEraRZXrwETfsaKxScngEttdQixWAW4WE")</f>
        <v/>
      </c>
      <c r="M136">
        <f>HYPERLINK("https://dexscreener.com/solana/8y545DMFsUEA2pQSuzBtA1JAKu2xmQCRtXxk28Hzpump?maker=EfbbhahGNuhqEraRZXrwETfsaKxScngEttdQixWAW4WE","https://dexscreener.com/solana/8y545DMFsUEA2pQSuzBtA1JAKu2xmQCRtXxk28Hzpump?maker=EfbbhahGNuhqEraRZXrwETfsaKxScngEttdQixWAW4WE")</f>
        <v/>
      </c>
    </row>
    <row r="137">
      <c r="A137" t="inlineStr">
        <is>
          <t>JDH1o2QtgSkN6XMxumCwF3AkjHnBy9U8wWn3y6nfcAEt</t>
        </is>
      </c>
      <c r="B137" t="inlineStr">
        <is>
          <t>the</t>
        </is>
      </c>
      <c r="C137" t="n">
        <v>3</v>
      </c>
      <c r="D137" t="n">
        <v>0.593</v>
      </c>
      <c r="E137" t="n">
        <v>-1</v>
      </c>
      <c r="F137" t="n">
        <v>4.75</v>
      </c>
      <c r="G137" t="n">
        <v>5.34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HYPERLINK("https://www.defined.fi/sol/JDH1o2QtgSkN6XMxumCwF3AkjHnBy9U8wWn3y6nfcAEt?maker=EfbbhahGNuhqEraRZXrwETfsaKxScngEttdQixWAW4WE","https://www.defined.fi/sol/JDH1o2QtgSkN6XMxumCwF3AkjHnBy9U8wWn3y6nfcAEt?maker=EfbbhahGNuhqEraRZXrwETfsaKxScngEttdQixWAW4WE")</f>
        <v/>
      </c>
      <c r="M137">
        <f>HYPERLINK("https://dexscreener.com/solana/JDH1o2QtgSkN6XMxumCwF3AkjHnBy9U8wWn3y6nfcAEt?maker=EfbbhahGNuhqEraRZXrwETfsaKxScngEttdQixWAW4WE","https://dexscreener.com/solana/JDH1o2QtgSkN6XMxumCwF3AkjHnBy9U8wWn3y6nfcAEt?maker=EfbbhahGNuhqEraRZXrwETfsaKxScngEttdQixWAW4WE")</f>
        <v/>
      </c>
    </row>
    <row r="138">
      <c r="A138" t="inlineStr">
        <is>
          <t>Hnh1RnBSAjW6CF6QvPY18knCq7bPk5X35xoTjSwQpump</t>
        </is>
      </c>
      <c r="B138" t="inlineStr">
        <is>
          <t>CIRC</t>
        </is>
      </c>
      <c r="C138" t="n">
        <v>3</v>
      </c>
      <c r="D138" t="n">
        <v>0.738</v>
      </c>
      <c r="E138" t="n">
        <v>-1</v>
      </c>
      <c r="F138" t="n">
        <v>9.49</v>
      </c>
      <c r="G138" t="n">
        <v>10.23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HYPERLINK("https://www.defined.fi/sol/Hnh1RnBSAjW6CF6QvPY18knCq7bPk5X35xoTjSwQpump?maker=EfbbhahGNuhqEraRZXrwETfsaKxScngEttdQixWAW4WE","https://www.defined.fi/sol/Hnh1RnBSAjW6CF6QvPY18knCq7bPk5X35xoTjSwQpump?maker=EfbbhahGNuhqEraRZXrwETfsaKxScngEttdQixWAW4WE")</f>
        <v/>
      </c>
      <c r="M138">
        <f>HYPERLINK("https://dexscreener.com/solana/Hnh1RnBSAjW6CF6QvPY18knCq7bPk5X35xoTjSwQpump?maker=EfbbhahGNuhqEraRZXrwETfsaKxScngEttdQixWAW4WE","https://dexscreener.com/solana/Hnh1RnBSAjW6CF6QvPY18knCq7bPk5X35xoTjSwQpump?maker=EfbbhahGNuhqEraRZXrwETfsaKxScngEttdQixWAW4WE")</f>
        <v/>
      </c>
    </row>
    <row r="139">
      <c r="A139" t="inlineStr">
        <is>
          <t>5jD7e6zR7g777pRwQR44Lewq4KaZBJg6kohvMH2ipump</t>
        </is>
      </c>
      <c r="B139" t="inlineStr">
        <is>
          <t>RWCAT</t>
        </is>
      </c>
      <c r="C139" t="n">
        <v>3</v>
      </c>
      <c r="D139" t="n">
        <v>0.38</v>
      </c>
      <c r="E139" t="n">
        <v>-1</v>
      </c>
      <c r="F139" t="n">
        <v>2.85</v>
      </c>
      <c r="G139" t="n">
        <v>3.23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HYPERLINK("https://www.defined.fi/sol/5jD7e6zR7g777pRwQR44Lewq4KaZBJg6kohvMH2ipump?maker=EfbbhahGNuhqEraRZXrwETfsaKxScngEttdQixWAW4WE","https://www.defined.fi/sol/5jD7e6zR7g777pRwQR44Lewq4KaZBJg6kohvMH2ipump?maker=EfbbhahGNuhqEraRZXrwETfsaKxScngEttdQixWAW4WE")</f>
        <v/>
      </c>
      <c r="M139">
        <f>HYPERLINK("https://dexscreener.com/solana/5jD7e6zR7g777pRwQR44Lewq4KaZBJg6kohvMH2ipump?maker=EfbbhahGNuhqEraRZXrwETfsaKxScngEttdQixWAW4WE","https://dexscreener.com/solana/5jD7e6zR7g777pRwQR44Lewq4KaZBJg6kohvMH2ipump?maker=EfbbhahGNuhqEraRZXrwETfsaKxScngEttdQixWAW4WE")</f>
        <v/>
      </c>
    </row>
    <row r="140">
      <c r="A140" t="inlineStr">
        <is>
          <t>AwptL2WRgSKXYpgg7vkKKw5GmRr8SjW8vDYFoYoUpump</t>
        </is>
      </c>
      <c r="B140" t="inlineStr">
        <is>
          <t>AIGOD</t>
        </is>
      </c>
      <c r="C140" t="n">
        <v>3</v>
      </c>
      <c r="D140" t="n">
        <v>4.31</v>
      </c>
      <c r="E140" t="n">
        <v>0.45</v>
      </c>
      <c r="F140" t="n">
        <v>9.57</v>
      </c>
      <c r="G140" t="n">
        <v>13.88</v>
      </c>
      <c r="H140" t="n">
        <v>2</v>
      </c>
      <c r="I140" t="n">
        <v>5</v>
      </c>
      <c r="J140" t="n">
        <v>-1</v>
      </c>
      <c r="K140" t="n">
        <v>-1</v>
      </c>
      <c r="L140">
        <f>HYPERLINK("https://www.defined.fi/sol/AwptL2WRgSKXYpgg7vkKKw5GmRr8SjW8vDYFoYoUpump?maker=EfbbhahGNuhqEraRZXrwETfsaKxScngEttdQixWAW4WE","https://www.defined.fi/sol/AwptL2WRgSKXYpgg7vkKKw5GmRr8SjW8vDYFoYoUpump?maker=EfbbhahGNuhqEraRZXrwETfsaKxScngEttdQixWAW4WE")</f>
        <v/>
      </c>
      <c r="M140">
        <f>HYPERLINK("https://dexscreener.com/solana/AwptL2WRgSKXYpgg7vkKKw5GmRr8SjW8vDYFoYoUpump?maker=EfbbhahGNuhqEraRZXrwETfsaKxScngEttdQixWAW4WE","https://dexscreener.com/solana/AwptL2WRgSKXYpgg7vkKKw5GmRr8SjW8vDYFoYoUpump?maker=EfbbhahGNuhqEraRZXrwETfsaKxScngEttdQixWAW4WE")</f>
        <v/>
      </c>
    </row>
    <row r="141">
      <c r="A141" t="inlineStr">
        <is>
          <t>BqxvFdrcBb1sZVGBSfL91FA3Fk1QpyJRRn9Lre4Npump</t>
        </is>
      </c>
      <c r="B141" t="inlineStr">
        <is>
          <t>TRUMP</t>
        </is>
      </c>
      <c r="C141" t="n">
        <v>3</v>
      </c>
      <c r="D141" t="n">
        <v>-0.248</v>
      </c>
      <c r="E141" t="n">
        <v>-1</v>
      </c>
      <c r="F141" t="n">
        <v>4.25</v>
      </c>
      <c r="G141" t="n">
        <v>4</v>
      </c>
      <c r="H141" t="n">
        <v>2</v>
      </c>
      <c r="I141" t="n">
        <v>1</v>
      </c>
      <c r="J141" t="n">
        <v>-1</v>
      </c>
      <c r="K141" t="n">
        <v>-1</v>
      </c>
      <c r="L141">
        <f>HYPERLINK("https://www.defined.fi/sol/BqxvFdrcBb1sZVGBSfL91FA3Fk1QpyJRRn9Lre4Npump?maker=EfbbhahGNuhqEraRZXrwETfsaKxScngEttdQixWAW4WE","https://www.defined.fi/sol/BqxvFdrcBb1sZVGBSfL91FA3Fk1QpyJRRn9Lre4Npump?maker=EfbbhahGNuhqEraRZXrwETfsaKxScngEttdQixWAW4WE")</f>
        <v/>
      </c>
      <c r="M141">
        <f>HYPERLINK("https://dexscreener.com/solana/BqxvFdrcBb1sZVGBSfL91FA3Fk1QpyJRRn9Lre4Npump?maker=EfbbhahGNuhqEraRZXrwETfsaKxScngEttdQixWAW4WE","https://dexscreener.com/solana/BqxvFdrcBb1sZVGBSfL91FA3Fk1QpyJRRn9Lre4Npump?maker=EfbbhahGNuhqEraRZXrwETfsaKxScngEttdQixWAW4WE")</f>
        <v/>
      </c>
    </row>
    <row r="142">
      <c r="A142" t="inlineStr">
        <is>
          <t>CpPqC3FF34mZ3ART6n9ufqoA4vGLkqhSAVgp2mKApump</t>
        </is>
      </c>
      <c r="B142" t="inlineStr">
        <is>
          <t>CASH</t>
        </is>
      </c>
      <c r="C142" t="n">
        <v>3</v>
      </c>
      <c r="D142" t="n">
        <v>1.28</v>
      </c>
      <c r="E142" t="n">
        <v>0.45</v>
      </c>
      <c r="F142" t="n">
        <v>2.87</v>
      </c>
      <c r="G142" t="n">
        <v>4.16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HYPERLINK("https://www.defined.fi/sol/CpPqC3FF34mZ3ART6n9ufqoA4vGLkqhSAVgp2mKApump?maker=EfbbhahGNuhqEraRZXrwETfsaKxScngEttdQixWAW4WE","https://www.defined.fi/sol/CpPqC3FF34mZ3ART6n9ufqoA4vGLkqhSAVgp2mKApump?maker=EfbbhahGNuhqEraRZXrwETfsaKxScngEttdQixWAW4WE")</f>
        <v/>
      </c>
      <c r="M142">
        <f>HYPERLINK("https://dexscreener.com/solana/CpPqC3FF34mZ3ART6n9ufqoA4vGLkqhSAVgp2mKApump?maker=EfbbhahGNuhqEraRZXrwETfsaKxScngEttdQixWAW4WE","https://dexscreener.com/solana/CpPqC3FF34mZ3ART6n9ufqoA4vGLkqhSAVgp2mKApump?maker=EfbbhahGNuhqEraRZXrwETfsaKxScngEttdQixWAW4WE")</f>
        <v/>
      </c>
    </row>
    <row r="143">
      <c r="A143" t="inlineStr">
        <is>
          <t>CFfiGwW7Zvqnf3hHic4SQNPjkFr9DnpG8wwE264hpump</t>
        </is>
      </c>
      <c r="B143" t="inlineStr">
        <is>
          <t>Repligate</t>
        </is>
      </c>
      <c r="C143" t="n">
        <v>3</v>
      </c>
      <c r="D143" t="n">
        <v>0.8</v>
      </c>
      <c r="E143" t="n">
        <v>0.28</v>
      </c>
      <c r="F143" t="n">
        <v>2.87</v>
      </c>
      <c r="G143" t="n">
        <v>3.67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HYPERLINK("https://www.defined.fi/sol/CFfiGwW7Zvqnf3hHic4SQNPjkFr9DnpG8wwE264hpump?maker=EfbbhahGNuhqEraRZXrwETfsaKxScngEttdQixWAW4WE","https://www.defined.fi/sol/CFfiGwW7Zvqnf3hHic4SQNPjkFr9DnpG8wwE264hpump?maker=EfbbhahGNuhqEraRZXrwETfsaKxScngEttdQixWAW4WE")</f>
        <v/>
      </c>
      <c r="M143">
        <f>HYPERLINK("https://dexscreener.com/solana/CFfiGwW7Zvqnf3hHic4SQNPjkFr9DnpG8wwE264hpump?maker=EfbbhahGNuhqEraRZXrwETfsaKxScngEttdQixWAW4WE","https://dexscreener.com/solana/CFfiGwW7Zvqnf3hHic4SQNPjkFr9DnpG8wwE264hpump?maker=EfbbhahGNuhqEraRZXrwETfsaKxScngEttdQixWAW4WE")</f>
        <v/>
      </c>
    </row>
    <row r="144">
      <c r="A144" t="inlineStr">
        <is>
          <t>DPwqpXV1kTUejT622aF6ZPCfqDcqUKMzfJNyTF4opump</t>
        </is>
      </c>
      <c r="B144" t="inlineStr">
        <is>
          <t>Slutardio</t>
        </is>
      </c>
      <c r="C144" t="n">
        <v>3</v>
      </c>
      <c r="D144" t="n">
        <v>0.593</v>
      </c>
      <c r="E144" t="n">
        <v>-1</v>
      </c>
      <c r="F144" t="n">
        <v>1.91</v>
      </c>
      <c r="G144" t="n">
        <v>2.5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HYPERLINK("https://www.defined.fi/sol/DPwqpXV1kTUejT622aF6ZPCfqDcqUKMzfJNyTF4opump?maker=EfbbhahGNuhqEraRZXrwETfsaKxScngEttdQixWAW4WE","https://www.defined.fi/sol/DPwqpXV1kTUejT622aF6ZPCfqDcqUKMzfJNyTF4opump?maker=EfbbhahGNuhqEraRZXrwETfsaKxScngEttdQixWAW4WE")</f>
        <v/>
      </c>
      <c r="M144">
        <f>HYPERLINK("https://dexscreener.com/solana/DPwqpXV1kTUejT622aF6ZPCfqDcqUKMzfJNyTF4opump?maker=EfbbhahGNuhqEraRZXrwETfsaKxScngEttdQixWAW4WE","https://dexscreener.com/solana/DPwqpXV1kTUejT622aF6ZPCfqDcqUKMzfJNyTF4opump?maker=EfbbhahGNuhqEraRZXrwETfsaKxScngEttdQixWAW4WE")</f>
        <v/>
      </c>
    </row>
    <row r="145">
      <c r="A145" t="inlineStr">
        <is>
          <t>4v9hxiAxQ6S2gzjrknsfBcirzMDdKswtzW8YaueCpump</t>
        </is>
      </c>
      <c r="B145" t="inlineStr">
        <is>
          <t>Testy</t>
        </is>
      </c>
      <c r="C145" t="n">
        <v>3</v>
      </c>
      <c r="D145" t="n">
        <v>1.55</v>
      </c>
      <c r="E145" t="n">
        <v>-1</v>
      </c>
      <c r="F145" t="n">
        <v>2.96</v>
      </c>
      <c r="G145" t="n">
        <v>4.51</v>
      </c>
      <c r="H145" t="n">
        <v>1</v>
      </c>
      <c r="I145" t="n">
        <v>2</v>
      </c>
      <c r="J145" t="n">
        <v>-1</v>
      </c>
      <c r="K145" t="n">
        <v>-1</v>
      </c>
      <c r="L145">
        <f>HYPERLINK("https://www.defined.fi/sol/4v9hxiAxQ6S2gzjrknsfBcirzMDdKswtzW8YaueCpump?maker=EfbbhahGNuhqEraRZXrwETfsaKxScngEttdQixWAW4WE","https://www.defined.fi/sol/4v9hxiAxQ6S2gzjrknsfBcirzMDdKswtzW8YaueCpump?maker=EfbbhahGNuhqEraRZXrwETfsaKxScngEttdQixWAW4WE")</f>
        <v/>
      </c>
      <c r="M145">
        <f>HYPERLINK("https://dexscreener.com/solana/4v9hxiAxQ6S2gzjrknsfBcirzMDdKswtzW8YaueCpump?maker=EfbbhahGNuhqEraRZXrwETfsaKxScngEttdQixWAW4WE","https://dexscreener.com/solana/4v9hxiAxQ6S2gzjrknsfBcirzMDdKswtzW8YaueCpump?maker=EfbbhahGNuhqEraRZXrwETfsaKxScngEttdQixWAW4WE")</f>
        <v/>
      </c>
    </row>
    <row r="146">
      <c r="A146" t="inlineStr">
        <is>
          <t>CT5CU9JPYjzr6M6ePYcBirXJZ9jfRQZjthqrmNsgSUmp</t>
        </is>
      </c>
      <c r="B146" t="inlineStr">
        <is>
          <t>YIJIANLIAN</t>
        </is>
      </c>
      <c r="C146" t="n">
        <v>3</v>
      </c>
      <c r="D146" t="n">
        <v>0.759</v>
      </c>
      <c r="E146" t="n">
        <v>-1</v>
      </c>
      <c r="F146" t="n">
        <v>1.91</v>
      </c>
      <c r="G146" t="n">
        <v>2.67</v>
      </c>
      <c r="H146" t="n">
        <v>1</v>
      </c>
      <c r="I146" t="n">
        <v>2</v>
      </c>
      <c r="J146" t="n">
        <v>-1</v>
      </c>
      <c r="K146" t="n">
        <v>-1</v>
      </c>
      <c r="L146">
        <f>HYPERLINK("https://www.defined.fi/sol/CT5CU9JPYjzr6M6ePYcBirXJZ9jfRQZjthqrmNsgSUmp?maker=EfbbhahGNuhqEraRZXrwETfsaKxScngEttdQixWAW4WE","https://www.defined.fi/sol/CT5CU9JPYjzr6M6ePYcBirXJZ9jfRQZjthqrmNsgSUmp?maker=EfbbhahGNuhqEraRZXrwETfsaKxScngEttdQixWAW4WE")</f>
        <v/>
      </c>
      <c r="M146">
        <f>HYPERLINK("https://dexscreener.com/solana/CT5CU9JPYjzr6M6ePYcBirXJZ9jfRQZjthqrmNsgSUmp?maker=EfbbhahGNuhqEraRZXrwETfsaKxScngEttdQixWAW4WE","https://dexscreener.com/solana/CT5CU9JPYjzr6M6ePYcBirXJZ9jfRQZjthqrmNsgSUmp?maker=EfbbhahGNuhqEraRZXrwETfsaKxScngEttdQixWAW4WE")</f>
        <v/>
      </c>
    </row>
    <row r="147">
      <c r="A147" t="inlineStr">
        <is>
          <t>3jMoAycP1aNbDD5iQehtGgvdEKxK6yFi8NuHbHVbpump</t>
        </is>
      </c>
      <c r="B147" t="inlineStr">
        <is>
          <t>Testy</t>
        </is>
      </c>
      <c r="C147" t="n">
        <v>3</v>
      </c>
      <c r="D147" t="n">
        <v>4.49</v>
      </c>
      <c r="E147" t="n">
        <v>-1</v>
      </c>
      <c r="F147" t="n">
        <v>1.91</v>
      </c>
      <c r="G147" t="n">
        <v>6.4</v>
      </c>
      <c r="H147" t="n">
        <v>1</v>
      </c>
      <c r="I147" t="n">
        <v>2</v>
      </c>
      <c r="J147" t="n">
        <v>-1</v>
      </c>
      <c r="K147" t="n">
        <v>-1</v>
      </c>
      <c r="L147">
        <f>HYPERLINK("https://www.defined.fi/sol/3jMoAycP1aNbDD5iQehtGgvdEKxK6yFi8NuHbHVbpump?maker=EfbbhahGNuhqEraRZXrwETfsaKxScngEttdQixWAW4WE","https://www.defined.fi/sol/3jMoAycP1aNbDD5iQehtGgvdEKxK6yFi8NuHbHVbpump?maker=EfbbhahGNuhqEraRZXrwETfsaKxScngEttdQixWAW4WE")</f>
        <v/>
      </c>
      <c r="M147">
        <f>HYPERLINK("https://dexscreener.com/solana/3jMoAycP1aNbDD5iQehtGgvdEKxK6yFi8NuHbHVbpump?maker=EfbbhahGNuhqEraRZXrwETfsaKxScngEttdQixWAW4WE","https://dexscreener.com/solana/3jMoAycP1aNbDD5iQehtGgvdEKxK6yFi8NuHbHVbpump?maker=EfbbhahGNuhqEraRZXrwETfsaKxScngEttdQixWAW4WE")</f>
        <v/>
      </c>
    </row>
    <row r="148">
      <c r="A148" t="inlineStr">
        <is>
          <t>8CB5nCRtcWupRJDxy7R65wvx6cp5Q7eNhMGj46FHpump</t>
        </is>
      </c>
      <c r="B148" t="inlineStr">
        <is>
          <t>Daram</t>
        </is>
      </c>
      <c r="C148" t="n">
        <v>3</v>
      </c>
      <c r="D148" t="n">
        <v>0.108</v>
      </c>
      <c r="E148" t="n">
        <v>0.02</v>
      </c>
      <c r="F148" t="n">
        <v>5.77</v>
      </c>
      <c r="G148" t="n">
        <v>5.88</v>
      </c>
      <c r="H148" t="n">
        <v>2</v>
      </c>
      <c r="I148" t="n">
        <v>2</v>
      </c>
      <c r="J148" t="n">
        <v>-1</v>
      </c>
      <c r="K148" t="n">
        <v>-1</v>
      </c>
      <c r="L148">
        <f>HYPERLINK("https://www.defined.fi/sol/8CB5nCRtcWupRJDxy7R65wvx6cp5Q7eNhMGj46FHpump?maker=EfbbhahGNuhqEraRZXrwETfsaKxScngEttdQixWAW4WE","https://www.defined.fi/sol/8CB5nCRtcWupRJDxy7R65wvx6cp5Q7eNhMGj46FHpump?maker=EfbbhahGNuhqEraRZXrwETfsaKxScngEttdQixWAW4WE")</f>
        <v/>
      </c>
      <c r="M148">
        <f>HYPERLINK("https://dexscreener.com/solana/8CB5nCRtcWupRJDxy7R65wvx6cp5Q7eNhMGj46FHpump?maker=EfbbhahGNuhqEraRZXrwETfsaKxScngEttdQixWAW4WE","https://dexscreener.com/solana/8CB5nCRtcWupRJDxy7R65wvx6cp5Q7eNhMGj46FHpump?maker=EfbbhahGNuhqEraRZXrwETfsaKxScngEttdQixWAW4WE")</f>
        <v/>
      </c>
    </row>
    <row r="149">
      <c r="A149" t="inlineStr">
        <is>
          <t>22xFvyBVYwaVLHkYv1u6qmJ864LMrx89JiLZ6YXXpump</t>
        </is>
      </c>
      <c r="B149" t="inlineStr">
        <is>
          <t>HENRY</t>
        </is>
      </c>
      <c r="C149" t="n">
        <v>3</v>
      </c>
      <c r="D149" t="n">
        <v>2.19</v>
      </c>
      <c r="E149" t="n">
        <v>0.46</v>
      </c>
      <c r="F149" t="n">
        <v>4.79</v>
      </c>
      <c r="G149" t="n">
        <v>6.98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HYPERLINK("https://www.defined.fi/sol/22xFvyBVYwaVLHkYv1u6qmJ864LMrx89JiLZ6YXXpump?maker=EfbbhahGNuhqEraRZXrwETfsaKxScngEttdQixWAW4WE","https://www.defined.fi/sol/22xFvyBVYwaVLHkYv1u6qmJ864LMrx89JiLZ6YXXpump?maker=EfbbhahGNuhqEraRZXrwETfsaKxScngEttdQixWAW4WE")</f>
        <v/>
      </c>
      <c r="M149">
        <f>HYPERLINK("https://dexscreener.com/solana/22xFvyBVYwaVLHkYv1u6qmJ864LMrx89JiLZ6YXXpump?maker=EfbbhahGNuhqEraRZXrwETfsaKxScngEttdQixWAW4WE","https://dexscreener.com/solana/22xFvyBVYwaVLHkYv1u6qmJ864LMrx89JiLZ6YXXpump?maker=EfbbhahGNuhqEraRZXrwETfsaKxScngEttdQixWAW4WE")</f>
        <v/>
      </c>
    </row>
    <row r="150">
      <c r="A150" t="inlineStr">
        <is>
          <t>F1q4QykkSWD63567qJaLwxBoGskqT1wivyw6tEPYpump</t>
        </is>
      </c>
      <c r="B150" t="inlineStr">
        <is>
          <t>Daram</t>
        </is>
      </c>
      <c r="C150" t="n">
        <v>3</v>
      </c>
      <c r="D150" t="n">
        <v>1.6</v>
      </c>
      <c r="E150" t="n">
        <v>0.5600000000000001</v>
      </c>
      <c r="F150" t="n">
        <v>2.87</v>
      </c>
      <c r="G150" t="n">
        <v>4.48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HYPERLINK("https://www.defined.fi/sol/F1q4QykkSWD63567qJaLwxBoGskqT1wivyw6tEPYpump?maker=EfbbhahGNuhqEraRZXrwETfsaKxScngEttdQixWAW4WE","https://www.defined.fi/sol/F1q4QykkSWD63567qJaLwxBoGskqT1wivyw6tEPYpump?maker=EfbbhahGNuhqEraRZXrwETfsaKxScngEttdQixWAW4WE")</f>
        <v/>
      </c>
      <c r="M150">
        <f>HYPERLINK("https://dexscreener.com/solana/F1q4QykkSWD63567qJaLwxBoGskqT1wivyw6tEPYpump?maker=EfbbhahGNuhqEraRZXrwETfsaKxScngEttdQixWAW4WE","https://dexscreener.com/solana/F1q4QykkSWD63567qJaLwxBoGskqT1wivyw6tEPYpump?maker=EfbbhahGNuhqEraRZXrwETfsaKxScngEttdQixWAW4WE")</f>
        <v/>
      </c>
    </row>
    <row r="151">
      <c r="A151" t="inlineStr">
        <is>
          <t>AsmKCysufJvzLiMu5BXPn2ENsLx6DKsRSxstDk4Epump</t>
        </is>
      </c>
      <c r="B151" t="inlineStr">
        <is>
          <t>unknown_AsmK</t>
        </is>
      </c>
      <c r="C151" t="n">
        <v>3</v>
      </c>
      <c r="D151" t="n">
        <v>-8.06</v>
      </c>
      <c r="E151" t="n">
        <v>-0.08</v>
      </c>
      <c r="F151" t="n">
        <v>106.3</v>
      </c>
      <c r="G151" t="n">
        <v>98.23999999999999</v>
      </c>
      <c r="H151" t="n">
        <v>21</v>
      </c>
      <c r="I151" t="n">
        <v>20</v>
      </c>
      <c r="J151" t="n">
        <v>-1</v>
      </c>
      <c r="K151" t="n">
        <v>-1</v>
      </c>
      <c r="L151">
        <f>HYPERLINK("https://www.defined.fi/sol/AsmKCysufJvzLiMu5BXPn2ENsLx6DKsRSxstDk4Epump?maker=EfbbhahGNuhqEraRZXrwETfsaKxScngEttdQixWAW4WE","https://www.defined.fi/sol/AsmKCysufJvzLiMu5BXPn2ENsLx6DKsRSxstDk4Epump?maker=EfbbhahGNuhqEraRZXrwETfsaKxScngEttdQixWAW4WE")</f>
        <v/>
      </c>
      <c r="M151">
        <f>HYPERLINK("https://dexscreener.com/solana/AsmKCysufJvzLiMu5BXPn2ENsLx6DKsRSxstDk4Epump?maker=EfbbhahGNuhqEraRZXrwETfsaKxScngEttdQixWAW4WE","https://dexscreener.com/solana/AsmKCysufJvzLiMu5BXPn2ENsLx6DKsRSxstDk4Epump?maker=EfbbhahGNuhqEraRZXrwETfsaKxScngEttdQixWAW4WE")</f>
        <v/>
      </c>
    </row>
    <row r="152">
      <c r="A152" t="inlineStr">
        <is>
          <t>PD11M8MB8qQUAiWzyEK4JwfS8rt7Set6av6a5JYpump</t>
        </is>
      </c>
      <c r="B152" t="inlineStr">
        <is>
          <t>AICRYNODE</t>
        </is>
      </c>
      <c r="C152" t="n">
        <v>3</v>
      </c>
      <c r="D152" t="n">
        <v>1.87</v>
      </c>
      <c r="E152" t="n">
        <v>0.2</v>
      </c>
      <c r="F152" t="n">
        <v>9.539999999999999</v>
      </c>
      <c r="G152" t="n">
        <v>11.41</v>
      </c>
      <c r="H152" t="n">
        <v>2</v>
      </c>
      <c r="I152" t="n">
        <v>2</v>
      </c>
      <c r="J152" t="n">
        <v>-1</v>
      </c>
      <c r="K152" t="n">
        <v>-1</v>
      </c>
      <c r="L152">
        <f>HYPERLINK("https://www.defined.fi/sol/PD11M8MB8qQUAiWzyEK4JwfS8rt7Set6av6a5JYpump?maker=EfbbhahGNuhqEraRZXrwETfsaKxScngEttdQixWAW4WE","https://www.defined.fi/sol/PD11M8MB8qQUAiWzyEK4JwfS8rt7Set6av6a5JYpump?maker=EfbbhahGNuhqEraRZXrwETfsaKxScngEttdQixWAW4WE")</f>
        <v/>
      </c>
      <c r="M152">
        <f>HYPERLINK("https://dexscreener.com/solana/PD11M8MB8qQUAiWzyEK4JwfS8rt7Set6av6a5JYpump?maker=EfbbhahGNuhqEraRZXrwETfsaKxScngEttdQixWAW4WE","https://dexscreener.com/solana/PD11M8MB8qQUAiWzyEK4JwfS8rt7Set6av6a5JYpump?maker=EfbbhahGNuhqEraRZXrwETfsaKxScngEttdQixWAW4WE")</f>
        <v/>
      </c>
    </row>
    <row r="153">
      <c r="A153" t="inlineStr">
        <is>
          <t>7e8sgRNUtg9A28c7CNpfhesVv8NRY3AP7YFVcYyUsg33</t>
        </is>
      </c>
      <c r="B153" t="inlineStr">
        <is>
          <t>SMUDGE</t>
        </is>
      </c>
      <c r="C153" t="n">
        <v>3</v>
      </c>
      <c r="D153" t="n">
        <v>3.27</v>
      </c>
      <c r="E153" t="n">
        <v>0.34</v>
      </c>
      <c r="F153" t="n">
        <v>9.539999999999999</v>
      </c>
      <c r="G153" t="n">
        <v>12.81</v>
      </c>
      <c r="H153" t="n">
        <v>2</v>
      </c>
      <c r="I153" t="n">
        <v>2</v>
      </c>
      <c r="J153" t="n">
        <v>-1</v>
      </c>
      <c r="K153" t="n">
        <v>-1</v>
      </c>
      <c r="L153">
        <f>HYPERLINK("https://www.defined.fi/sol/7e8sgRNUtg9A28c7CNpfhesVv8NRY3AP7YFVcYyUsg33?maker=EfbbhahGNuhqEraRZXrwETfsaKxScngEttdQixWAW4WE","https://www.defined.fi/sol/7e8sgRNUtg9A28c7CNpfhesVv8NRY3AP7YFVcYyUsg33?maker=EfbbhahGNuhqEraRZXrwETfsaKxScngEttdQixWAW4WE")</f>
        <v/>
      </c>
      <c r="M153">
        <f>HYPERLINK("https://dexscreener.com/solana/7e8sgRNUtg9A28c7CNpfhesVv8NRY3AP7YFVcYyUsg33?maker=EfbbhahGNuhqEraRZXrwETfsaKxScngEttdQixWAW4WE","https://dexscreener.com/solana/7e8sgRNUtg9A28c7CNpfhesVv8NRY3AP7YFVcYyUsg33?maker=EfbbhahGNuhqEraRZXrwETfsaKxScngEttdQixWAW4WE")</f>
        <v/>
      </c>
    </row>
    <row r="154">
      <c r="A154" t="inlineStr">
        <is>
          <t>A6My2f1rwcjevEgHGsr9jv3wtp5oiDyehhMKdzwqdbjm</t>
        </is>
      </c>
      <c r="B154" t="inlineStr">
        <is>
          <t>FUND</t>
        </is>
      </c>
      <c r="C154" t="n">
        <v>3</v>
      </c>
      <c r="D154" t="n">
        <v>-13.9</v>
      </c>
      <c r="E154" t="n">
        <v>-0.23</v>
      </c>
      <c r="F154" t="n">
        <v>59.38</v>
      </c>
      <c r="G154" t="n">
        <v>45.48</v>
      </c>
      <c r="H154" t="n">
        <v>11</v>
      </c>
      <c r="I154" t="n">
        <v>2</v>
      </c>
      <c r="J154" t="n">
        <v>-1</v>
      </c>
      <c r="K154" t="n">
        <v>-1</v>
      </c>
      <c r="L154">
        <f>HYPERLINK("https://www.defined.fi/sol/A6My2f1rwcjevEgHGsr9jv3wtp5oiDyehhMKdzwqdbjm?maker=EfbbhahGNuhqEraRZXrwETfsaKxScngEttdQixWAW4WE","https://www.defined.fi/sol/A6My2f1rwcjevEgHGsr9jv3wtp5oiDyehhMKdzwqdbjm?maker=EfbbhahGNuhqEraRZXrwETfsaKxScngEttdQixWAW4WE")</f>
        <v/>
      </c>
      <c r="M154">
        <f>HYPERLINK("https://dexscreener.com/solana/A6My2f1rwcjevEgHGsr9jv3wtp5oiDyehhMKdzwqdbjm?maker=EfbbhahGNuhqEraRZXrwETfsaKxScngEttdQixWAW4WE","https://dexscreener.com/solana/A6My2f1rwcjevEgHGsr9jv3wtp5oiDyehhMKdzwqdbjm?maker=EfbbhahGNuhqEraRZXrwETfsaKxScngEttdQixWAW4WE")</f>
        <v/>
      </c>
    </row>
    <row r="155">
      <c r="A155" t="inlineStr">
        <is>
          <t>FqnqT1GKi8S4Gyk5wnSKvJjXW48HqGtKJt9WS4o2pump</t>
        </is>
      </c>
      <c r="B155" t="inlineStr">
        <is>
          <t>Bakso</t>
        </is>
      </c>
      <c r="C155" t="n">
        <v>3</v>
      </c>
      <c r="D155" t="n">
        <v>1.13</v>
      </c>
      <c r="E155" t="n">
        <v>0.06</v>
      </c>
      <c r="F155" t="n">
        <v>19.15</v>
      </c>
      <c r="G155" t="n">
        <v>20.28</v>
      </c>
      <c r="H155" t="n">
        <v>1</v>
      </c>
      <c r="I155" t="n">
        <v>2</v>
      </c>
      <c r="J155" t="n">
        <v>-1</v>
      </c>
      <c r="K155" t="n">
        <v>-1</v>
      </c>
      <c r="L155">
        <f>HYPERLINK("https://www.defined.fi/sol/FqnqT1GKi8S4Gyk5wnSKvJjXW48HqGtKJt9WS4o2pump?maker=EfbbhahGNuhqEraRZXrwETfsaKxScngEttdQixWAW4WE","https://www.defined.fi/sol/FqnqT1GKi8S4Gyk5wnSKvJjXW48HqGtKJt9WS4o2pump?maker=EfbbhahGNuhqEraRZXrwETfsaKxScngEttdQixWAW4WE")</f>
        <v/>
      </c>
      <c r="M155">
        <f>HYPERLINK("https://dexscreener.com/solana/FqnqT1GKi8S4Gyk5wnSKvJjXW48HqGtKJt9WS4o2pump?maker=EfbbhahGNuhqEraRZXrwETfsaKxScngEttdQixWAW4WE","https://dexscreener.com/solana/FqnqT1GKi8S4Gyk5wnSKvJjXW48HqGtKJt9WS4o2pump?maker=EfbbhahGNuhqEraRZXrwETfsaKxScngEttdQixWAW4WE")</f>
        <v/>
      </c>
    </row>
    <row r="156">
      <c r="A156" t="inlineStr">
        <is>
          <t>AV2FGQwm6edpX1istNtJ6Nt2Nfgvr5tjrKM2SSVjpump</t>
        </is>
      </c>
      <c r="B156" t="inlineStr">
        <is>
          <t>built</t>
        </is>
      </c>
      <c r="C156" t="n">
        <v>3</v>
      </c>
      <c r="D156" t="n">
        <v>4.8</v>
      </c>
      <c r="E156" t="n">
        <v>0.71</v>
      </c>
      <c r="F156" t="n">
        <v>6.75</v>
      </c>
      <c r="G156" t="n">
        <v>11.55</v>
      </c>
      <c r="H156" t="n">
        <v>3</v>
      </c>
      <c r="I156" t="n">
        <v>7</v>
      </c>
      <c r="J156" t="n">
        <v>-1</v>
      </c>
      <c r="K156" t="n">
        <v>-1</v>
      </c>
      <c r="L156">
        <f>HYPERLINK("https://www.defined.fi/sol/AV2FGQwm6edpX1istNtJ6Nt2Nfgvr5tjrKM2SSVjpump?maker=EfbbhahGNuhqEraRZXrwETfsaKxScngEttdQixWAW4WE","https://www.defined.fi/sol/AV2FGQwm6edpX1istNtJ6Nt2Nfgvr5tjrKM2SSVjpump?maker=EfbbhahGNuhqEraRZXrwETfsaKxScngEttdQixWAW4WE")</f>
        <v/>
      </c>
      <c r="M156">
        <f>HYPERLINK("https://dexscreener.com/solana/AV2FGQwm6edpX1istNtJ6Nt2Nfgvr5tjrKM2SSVjpump?maker=EfbbhahGNuhqEraRZXrwETfsaKxScngEttdQixWAW4WE","https://dexscreener.com/solana/AV2FGQwm6edpX1istNtJ6Nt2Nfgvr5tjrKM2SSVjpump?maker=EfbbhahGNuhqEraRZXrwETfsaKxScngEttdQixWAW4WE")</f>
        <v/>
      </c>
    </row>
    <row r="157">
      <c r="A157" t="inlineStr">
        <is>
          <t>DcB3hhPgDHps77VFWkLs71ySyA3ZY7goeu4XVB5xpump</t>
        </is>
      </c>
      <c r="B157" t="inlineStr">
        <is>
          <t>CHAUVAI</t>
        </is>
      </c>
      <c r="C157" t="n">
        <v>3</v>
      </c>
      <c r="D157" t="n">
        <v>0.362</v>
      </c>
      <c r="E157" t="n">
        <v>0.01</v>
      </c>
      <c r="F157" t="n">
        <v>24.14</v>
      </c>
      <c r="G157" t="n">
        <v>24.5</v>
      </c>
      <c r="H157" t="n">
        <v>6</v>
      </c>
      <c r="I157" t="n">
        <v>7</v>
      </c>
      <c r="J157" t="n">
        <v>-1</v>
      </c>
      <c r="K157" t="n">
        <v>-1</v>
      </c>
      <c r="L157">
        <f>HYPERLINK("https://www.defined.fi/sol/DcB3hhPgDHps77VFWkLs71ySyA3ZY7goeu4XVB5xpump?maker=EfbbhahGNuhqEraRZXrwETfsaKxScngEttdQixWAW4WE","https://www.defined.fi/sol/DcB3hhPgDHps77VFWkLs71ySyA3ZY7goeu4XVB5xpump?maker=EfbbhahGNuhqEraRZXrwETfsaKxScngEttdQixWAW4WE")</f>
        <v/>
      </c>
      <c r="M157">
        <f>HYPERLINK("https://dexscreener.com/solana/DcB3hhPgDHps77VFWkLs71ySyA3ZY7goeu4XVB5xpump?maker=EfbbhahGNuhqEraRZXrwETfsaKxScngEttdQixWAW4WE","https://dexscreener.com/solana/DcB3hhPgDHps77VFWkLs71ySyA3ZY7goeu4XVB5xpump?maker=EfbbhahGNuhqEraRZXrwETfsaKxScngEttdQixWAW4WE")</f>
        <v/>
      </c>
    </row>
    <row r="158">
      <c r="A158" t="inlineStr">
        <is>
          <t>ComSG16VU6kRc6yQg92P29uMAhmuMjNov2vNsi4epump</t>
        </is>
      </c>
      <c r="B158" t="inlineStr">
        <is>
          <t>Destiny</t>
        </is>
      </c>
      <c r="C158" t="n">
        <v>3</v>
      </c>
      <c r="D158" t="n">
        <v>0.778</v>
      </c>
      <c r="E158" t="n">
        <v>0.2</v>
      </c>
      <c r="F158" t="n">
        <v>3.88</v>
      </c>
      <c r="G158" t="n">
        <v>4.66</v>
      </c>
      <c r="H158" t="n">
        <v>2</v>
      </c>
      <c r="I158" t="n">
        <v>1</v>
      </c>
      <c r="J158" t="n">
        <v>-1</v>
      </c>
      <c r="K158" t="n">
        <v>-1</v>
      </c>
      <c r="L158">
        <f>HYPERLINK("https://www.defined.fi/sol/ComSG16VU6kRc6yQg92P29uMAhmuMjNov2vNsi4epump?maker=EfbbhahGNuhqEraRZXrwETfsaKxScngEttdQixWAW4WE","https://www.defined.fi/sol/ComSG16VU6kRc6yQg92P29uMAhmuMjNov2vNsi4epump?maker=EfbbhahGNuhqEraRZXrwETfsaKxScngEttdQixWAW4WE")</f>
        <v/>
      </c>
      <c r="M158">
        <f>HYPERLINK("https://dexscreener.com/solana/ComSG16VU6kRc6yQg92P29uMAhmuMjNov2vNsi4epump?maker=EfbbhahGNuhqEraRZXrwETfsaKxScngEttdQixWAW4WE","https://dexscreener.com/solana/ComSG16VU6kRc6yQg92P29uMAhmuMjNov2vNsi4epump?maker=EfbbhahGNuhqEraRZXrwETfsaKxScngEttdQixWAW4WE")</f>
        <v/>
      </c>
    </row>
    <row r="159">
      <c r="A159" t="inlineStr">
        <is>
          <t>6ctmw2NYg9nWqpaTaXB7A5cLYVnkPrj3yuMJ5oHVpump</t>
        </is>
      </c>
      <c r="B159" t="inlineStr">
        <is>
          <t>BAKSO</t>
        </is>
      </c>
      <c r="C159" t="n">
        <v>3</v>
      </c>
      <c r="D159" t="n">
        <v>1.34</v>
      </c>
      <c r="E159" t="n">
        <v>0.08</v>
      </c>
      <c r="F159" t="n">
        <v>16.14</v>
      </c>
      <c r="G159" t="n">
        <v>17.47</v>
      </c>
      <c r="H159" t="n">
        <v>6</v>
      </c>
      <c r="I159" t="n">
        <v>7</v>
      </c>
      <c r="J159" t="n">
        <v>-1</v>
      </c>
      <c r="K159" t="n">
        <v>-1</v>
      </c>
      <c r="L159">
        <f>HYPERLINK("https://www.defined.fi/sol/6ctmw2NYg9nWqpaTaXB7A5cLYVnkPrj3yuMJ5oHVpump?maker=EfbbhahGNuhqEraRZXrwETfsaKxScngEttdQixWAW4WE","https://www.defined.fi/sol/6ctmw2NYg9nWqpaTaXB7A5cLYVnkPrj3yuMJ5oHVpump?maker=EfbbhahGNuhqEraRZXrwETfsaKxScngEttdQixWAW4WE")</f>
        <v/>
      </c>
      <c r="M159">
        <f>HYPERLINK("https://dexscreener.com/solana/6ctmw2NYg9nWqpaTaXB7A5cLYVnkPrj3yuMJ5oHVpump?maker=EfbbhahGNuhqEraRZXrwETfsaKxScngEttdQixWAW4WE","https://dexscreener.com/solana/6ctmw2NYg9nWqpaTaXB7A5cLYVnkPrj3yuMJ5oHVpump?maker=EfbbhahGNuhqEraRZXrwETfsaKxScngEttdQixWAW4WE")</f>
        <v/>
      </c>
    </row>
    <row r="160">
      <c r="A160" t="inlineStr">
        <is>
          <t>2nNhtVCXRXDAaiPTanHNHQt2S4zCBV2XpbwK69F3pump</t>
        </is>
      </c>
      <c r="B160" t="inlineStr">
        <is>
          <t>BASKO</t>
        </is>
      </c>
      <c r="C160" t="n">
        <v>3</v>
      </c>
      <c r="D160" t="n">
        <v>0.591</v>
      </c>
      <c r="E160" t="n">
        <v>0.1</v>
      </c>
      <c r="F160" t="n">
        <v>5.85</v>
      </c>
      <c r="G160" t="n">
        <v>6.44</v>
      </c>
      <c r="H160" t="n">
        <v>2</v>
      </c>
      <c r="I160" t="n">
        <v>1</v>
      </c>
      <c r="J160" t="n">
        <v>-1</v>
      </c>
      <c r="K160" t="n">
        <v>-1</v>
      </c>
      <c r="L160">
        <f>HYPERLINK("https://www.defined.fi/sol/2nNhtVCXRXDAaiPTanHNHQt2S4zCBV2XpbwK69F3pump?maker=EfbbhahGNuhqEraRZXrwETfsaKxScngEttdQixWAW4WE","https://www.defined.fi/sol/2nNhtVCXRXDAaiPTanHNHQt2S4zCBV2XpbwK69F3pump?maker=EfbbhahGNuhqEraRZXrwETfsaKxScngEttdQixWAW4WE")</f>
        <v/>
      </c>
      <c r="M160">
        <f>HYPERLINK("https://dexscreener.com/solana/2nNhtVCXRXDAaiPTanHNHQt2S4zCBV2XpbwK69F3pump?maker=EfbbhahGNuhqEraRZXrwETfsaKxScngEttdQixWAW4WE","https://dexscreener.com/solana/2nNhtVCXRXDAaiPTanHNHQt2S4zCBV2XpbwK69F3pump?maker=EfbbhahGNuhqEraRZXrwETfsaKxScngEttdQixWAW4WE")</f>
        <v/>
      </c>
    </row>
    <row r="161">
      <c r="A161" t="inlineStr">
        <is>
          <t>8Cd7wXoPb5Yt9cUGtmHNqAEmpMDrhfcVqnGbLC48b8Qm</t>
        </is>
      </c>
      <c r="B161" t="inlineStr">
        <is>
          <t>LEO</t>
        </is>
      </c>
      <c r="C161" t="n">
        <v>3</v>
      </c>
      <c r="D161" t="n">
        <v>0.07099999999999999</v>
      </c>
      <c r="E161" t="n">
        <v>0.01</v>
      </c>
      <c r="F161" t="n">
        <v>4.89</v>
      </c>
      <c r="G161" t="n">
        <v>4.96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HYPERLINK("https://www.defined.fi/sol/8Cd7wXoPb5Yt9cUGtmHNqAEmpMDrhfcVqnGbLC48b8Qm?maker=EfbbhahGNuhqEraRZXrwETfsaKxScngEttdQixWAW4WE","https://www.defined.fi/sol/8Cd7wXoPb5Yt9cUGtmHNqAEmpMDrhfcVqnGbLC48b8Qm?maker=EfbbhahGNuhqEraRZXrwETfsaKxScngEttdQixWAW4WE")</f>
        <v/>
      </c>
      <c r="M161">
        <f>HYPERLINK("https://dexscreener.com/solana/8Cd7wXoPb5Yt9cUGtmHNqAEmpMDrhfcVqnGbLC48b8Qm?maker=EfbbhahGNuhqEraRZXrwETfsaKxScngEttdQixWAW4WE","https://dexscreener.com/solana/8Cd7wXoPb5Yt9cUGtmHNqAEmpMDrhfcVqnGbLC48b8Qm?maker=EfbbhahGNuhqEraRZXrwETfsaKxScngEttdQixWAW4WE")</f>
        <v/>
      </c>
    </row>
    <row r="162">
      <c r="A162" t="inlineStr">
        <is>
          <t>ARiZfq6dK19uNqxWyRudhbM2MswLyYhVUHdndGkffdGc</t>
        </is>
      </c>
      <c r="B162" t="inlineStr">
        <is>
          <t>GEMINI</t>
        </is>
      </c>
      <c r="C162" t="n">
        <v>3</v>
      </c>
      <c r="D162" t="n">
        <v>-0.875</v>
      </c>
      <c r="E162" t="n">
        <v>-0.09</v>
      </c>
      <c r="F162" t="n">
        <v>9.76</v>
      </c>
      <c r="G162" t="n">
        <v>8.880000000000001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HYPERLINK("https://www.defined.fi/sol/ARiZfq6dK19uNqxWyRudhbM2MswLyYhVUHdndGkffdGc?maker=EfbbhahGNuhqEraRZXrwETfsaKxScngEttdQixWAW4WE","https://www.defined.fi/sol/ARiZfq6dK19uNqxWyRudhbM2MswLyYhVUHdndGkffdGc?maker=EfbbhahGNuhqEraRZXrwETfsaKxScngEttdQixWAW4WE")</f>
        <v/>
      </c>
      <c r="M162">
        <f>HYPERLINK("https://dexscreener.com/solana/ARiZfq6dK19uNqxWyRudhbM2MswLyYhVUHdndGkffdGc?maker=EfbbhahGNuhqEraRZXrwETfsaKxScngEttdQixWAW4WE","https://dexscreener.com/solana/ARiZfq6dK19uNqxWyRudhbM2MswLyYhVUHdndGkffdGc?maker=EfbbhahGNuhqEraRZXrwETfsaKxScngEttdQixWAW4WE")</f>
        <v/>
      </c>
    </row>
    <row r="163">
      <c r="A163" t="inlineStr">
        <is>
          <t>3ZYFPA2VnoCMNcE4oumoPpjcbpCKBEWE3x1qdBnVpump</t>
        </is>
      </c>
      <c r="B163" t="inlineStr">
        <is>
          <t>t</t>
        </is>
      </c>
      <c r="C163" t="n">
        <v>3</v>
      </c>
      <c r="D163" t="n">
        <v>0.699</v>
      </c>
      <c r="E163" t="n">
        <v>0.22</v>
      </c>
      <c r="F163" t="n">
        <v>3.12</v>
      </c>
      <c r="G163" t="n">
        <v>3.82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HYPERLINK("https://www.defined.fi/sol/3ZYFPA2VnoCMNcE4oumoPpjcbpCKBEWE3x1qdBnVpump?maker=EfbbhahGNuhqEraRZXrwETfsaKxScngEttdQixWAW4WE","https://www.defined.fi/sol/3ZYFPA2VnoCMNcE4oumoPpjcbpCKBEWE3x1qdBnVpump?maker=EfbbhahGNuhqEraRZXrwETfsaKxScngEttdQixWAW4WE")</f>
        <v/>
      </c>
      <c r="M163">
        <f>HYPERLINK("https://dexscreener.com/solana/3ZYFPA2VnoCMNcE4oumoPpjcbpCKBEWE3x1qdBnVpump?maker=EfbbhahGNuhqEraRZXrwETfsaKxScngEttdQixWAW4WE","https://dexscreener.com/solana/3ZYFPA2VnoCMNcE4oumoPpjcbpCKBEWE3x1qdBnVpump?maker=EfbbhahGNuhqEraRZXrwETfsaKxScngEttdQixWAW4WE")</f>
        <v/>
      </c>
    </row>
    <row r="164">
      <c r="A164" t="inlineStr">
        <is>
          <t>DBuUk3BTJpPRUbJ4nA6TfmMumspgQr9QwKCJcCjMpump</t>
        </is>
      </c>
      <c r="B164" t="inlineStr">
        <is>
          <t>Fudder</t>
        </is>
      </c>
      <c r="C164" t="n">
        <v>3</v>
      </c>
      <c r="D164" t="n">
        <v>0.604</v>
      </c>
      <c r="E164" t="n">
        <v>0.6</v>
      </c>
      <c r="F164" t="n">
        <v>1.01</v>
      </c>
      <c r="G164" t="n">
        <v>1.61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HYPERLINK("https://www.defined.fi/sol/DBuUk3BTJpPRUbJ4nA6TfmMumspgQr9QwKCJcCjMpump?maker=EfbbhahGNuhqEraRZXrwETfsaKxScngEttdQixWAW4WE","https://www.defined.fi/sol/DBuUk3BTJpPRUbJ4nA6TfmMumspgQr9QwKCJcCjMpump?maker=EfbbhahGNuhqEraRZXrwETfsaKxScngEttdQixWAW4WE")</f>
        <v/>
      </c>
      <c r="M164">
        <f>HYPERLINK("https://dexscreener.com/solana/DBuUk3BTJpPRUbJ4nA6TfmMumspgQr9QwKCJcCjMpump?maker=EfbbhahGNuhqEraRZXrwETfsaKxScngEttdQixWAW4WE","https://dexscreener.com/solana/DBuUk3BTJpPRUbJ4nA6TfmMumspgQr9QwKCJcCjMpump?maker=EfbbhahGNuhqEraRZXrwETfsaKxScngEttdQixWAW4WE")</f>
        <v/>
      </c>
    </row>
    <row r="165">
      <c r="A165" t="inlineStr">
        <is>
          <t>9bSR3PRvNzea5MMcF9XWKumc9UzDDQnmf9qFacDepump</t>
        </is>
      </c>
      <c r="B165" t="inlineStr">
        <is>
          <t>JAR</t>
        </is>
      </c>
      <c r="C165" t="n">
        <v>3</v>
      </c>
      <c r="D165" t="n">
        <v>0.475</v>
      </c>
      <c r="E165" t="n">
        <v>-1</v>
      </c>
      <c r="F165" t="n">
        <v>1.95</v>
      </c>
      <c r="G165" t="n">
        <v>2.42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HYPERLINK("https://www.defined.fi/sol/9bSR3PRvNzea5MMcF9XWKumc9UzDDQnmf9qFacDepump?maker=EfbbhahGNuhqEraRZXrwETfsaKxScngEttdQixWAW4WE","https://www.defined.fi/sol/9bSR3PRvNzea5MMcF9XWKumc9UzDDQnmf9qFacDepump?maker=EfbbhahGNuhqEraRZXrwETfsaKxScngEttdQixWAW4WE")</f>
        <v/>
      </c>
      <c r="M165">
        <f>HYPERLINK("https://dexscreener.com/solana/9bSR3PRvNzea5MMcF9XWKumc9UzDDQnmf9qFacDepump?maker=EfbbhahGNuhqEraRZXrwETfsaKxScngEttdQixWAW4WE","https://dexscreener.com/solana/9bSR3PRvNzea5MMcF9XWKumc9UzDDQnmf9qFacDepump?maker=EfbbhahGNuhqEraRZXrwETfsaKxScngEttdQixWAW4WE")</f>
        <v/>
      </c>
    </row>
    <row r="166">
      <c r="A166" t="inlineStr">
        <is>
          <t>9zt9qBmXdvcDksAoctyTtW2Logg5NGeQU46Zhsfppump</t>
        </is>
      </c>
      <c r="B166" t="inlineStr">
        <is>
          <t>TULIP</t>
        </is>
      </c>
      <c r="C166" t="n">
        <v>3</v>
      </c>
      <c r="D166" t="n">
        <v>0.352</v>
      </c>
      <c r="E166" t="n">
        <v>0.07000000000000001</v>
      </c>
      <c r="F166" t="n">
        <v>4.85</v>
      </c>
      <c r="G166" t="n">
        <v>5.21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HYPERLINK("https://www.defined.fi/sol/9zt9qBmXdvcDksAoctyTtW2Logg5NGeQU46Zhsfppump?maker=EfbbhahGNuhqEraRZXrwETfsaKxScngEttdQixWAW4WE","https://www.defined.fi/sol/9zt9qBmXdvcDksAoctyTtW2Logg5NGeQU46Zhsfppump?maker=EfbbhahGNuhqEraRZXrwETfsaKxScngEttdQixWAW4WE")</f>
        <v/>
      </c>
      <c r="M166">
        <f>HYPERLINK("https://dexscreener.com/solana/9zt9qBmXdvcDksAoctyTtW2Logg5NGeQU46Zhsfppump?maker=EfbbhahGNuhqEraRZXrwETfsaKxScngEttdQixWAW4WE","https://dexscreener.com/solana/9zt9qBmXdvcDksAoctyTtW2Logg5NGeQU46Zhsfppump?maker=EfbbhahGNuhqEraRZXrwETfsaKxScngEttdQixWAW4WE")</f>
        <v/>
      </c>
    </row>
    <row r="167">
      <c r="A167" t="inlineStr">
        <is>
          <t>2CsJHNyj74zK6Jaiq2UayPAXFEjmL5UKhpeLNaH45Fud</t>
        </is>
      </c>
      <c r="B167" t="inlineStr">
        <is>
          <t>GIZMO</t>
        </is>
      </c>
      <c r="C167" t="n">
        <v>3</v>
      </c>
      <c r="D167" t="n">
        <v>0.64</v>
      </c>
      <c r="E167" t="n">
        <v>0.04</v>
      </c>
      <c r="F167" t="n">
        <v>14.54</v>
      </c>
      <c r="G167" t="n">
        <v>15.18</v>
      </c>
      <c r="H167" t="n">
        <v>2</v>
      </c>
      <c r="I167" t="n">
        <v>2</v>
      </c>
      <c r="J167" t="n">
        <v>-1</v>
      </c>
      <c r="K167" t="n">
        <v>-1</v>
      </c>
      <c r="L167">
        <f>HYPERLINK("https://www.defined.fi/sol/2CsJHNyj74zK6Jaiq2UayPAXFEjmL5UKhpeLNaH45Fud?maker=EfbbhahGNuhqEraRZXrwETfsaKxScngEttdQixWAW4WE","https://www.defined.fi/sol/2CsJHNyj74zK6Jaiq2UayPAXFEjmL5UKhpeLNaH45Fud?maker=EfbbhahGNuhqEraRZXrwETfsaKxScngEttdQixWAW4WE")</f>
        <v/>
      </c>
      <c r="M167">
        <f>HYPERLINK("https://dexscreener.com/solana/2CsJHNyj74zK6Jaiq2UayPAXFEjmL5UKhpeLNaH45Fud?maker=EfbbhahGNuhqEraRZXrwETfsaKxScngEttdQixWAW4WE","https://dexscreener.com/solana/2CsJHNyj74zK6Jaiq2UayPAXFEjmL5UKhpeLNaH45Fud?maker=EfbbhahGNuhqEraRZXrwETfsaKxScngEttdQixWAW4WE")</f>
        <v/>
      </c>
    </row>
    <row r="168">
      <c r="A168" t="inlineStr">
        <is>
          <t>4YfjTkgAseqJBRf3h3mHv2Vo5vMqnLQaBDKwHBGipump</t>
        </is>
      </c>
      <c r="B168" t="inlineStr">
        <is>
          <t>GAYI</t>
        </is>
      </c>
      <c r="C168" t="n">
        <v>3</v>
      </c>
      <c r="D168" t="n">
        <v>0.239</v>
      </c>
      <c r="E168" t="n">
        <v>0.08</v>
      </c>
      <c r="F168" t="n">
        <v>2.92</v>
      </c>
      <c r="G168" t="n">
        <v>3.16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HYPERLINK("https://www.defined.fi/sol/4YfjTkgAseqJBRf3h3mHv2Vo5vMqnLQaBDKwHBGipump?maker=EfbbhahGNuhqEraRZXrwETfsaKxScngEttdQixWAW4WE","https://www.defined.fi/sol/4YfjTkgAseqJBRf3h3mHv2Vo5vMqnLQaBDKwHBGipump?maker=EfbbhahGNuhqEraRZXrwETfsaKxScngEttdQixWAW4WE")</f>
        <v/>
      </c>
      <c r="M168">
        <f>HYPERLINK("https://dexscreener.com/solana/4YfjTkgAseqJBRf3h3mHv2Vo5vMqnLQaBDKwHBGipump?maker=EfbbhahGNuhqEraRZXrwETfsaKxScngEttdQixWAW4WE","https://dexscreener.com/solana/4YfjTkgAseqJBRf3h3mHv2Vo5vMqnLQaBDKwHBGipump?maker=EfbbhahGNuhqEraRZXrwETfsaKxScngEttdQixWAW4WE")</f>
        <v/>
      </c>
    </row>
    <row r="169">
      <c r="A169" t="inlineStr">
        <is>
          <t>8xvcUfPviuf8do4i37i7hSZkvdHsNVaBwuJEYT47pump</t>
        </is>
      </c>
      <c r="B169" t="inlineStr">
        <is>
          <t>jenny</t>
        </is>
      </c>
      <c r="C169" t="n">
        <v>3</v>
      </c>
      <c r="D169" t="n">
        <v>16.57</v>
      </c>
      <c r="E169" t="n">
        <v>4.57</v>
      </c>
      <c r="F169" t="n">
        <v>3.63</v>
      </c>
      <c r="G169" t="n">
        <v>20.2</v>
      </c>
      <c r="H169" t="n">
        <v>1</v>
      </c>
      <c r="I169" t="n">
        <v>9</v>
      </c>
      <c r="J169" t="n">
        <v>-1</v>
      </c>
      <c r="K169" t="n">
        <v>-1</v>
      </c>
      <c r="L169">
        <f>HYPERLINK("https://www.defined.fi/sol/8xvcUfPviuf8do4i37i7hSZkvdHsNVaBwuJEYT47pump?maker=EfbbhahGNuhqEraRZXrwETfsaKxScngEttdQixWAW4WE","https://www.defined.fi/sol/8xvcUfPviuf8do4i37i7hSZkvdHsNVaBwuJEYT47pump?maker=EfbbhahGNuhqEraRZXrwETfsaKxScngEttdQixWAW4WE")</f>
        <v/>
      </c>
      <c r="M169">
        <f>HYPERLINK("https://dexscreener.com/solana/8xvcUfPviuf8do4i37i7hSZkvdHsNVaBwuJEYT47pump?maker=EfbbhahGNuhqEraRZXrwETfsaKxScngEttdQixWAW4WE","https://dexscreener.com/solana/8xvcUfPviuf8do4i37i7hSZkvdHsNVaBwuJEYT47pump?maker=EfbbhahGNuhqEraRZXrwETfsaKxScngEttdQixWAW4WE")</f>
        <v/>
      </c>
    </row>
    <row r="170">
      <c r="A170" t="inlineStr">
        <is>
          <t>6bpzLCMLEsiybZjTMJidT4z1tm8UHLJUJwEqFXAQpump</t>
        </is>
      </c>
      <c r="B170" t="inlineStr">
        <is>
          <t>jennyai</t>
        </is>
      </c>
      <c r="C170" t="n">
        <v>3</v>
      </c>
      <c r="D170" t="n">
        <v>0.626</v>
      </c>
      <c r="E170" t="n">
        <v>-1</v>
      </c>
      <c r="F170" t="n">
        <v>3.98</v>
      </c>
      <c r="G170" t="n">
        <v>4.61</v>
      </c>
      <c r="H170" t="n">
        <v>2</v>
      </c>
      <c r="I170" t="n">
        <v>2</v>
      </c>
      <c r="J170" t="n">
        <v>-1</v>
      </c>
      <c r="K170" t="n">
        <v>-1</v>
      </c>
      <c r="L170">
        <f>HYPERLINK("https://www.defined.fi/sol/6bpzLCMLEsiybZjTMJidT4z1tm8UHLJUJwEqFXAQpump?maker=EfbbhahGNuhqEraRZXrwETfsaKxScngEttdQixWAW4WE","https://www.defined.fi/sol/6bpzLCMLEsiybZjTMJidT4z1tm8UHLJUJwEqFXAQpump?maker=EfbbhahGNuhqEraRZXrwETfsaKxScngEttdQixWAW4WE")</f>
        <v/>
      </c>
      <c r="M170">
        <f>HYPERLINK("https://dexscreener.com/solana/6bpzLCMLEsiybZjTMJidT4z1tm8UHLJUJwEqFXAQpump?maker=EfbbhahGNuhqEraRZXrwETfsaKxScngEttdQixWAW4WE","https://dexscreener.com/solana/6bpzLCMLEsiybZjTMJidT4z1tm8UHLJUJwEqFXAQpump?maker=EfbbhahGNuhqEraRZXrwETfsaKxScngEttdQixWAW4WE")</f>
        <v/>
      </c>
    </row>
    <row r="171">
      <c r="A171" t="inlineStr">
        <is>
          <t>fDJVuPCzsi4pfc5wBEan5PEUDPvtvcTWm5gjLAtpump</t>
        </is>
      </c>
      <c r="B171" t="inlineStr">
        <is>
          <t>JENNY</t>
        </is>
      </c>
      <c r="C171" t="n">
        <v>3</v>
      </c>
      <c r="D171" t="n">
        <v>1.41</v>
      </c>
      <c r="E171" t="n">
        <v>0.29</v>
      </c>
      <c r="F171" t="n">
        <v>4.89</v>
      </c>
      <c r="G171" t="n">
        <v>6.3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HYPERLINK("https://www.defined.fi/sol/fDJVuPCzsi4pfc5wBEan5PEUDPvtvcTWm5gjLAtpump?maker=EfbbhahGNuhqEraRZXrwETfsaKxScngEttdQixWAW4WE","https://www.defined.fi/sol/fDJVuPCzsi4pfc5wBEan5PEUDPvtvcTWm5gjLAtpump?maker=EfbbhahGNuhqEraRZXrwETfsaKxScngEttdQixWAW4WE")</f>
        <v/>
      </c>
      <c r="M171">
        <f>HYPERLINK("https://dexscreener.com/solana/fDJVuPCzsi4pfc5wBEan5PEUDPvtvcTWm5gjLAtpump?maker=EfbbhahGNuhqEraRZXrwETfsaKxScngEttdQixWAW4WE","https://dexscreener.com/solana/fDJVuPCzsi4pfc5wBEan5PEUDPvtvcTWm5gjLAtpump?maker=EfbbhahGNuhqEraRZXrwETfsaKxScngEttdQixWAW4WE")</f>
        <v/>
      </c>
    </row>
    <row r="172">
      <c r="A172" t="inlineStr">
        <is>
          <t>9ZSpHNGJuDaER2Qigw2n6hnfd4L3PMo7SBrFY9gTpump</t>
        </is>
      </c>
      <c r="B172" t="inlineStr">
        <is>
          <t>TAYAI</t>
        </is>
      </c>
      <c r="C172" t="n">
        <v>4</v>
      </c>
      <c r="D172" t="n">
        <v>3.9</v>
      </c>
      <c r="E172" t="n">
        <v>-1</v>
      </c>
      <c r="F172" t="n">
        <v>3.32</v>
      </c>
      <c r="G172" t="n">
        <v>7.22</v>
      </c>
      <c r="H172" t="n">
        <v>1</v>
      </c>
      <c r="I172" t="n">
        <v>3</v>
      </c>
      <c r="J172" t="n">
        <v>-1</v>
      </c>
      <c r="K172" t="n">
        <v>-1</v>
      </c>
      <c r="L172">
        <f>HYPERLINK("https://www.defined.fi/sol/9ZSpHNGJuDaER2Qigw2n6hnfd4L3PMo7SBrFY9gTpump?maker=EfbbhahGNuhqEraRZXrwETfsaKxScngEttdQixWAW4WE","https://www.defined.fi/sol/9ZSpHNGJuDaER2Qigw2n6hnfd4L3PMo7SBrFY9gTpump?maker=EfbbhahGNuhqEraRZXrwETfsaKxScngEttdQixWAW4WE")</f>
        <v/>
      </c>
      <c r="M172">
        <f>HYPERLINK("https://dexscreener.com/solana/9ZSpHNGJuDaER2Qigw2n6hnfd4L3PMo7SBrFY9gTpump?maker=EfbbhahGNuhqEraRZXrwETfsaKxScngEttdQixWAW4WE","https://dexscreener.com/solana/9ZSpHNGJuDaER2Qigw2n6hnfd4L3PMo7SBrFY9gTpump?maker=EfbbhahGNuhqEraRZXrwETfsaKxScngEttdQixWAW4WE")</f>
        <v/>
      </c>
    </row>
    <row r="173">
      <c r="A173" t="inlineStr">
        <is>
          <t>umgcPr2uQHzmCerCu6kSPBiaUdMWZewRRQmQ54Apump</t>
        </is>
      </c>
      <c r="B173" t="inlineStr">
        <is>
          <t>Taylor</t>
        </is>
      </c>
      <c r="C173" t="n">
        <v>4</v>
      </c>
      <c r="D173" t="n">
        <v>6.39</v>
      </c>
      <c r="E173" t="n">
        <v>0.07000000000000001</v>
      </c>
      <c r="F173" t="n">
        <v>86.31999999999999</v>
      </c>
      <c r="G173" t="n">
        <v>92.70999999999999</v>
      </c>
      <c r="H173" t="n">
        <v>13</v>
      </c>
      <c r="I173" t="n">
        <v>9</v>
      </c>
      <c r="J173" t="n">
        <v>-1</v>
      </c>
      <c r="K173" t="n">
        <v>-1</v>
      </c>
      <c r="L173">
        <f>HYPERLINK("https://www.defined.fi/sol/umgcPr2uQHzmCerCu6kSPBiaUdMWZewRRQmQ54Apump?maker=EfbbhahGNuhqEraRZXrwETfsaKxScngEttdQixWAW4WE","https://www.defined.fi/sol/umgcPr2uQHzmCerCu6kSPBiaUdMWZewRRQmQ54Apump?maker=EfbbhahGNuhqEraRZXrwETfsaKxScngEttdQixWAW4WE")</f>
        <v/>
      </c>
      <c r="M173">
        <f>HYPERLINK("https://dexscreener.com/solana/umgcPr2uQHzmCerCu6kSPBiaUdMWZewRRQmQ54Apump?maker=EfbbhahGNuhqEraRZXrwETfsaKxScngEttdQixWAW4WE","https://dexscreener.com/solana/umgcPr2uQHzmCerCu6kSPBiaUdMWZewRRQmQ54Apump?maker=EfbbhahGNuhqEraRZXrwETfsaKxScngEttdQixWAW4WE")</f>
        <v/>
      </c>
    </row>
    <row r="174">
      <c r="A174" t="inlineStr">
        <is>
          <t>73LsT1ay85UgSvbUB3p9ZDxknB7UaWwATGXcg9rMpump</t>
        </is>
      </c>
      <c r="B174" t="inlineStr">
        <is>
          <t>Taylor</t>
        </is>
      </c>
      <c r="C174" t="n">
        <v>4</v>
      </c>
      <c r="D174" t="n">
        <v>20.42</v>
      </c>
      <c r="E174" t="n">
        <v>0.72</v>
      </c>
      <c r="F174" t="n">
        <v>28.17</v>
      </c>
      <c r="G174" t="n">
        <v>48.59</v>
      </c>
      <c r="H174" t="n">
        <v>8</v>
      </c>
      <c r="I174" t="n">
        <v>12</v>
      </c>
      <c r="J174" t="n">
        <v>-1</v>
      </c>
      <c r="K174" t="n">
        <v>-1</v>
      </c>
      <c r="L174">
        <f>HYPERLINK("https://www.defined.fi/sol/73LsT1ay85UgSvbUB3p9ZDxknB7UaWwATGXcg9rMpump?maker=EfbbhahGNuhqEraRZXrwETfsaKxScngEttdQixWAW4WE","https://www.defined.fi/sol/73LsT1ay85UgSvbUB3p9ZDxknB7UaWwATGXcg9rMpump?maker=EfbbhahGNuhqEraRZXrwETfsaKxScngEttdQixWAW4WE")</f>
        <v/>
      </c>
      <c r="M174">
        <f>HYPERLINK("https://dexscreener.com/solana/73LsT1ay85UgSvbUB3p9ZDxknB7UaWwATGXcg9rMpump?maker=EfbbhahGNuhqEraRZXrwETfsaKxScngEttdQixWAW4WE","https://dexscreener.com/solana/73LsT1ay85UgSvbUB3p9ZDxknB7UaWwATGXcg9rMpump?maker=EfbbhahGNuhqEraRZXrwETfsaKxScngEttdQixWAW4WE")</f>
        <v/>
      </c>
    </row>
    <row r="175">
      <c r="A175" t="inlineStr">
        <is>
          <t>6tVZVjcppH2BZ9Xj5yFU1Zt34m2rYcyDqqpSeMDZpump</t>
        </is>
      </c>
      <c r="B175" t="inlineStr">
        <is>
          <t>miharu</t>
        </is>
      </c>
      <c r="C175" t="n">
        <v>4</v>
      </c>
      <c r="D175" t="n">
        <v>8.07</v>
      </c>
      <c r="E175" t="n">
        <v>0.14</v>
      </c>
      <c r="F175" t="n">
        <v>56.66</v>
      </c>
      <c r="G175" t="n">
        <v>64.73</v>
      </c>
      <c r="H175" t="n">
        <v>4</v>
      </c>
      <c r="I175" t="n">
        <v>6</v>
      </c>
      <c r="J175" t="n">
        <v>-1</v>
      </c>
      <c r="K175" t="n">
        <v>-1</v>
      </c>
      <c r="L175">
        <f>HYPERLINK("https://www.defined.fi/sol/6tVZVjcppH2BZ9Xj5yFU1Zt34m2rYcyDqqpSeMDZpump?maker=EfbbhahGNuhqEraRZXrwETfsaKxScngEttdQixWAW4WE","https://www.defined.fi/sol/6tVZVjcppH2BZ9Xj5yFU1Zt34m2rYcyDqqpSeMDZpump?maker=EfbbhahGNuhqEraRZXrwETfsaKxScngEttdQixWAW4WE")</f>
        <v/>
      </c>
      <c r="M175">
        <f>HYPERLINK("https://dexscreener.com/solana/6tVZVjcppH2BZ9Xj5yFU1Zt34m2rYcyDqqpSeMDZpump?maker=EfbbhahGNuhqEraRZXrwETfsaKxScngEttdQixWAW4WE","https://dexscreener.com/solana/6tVZVjcppH2BZ9Xj5yFU1Zt34m2rYcyDqqpSeMDZpump?maker=EfbbhahGNuhqEraRZXrwETfsaKxScngEttdQixWAW4WE")</f>
        <v/>
      </c>
    </row>
    <row r="176">
      <c r="A176" t="inlineStr">
        <is>
          <t>Dtn3jm4mRQdqEMA6Ub96L7agyniJUMTUdEYgVViBpump</t>
        </is>
      </c>
      <c r="B176" t="inlineStr">
        <is>
          <t>TAYLUR</t>
        </is>
      </c>
      <c r="C176" t="n">
        <v>4</v>
      </c>
      <c r="D176" t="n">
        <v>0.141</v>
      </c>
      <c r="E176" t="n">
        <v>0.03</v>
      </c>
      <c r="F176" t="n">
        <v>4.85</v>
      </c>
      <c r="G176" t="n">
        <v>4.99</v>
      </c>
      <c r="H176" t="n">
        <v>2</v>
      </c>
      <c r="I176" t="n">
        <v>2</v>
      </c>
      <c r="J176" t="n">
        <v>-1</v>
      </c>
      <c r="K176" t="n">
        <v>-1</v>
      </c>
      <c r="L176">
        <f>HYPERLINK("https://www.defined.fi/sol/Dtn3jm4mRQdqEMA6Ub96L7agyniJUMTUdEYgVViBpump?maker=EfbbhahGNuhqEraRZXrwETfsaKxScngEttdQixWAW4WE","https://www.defined.fi/sol/Dtn3jm4mRQdqEMA6Ub96L7agyniJUMTUdEYgVViBpump?maker=EfbbhahGNuhqEraRZXrwETfsaKxScngEttdQixWAW4WE")</f>
        <v/>
      </c>
      <c r="M176">
        <f>HYPERLINK("https://dexscreener.com/solana/Dtn3jm4mRQdqEMA6Ub96L7agyniJUMTUdEYgVViBpump?maker=EfbbhahGNuhqEraRZXrwETfsaKxScngEttdQixWAW4WE","https://dexscreener.com/solana/Dtn3jm4mRQdqEMA6Ub96L7agyniJUMTUdEYgVViBpump?maker=EfbbhahGNuhqEraRZXrwETfsaKxScngEttdQixWAW4WE")</f>
        <v/>
      </c>
    </row>
    <row r="177">
      <c r="A177" t="inlineStr">
        <is>
          <t>KkqCJwRvyoGmMQ93p8U4Kr6t9NTXWr1PehFYFzPpump</t>
        </is>
      </c>
      <c r="B177" t="inlineStr">
        <is>
          <t>PawPaw</t>
        </is>
      </c>
      <c r="C177" t="n">
        <v>4</v>
      </c>
      <c r="D177" t="n">
        <v>7.23</v>
      </c>
      <c r="E177" t="n">
        <v>0.3</v>
      </c>
      <c r="F177" t="n">
        <v>24.06</v>
      </c>
      <c r="G177" t="n">
        <v>31.28</v>
      </c>
      <c r="H177" t="n">
        <v>5</v>
      </c>
      <c r="I177" t="n">
        <v>6</v>
      </c>
      <c r="J177" t="n">
        <v>-1</v>
      </c>
      <c r="K177" t="n">
        <v>-1</v>
      </c>
      <c r="L177">
        <f>HYPERLINK("https://www.defined.fi/sol/KkqCJwRvyoGmMQ93p8U4Kr6t9NTXWr1PehFYFzPpump?maker=EfbbhahGNuhqEraRZXrwETfsaKxScngEttdQixWAW4WE","https://www.defined.fi/sol/KkqCJwRvyoGmMQ93p8U4Kr6t9NTXWr1PehFYFzPpump?maker=EfbbhahGNuhqEraRZXrwETfsaKxScngEttdQixWAW4WE")</f>
        <v/>
      </c>
      <c r="M177">
        <f>HYPERLINK("https://dexscreener.com/solana/KkqCJwRvyoGmMQ93p8U4Kr6t9NTXWr1PehFYFzPpump?maker=EfbbhahGNuhqEraRZXrwETfsaKxScngEttdQixWAW4WE","https://dexscreener.com/solana/KkqCJwRvyoGmMQ93p8U4Kr6t9NTXWr1PehFYFzPpump?maker=EfbbhahGNuhqEraRZXrwETfsaKxScngEttdQixWAW4WE")</f>
        <v/>
      </c>
    </row>
    <row r="178">
      <c r="A178" t="inlineStr">
        <is>
          <t>28eFys6zcN2DdFixVYV4pK8ULyJbckPU1r3Q2DPYpump</t>
        </is>
      </c>
      <c r="B178" t="inlineStr">
        <is>
          <t>WBets</t>
        </is>
      </c>
      <c r="C178" t="n">
        <v>4</v>
      </c>
      <c r="D178" t="n">
        <v>0.174</v>
      </c>
      <c r="E178" t="n">
        <v>-1</v>
      </c>
      <c r="F178" t="n">
        <v>2.9</v>
      </c>
      <c r="G178" t="n">
        <v>3.08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HYPERLINK("https://www.defined.fi/sol/28eFys6zcN2DdFixVYV4pK8ULyJbckPU1r3Q2DPYpump?maker=EfbbhahGNuhqEraRZXrwETfsaKxScngEttdQixWAW4WE","https://www.defined.fi/sol/28eFys6zcN2DdFixVYV4pK8ULyJbckPU1r3Q2DPYpump?maker=EfbbhahGNuhqEraRZXrwETfsaKxScngEttdQixWAW4WE")</f>
        <v/>
      </c>
      <c r="M178">
        <f>HYPERLINK("https://dexscreener.com/solana/28eFys6zcN2DdFixVYV4pK8ULyJbckPU1r3Q2DPYpump?maker=EfbbhahGNuhqEraRZXrwETfsaKxScngEttdQixWAW4WE","https://dexscreener.com/solana/28eFys6zcN2DdFixVYV4pK8ULyJbckPU1r3Q2DPYpump?maker=EfbbhahGNuhqEraRZXrwETfsaKxScngEttdQixWAW4WE")</f>
        <v/>
      </c>
    </row>
    <row r="179">
      <c r="A179" t="inlineStr">
        <is>
          <t>5pH1BxNLatQ22m77ht7rQHxbPiC6tJu5fk2AY4tSpump</t>
        </is>
      </c>
      <c r="B179" t="inlineStr">
        <is>
          <t>autism</t>
        </is>
      </c>
      <c r="C179" t="n">
        <v>4</v>
      </c>
      <c r="D179" t="n">
        <v>0.08699999999999999</v>
      </c>
      <c r="E179" t="n">
        <v>0.03</v>
      </c>
      <c r="F179" t="n">
        <v>2.9</v>
      </c>
      <c r="G179" t="n">
        <v>2.99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HYPERLINK("https://www.defined.fi/sol/5pH1BxNLatQ22m77ht7rQHxbPiC6tJu5fk2AY4tSpump?maker=EfbbhahGNuhqEraRZXrwETfsaKxScngEttdQixWAW4WE","https://www.defined.fi/sol/5pH1BxNLatQ22m77ht7rQHxbPiC6tJu5fk2AY4tSpump?maker=EfbbhahGNuhqEraRZXrwETfsaKxScngEttdQixWAW4WE")</f>
        <v/>
      </c>
      <c r="M179">
        <f>HYPERLINK("https://dexscreener.com/solana/5pH1BxNLatQ22m77ht7rQHxbPiC6tJu5fk2AY4tSpump?maker=EfbbhahGNuhqEraRZXrwETfsaKxScngEttdQixWAW4WE","https://dexscreener.com/solana/5pH1BxNLatQ22m77ht7rQHxbPiC6tJu5fk2AY4tSpump?maker=EfbbhahGNuhqEraRZXrwETfsaKxScngEttdQixWAW4WE")</f>
        <v/>
      </c>
    </row>
    <row r="180">
      <c r="A180" t="inlineStr">
        <is>
          <t>CvTtQL9HZuoDZPGAsjpPcBL9nNepMiqVeDVmEmKfpump</t>
        </is>
      </c>
      <c r="B180" t="inlineStr">
        <is>
          <t>KOOK</t>
        </is>
      </c>
      <c r="C180" t="n">
        <v>4</v>
      </c>
      <c r="D180" t="n">
        <v>-0.645</v>
      </c>
      <c r="E180" t="n">
        <v>-0.17</v>
      </c>
      <c r="F180" t="n">
        <v>3.85</v>
      </c>
      <c r="G180" t="n">
        <v>3.2</v>
      </c>
      <c r="H180" t="n">
        <v>2</v>
      </c>
      <c r="I180" t="n">
        <v>1</v>
      </c>
      <c r="J180" t="n">
        <v>-1</v>
      </c>
      <c r="K180" t="n">
        <v>-1</v>
      </c>
      <c r="L180">
        <f>HYPERLINK("https://www.defined.fi/sol/CvTtQL9HZuoDZPGAsjpPcBL9nNepMiqVeDVmEmKfpump?maker=EfbbhahGNuhqEraRZXrwETfsaKxScngEttdQixWAW4WE","https://www.defined.fi/sol/CvTtQL9HZuoDZPGAsjpPcBL9nNepMiqVeDVmEmKfpump?maker=EfbbhahGNuhqEraRZXrwETfsaKxScngEttdQixWAW4WE")</f>
        <v/>
      </c>
      <c r="M180">
        <f>HYPERLINK("https://dexscreener.com/solana/CvTtQL9HZuoDZPGAsjpPcBL9nNepMiqVeDVmEmKfpump?maker=EfbbhahGNuhqEraRZXrwETfsaKxScngEttdQixWAW4WE","https://dexscreener.com/solana/CvTtQL9HZuoDZPGAsjpPcBL9nNepMiqVeDVmEmKfpump?maker=EfbbhahGNuhqEraRZXrwETfsaKxScngEttdQixWAW4WE")</f>
        <v/>
      </c>
    </row>
    <row r="181">
      <c r="A181" t="inlineStr">
        <is>
          <t>DY7LTkqSVy1XnGy1wbtsH5cUUYokaCCXrphUu38zpump</t>
        </is>
      </c>
      <c r="B181" t="inlineStr">
        <is>
          <t>Nov5</t>
        </is>
      </c>
      <c r="C181" t="n">
        <v>4</v>
      </c>
      <c r="D181" t="n">
        <v>0.614</v>
      </c>
      <c r="E181" t="n">
        <v>-1</v>
      </c>
      <c r="F181" t="n">
        <v>1.02</v>
      </c>
      <c r="G181" t="n">
        <v>1.63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HYPERLINK("https://www.defined.fi/sol/DY7LTkqSVy1XnGy1wbtsH5cUUYokaCCXrphUu38zpump?maker=EfbbhahGNuhqEraRZXrwETfsaKxScngEttdQixWAW4WE","https://www.defined.fi/sol/DY7LTkqSVy1XnGy1wbtsH5cUUYokaCCXrphUu38zpump?maker=EfbbhahGNuhqEraRZXrwETfsaKxScngEttdQixWAW4WE")</f>
        <v/>
      </c>
      <c r="M181">
        <f>HYPERLINK("https://dexscreener.com/solana/DY7LTkqSVy1XnGy1wbtsH5cUUYokaCCXrphUu38zpump?maker=EfbbhahGNuhqEraRZXrwETfsaKxScngEttdQixWAW4WE","https://dexscreener.com/solana/DY7LTkqSVy1XnGy1wbtsH5cUUYokaCCXrphUu38zpump?maker=EfbbhahGNuhqEraRZXrwETfsaKxScngEttdQixWAW4WE")</f>
        <v/>
      </c>
    </row>
    <row r="182">
      <c r="A182" t="inlineStr">
        <is>
          <t>CS25ACdjUudc49Nq6VyxqVr3pU1M6znuxkvA5R3Vpump</t>
        </is>
      </c>
      <c r="B182" t="inlineStr">
        <is>
          <t>Ugood?</t>
        </is>
      </c>
      <c r="C182" t="n">
        <v>4</v>
      </c>
      <c r="D182" t="n">
        <v>1.21</v>
      </c>
      <c r="E182" t="n">
        <v>-1</v>
      </c>
      <c r="F182" t="n">
        <v>7.64</v>
      </c>
      <c r="G182" t="n">
        <v>8.85</v>
      </c>
      <c r="H182" t="n">
        <v>4</v>
      </c>
      <c r="I182" t="n">
        <v>3</v>
      </c>
      <c r="J182" t="n">
        <v>-1</v>
      </c>
      <c r="K182" t="n">
        <v>-1</v>
      </c>
      <c r="L182">
        <f>HYPERLINK("https://www.defined.fi/sol/CS25ACdjUudc49Nq6VyxqVr3pU1M6znuxkvA5R3Vpump?maker=EfbbhahGNuhqEraRZXrwETfsaKxScngEttdQixWAW4WE","https://www.defined.fi/sol/CS25ACdjUudc49Nq6VyxqVr3pU1M6znuxkvA5R3Vpump?maker=EfbbhahGNuhqEraRZXrwETfsaKxScngEttdQixWAW4WE")</f>
        <v/>
      </c>
      <c r="M182">
        <f>HYPERLINK("https://dexscreener.com/solana/CS25ACdjUudc49Nq6VyxqVr3pU1M6znuxkvA5R3Vpump?maker=EfbbhahGNuhqEraRZXrwETfsaKxScngEttdQixWAW4WE","https://dexscreener.com/solana/CS25ACdjUudc49Nq6VyxqVr3pU1M6znuxkvA5R3Vpump?maker=EfbbhahGNuhqEraRZXrwETfsaKxScngEttdQixWAW4WE")</f>
        <v/>
      </c>
    </row>
    <row r="183">
      <c r="A183" t="inlineStr">
        <is>
          <t>F6s6hxSW6yWF4h5YBbW28JHLFEGXKYbEmungaTPtpump</t>
        </is>
      </c>
      <c r="B183" t="inlineStr">
        <is>
          <t>DORAE</t>
        </is>
      </c>
      <c r="C183" t="n">
        <v>4</v>
      </c>
      <c r="D183" t="n">
        <v>15.39</v>
      </c>
      <c r="E183" t="n">
        <v>0.1</v>
      </c>
      <c r="F183" t="n">
        <v>175.5</v>
      </c>
      <c r="G183" t="n">
        <v>177.84</v>
      </c>
      <c r="H183" t="n">
        <v>5</v>
      </c>
      <c r="I183" t="n">
        <v>6</v>
      </c>
      <c r="J183" t="n">
        <v>-1</v>
      </c>
      <c r="K183" t="n">
        <v>-1</v>
      </c>
      <c r="L183">
        <f>HYPERLINK("https://www.defined.fi/sol/F6s6hxSW6yWF4h5YBbW28JHLFEGXKYbEmungaTPtpump?maker=EfbbhahGNuhqEraRZXrwETfsaKxScngEttdQixWAW4WE","https://www.defined.fi/sol/F6s6hxSW6yWF4h5YBbW28JHLFEGXKYbEmungaTPtpump?maker=EfbbhahGNuhqEraRZXrwETfsaKxScngEttdQixWAW4WE")</f>
        <v/>
      </c>
      <c r="M183">
        <f>HYPERLINK("https://dexscreener.com/solana/F6s6hxSW6yWF4h5YBbW28JHLFEGXKYbEmungaTPtpump?maker=EfbbhahGNuhqEraRZXrwETfsaKxScngEttdQixWAW4WE","https://dexscreener.com/solana/F6s6hxSW6yWF4h5YBbW28JHLFEGXKYbEmungaTPtpump?maker=EfbbhahGNuhqEraRZXrwETfsaKxScngEttdQixWAW4WE")</f>
        <v/>
      </c>
    </row>
    <row r="184">
      <c r="A184" t="inlineStr">
        <is>
          <t>4RQ2w7aogsTvtM98mNt8JHL4FRd3U4TPLBbz3Fqapump</t>
        </is>
      </c>
      <c r="B184" t="inlineStr">
        <is>
          <t>Ai-Da</t>
        </is>
      </c>
      <c r="C184" t="n">
        <v>4</v>
      </c>
      <c r="D184" t="n">
        <v>0.753</v>
      </c>
      <c r="E184" t="n">
        <v>0.11</v>
      </c>
      <c r="F184" t="n">
        <v>7.06</v>
      </c>
      <c r="G184" t="n">
        <v>7.82</v>
      </c>
      <c r="H184" t="n">
        <v>3</v>
      </c>
      <c r="I184" t="n">
        <v>3</v>
      </c>
      <c r="J184" t="n">
        <v>-1</v>
      </c>
      <c r="K184" t="n">
        <v>-1</v>
      </c>
      <c r="L184">
        <f>HYPERLINK("https://www.defined.fi/sol/4RQ2w7aogsTvtM98mNt8JHL4FRd3U4TPLBbz3Fqapump?maker=EfbbhahGNuhqEraRZXrwETfsaKxScngEttdQixWAW4WE","https://www.defined.fi/sol/4RQ2w7aogsTvtM98mNt8JHL4FRd3U4TPLBbz3Fqapump?maker=EfbbhahGNuhqEraRZXrwETfsaKxScngEttdQixWAW4WE")</f>
        <v/>
      </c>
      <c r="M184">
        <f>HYPERLINK("https://dexscreener.com/solana/4RQ2w7aogsTvtM98mNt8JHL4FRd3U4TPLBbz3Fqapump?maker=EfbbhahGNuhqEraRZXrwETfsaKxScngEttdQixWAW4WE","https://dexscreener.com/solana/4RQ2w7aogsTvtM98mNt8JHL4FRd3U4TPLBbz3Fqapump?maker=EfbbhahGNuhqEraRZXrwETfsaKxScngEttdQixWAW4WE")</f>
        <v/>
      </c>
    </row>
    <row r="185">
      <c r="A185" t="inlineStr">
        <is>
          <t>GQaDVLoi9xe2eQcKqC5c11vRxJWu5askVty1dmzmoy8k</t>
        </is>
      </c>
      <c r="B185" t="inlineStr">
        <is>
          <t>CLIMP</t>
        </is>
      </c>
      <c r="C185" t="n">
        <v>4</v>
      </c>
      <c r="D185" t="n">
        <v>1.05</v>
      </c>
      <c r="E185" t="n">
        <v>0.37</v>
      </c>
      <c r="F185" t="n">
        <v>2.88</v>
      </c>
      <c r="G185" t="n">
        <v>3.93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HYPERLINK("https://www.defined.fi/sol/GQaDVLoi9xe2eQcKqC5c11vRxJWu5askVty1dmzmoy8k?maker=EfbbhahGNuhqEraRZXrwETfsaKxScngEttdQixWAW4WE","https://www.defined.fi/sol/GQaDVLoi9xe2eQcKqC5c11vRxJWu5askVty1dmzmoy8k?maker=EfbbhahGNuhqEraRZXrwETfsaKxScngEttdQixWAW4WE")</f>
        <v/>
      </c>
      <c r="M185">
        <f>HYPERLINK("https://dexscreener.com/solana/GQaDVLoi9xe2eQcKqC5c11vRxJWu5askVty1dmzmoy8k?maker=EfbbhahGNuhqEraRZXrwETfsaKxScngEttdQixWAW4WE","https://dexscreener.com/solana/GQaDVLoi9xe2eQcKqC5c11vRxJWu5askVty1dmzmoy8k?maker=EfbbhahGNuhqEraRZXrwETfsaKxScngEttdQixWAW4WE")</f>
        <v/>
      </c>
    </row>
    <row r="186">
      <c r="A186" t="inlineStr">
        <is>
          <t>FFKxTc4NvfauxZXVG6eAaHapNqz5sN1RuJKg4Egnpump</t>
        </is>
      </c>
      <c r="B186" t="inlineStr">
        <is>
          <t>VeryApe</t>
        </is>
      </c>
      <c r="C186" t="n">
        <v>4</v>
      </c>
      <c r="D186" t="n">
        <v>0.695</v>
      </c>
      <c r="E186" t="n">
        <v>-1</v>
      </c>
      <c r="F186" t="n">
        <v>1.92</v>
      </c>
      <c r="G186" t="n">
        <v>2.62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HYPERLINK("https://www.defined.fi/sol/FFKxTc4NvfauxZXVG6eAaHapNqz5sN1RuJKg4Egnpump?maker=EfbbhahGNuhqEraRZXrwETfsaKxScngEttdQixWAW4WE","https://www.defined.fi/sol/FFKxTc4NvfauxZXVG6eAaHapNqz5sN1RuJKg4Egnpump?maker=EfbbhahGNuhqEraRZXrwETfsaKxScngEttdQixWAW4WE")</f>
        <v/>
      </c>
      <c r="M186">
        <f>HYPERLINK("https://dexscreener.com/solana/FFKxTc4NvfauxZXVG6eAaHapNqz5sN1RuJKg4Egnpump?maker=EfbbhahGNuhqEraRZXrwETfsaKxScngEttdQixWAW4WE","https://dexscreener.com/solana/FFKxTc4NvfauxZXVG6eAaHapNqz5sN1RuJKg4Egnpump?maker=EfbbhahGNuhqEraRZXrwETfsaKxScngEttdQixWAW4WE")</f>
        <v/>
      </c>
    </row>
    <row r="187">
      <c r="A187" t="inlineStr">
        <is>
          <t>FrdGhRcQjVj1uvhCW1zwW1e32CizS5wMQ5dSJNaVpump</t>
        </is>
      </c>
      <c r="B187" t="inlineStr">
        <is>
          <t>thebottom</t>
        </is>
      </c>
      <c r="C187" t="n">
        <v>4</v>
      </c>
      <c r="D187" t="n">
        <v>0.62</v>
      </c>
      <c r="E187" t="n">
        <v>0.21</v>
      </c>
      <c r="F187" t="n">
        <v>2.9</v>
      </c>
      <c r="G187" t="n">
        <v>3.52</v>
      </c>
      <c r="H187" t="n">
        <v>1</v>
      </c>
      <c r="I187" t="n">
        <v>2</v>
      </c>
      <c r="J187" t="n">
        <v>-1</v>
      </c>
      <c r="K187" t="n">
        <v>-1</v>
      </c>
      <c r="L187">
        <f>HYPERLINK("https://www.defined.fi/sol/FrdGhRcQjVj1uvhCW1zwW1e32CizS5wMQ5dSJNaVpump?maker=EfbbhahGNuhqEraRZXrwETfsaKxScngEttdQixWAW4WE","https://www.defined.fi/sol/FrdGhRcQjVj1uvhCW1zwW1e32CizS5wMQ5dSJNaVpump?maker=EfbbhahGNuhqEraRZXrwETfsaKxScngEttdQixWAW4WE")</f>
        <v/>
      </c>
      <c r="M187">
        <f>HYPERLINK("https://dexscreener.com/solana/FrdGhRcQjVj1uvhCW1zwW1e32CizS5wMQ5dSJNaVpump?maker=EfbbhahGNuhqEraRZXrwETfsaKxScngEttdQixWAW4WE","https://dexscreener.com/solana/FrdGhRcQjVj1uvhCW1zwW1e32CizS5wMQ5dSJNaVpump?maker=EfbbhahGNuhqEraRZXrwETfsaKxScngEttdQixWAW4WE")</f>
        <v/>
      </c>
    </row>
    <row r="188">
      <c r="A188" t="inlineStr">
        <is>
          <t>7M3ieFsS397J924iPZUHZT4vkX5mVpueoVB5RbzTpump</t>
        </is>
      </c>
      <c r="B188" t="inlineStr">
        <is>
          <t>Chloe</t>
        </is>
      </c>
      <c r="C188" t="n">
        <v>4</v>
      </c>
      <c r="D188" t="n">
        <v>3.85</v>
      </c>
      <c r="E188" t="n">
        <v>0.44</v>
      </c>
      <c r="F188" t="n">
        <v>8.67</v>
      </c>
      <c r="G188" t="n">
        <v>12.52</v>
      </c>
      <c r="H188" t="n">
        <v>3</v>
      </c>
      <c r="I188" t="n">
        <v>6</v>
      </c>
      <c r="J188" t="n">
        <v>-1</v>
      </c>
      <c r="K188" t="n">
        <v>-1</v>
      </c>
      <c r="L188">
        <f>HYPERLINK("https://www.defined.fi/sol/7M3ieFsS397J924iPZUHZT4vkX5mVpueoVB5RbzTpump?maker=EfbbhahGNuhqEraRZXrwETfsaKxScngEttdQixWAW4WE","https://www.defined.fi/sol/7M3ieFsS397J924iPZUHZT4vkX5mVpueoVB5RbzTpump?maker=EfbbhahGNuhqEraRZXrwETfsaKxScngEttdQixWAW4WE")</f>
        <v/>
      </c>
      <c r="M188">
        <f>HYPERLINK("https://dexscreener.com/solana/7M3ieFsS397J924iPZUHZT4vkX5mVpueoVB5RbzTpump?maker=EfbbhahGNuhqEraRZXrwETfsaKxScngEttdQixWAW4WE","https://dexscreener.com/solana/7M3ieFsS397J924iPZUHZT4vkX5mVpueoVB5RbzTpump?maker=EfbbhahGNuhqEraRZXrwETfsaKxScngEttdQixWAW4WE")</f>
        <v/>
      </c>
    </row>
    <row r="189">
      <c r="A189" t="inlineStr">
        <is>
          <t>HpQDF5bK88ijPAWnQyFtaz2FuvRxwgsnJdJdqX6npump</t>
        </is>
      </c>
      <c r="B189" t="inlineStr">
        <is>
          <t>ACAT</t>
        </is>
      </c>
      <c r="C189" t="n">
        <v>4</v>
      </c>
      <c r="D189" t="n">
        <v>2.43</v>
      </c>
      <c r="E189" t="n">
        <v>0.28</v>
      </c>
      <c r="F189" t="n">
        <v>8.710000000000001</v>
      </c>
      <c r="G189" t="n">
        <v>11.14</v>
      </c>
      <c r="H189" t="n">
        <v>3</v>
      </c>
      <c r="I189" t="n">
        <v>3</v>
      </c>
      <c r="J189" t="n">
        <v>-1</v>
      </c>
      <c r="K189" t="n">
        <v>-1</v>
      </c>
      <c r="L189">
        <f>HYPERLINK("https://www.defined.fi/sol/HpQDF5bK88ijPAWnQyFtaz2FuvRxwgsnJdJdqX6npump?maker=EfbbhahGNuhqEraRZXrwETfsaKxScngEttdQixWAW4WE","https://www.defined.fi/sol/HpQDF5bK88ijPAWnQyFtaz2FuvRxwgsnJdJdqX6npump?maker=EfbbhahGNuhqEraRZXrwETfsaKxScngEttdQixWAW4WE")</f>
        <v/>
      </c>
      <c r="M189">
        <f>HYPERLINK("https://dexscreener.com/solana/HpQDF5bK88ijPAWnQyFtaz2FuvRxwgsnJdJdqX6npump?maker=EfbbhahGNuhqEraRZXrwETfsaKxScngEttdQixWAW4WE","https://dexscreener.com/solana/HpQDF5bK88ijPAWnQyFtaz2FuvRxwgsnJdJdqX6npump?maker=EfbbhahGNuhqEraRZXrwETfsaKxScngEttdQixWAW4WE")</f>
        <v/>
      </c>
    </row>
    <row r="190">
      <c r="A190" t="inlineStr">
        <is>
          <t>Gur8Zk1GioX2zytx6zTCZ9hpgBc2qPFVjtGK26d1pump</t>
        </is>
      </c>
      <c r="B190" t="inlineStr">
        <is>
          <t>DUG</t>
        </is>
      </c>
      <c r="C190" t="n">
        <v>4</v>
      </c>
      <c r="D190" t="n">
        <v>0.88</v>
      </c>
      <c r="E190" t="n">
        <v>-1</v>
      </c>
      <c r="F190" t="n">
        <v>4.85</v>
      </c>
      <c r="G190" t="n">
        <v>5.73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HYPERLINK("https://www.defined.fi/sol/Gur8Zk1GioX2zytx6zTCZ9hpgBc2qPFVjtGK26d1pump?maker=EfbbhahGNuhqEraRZXrwETfsaKxScngEttdQixWAW4WE","https://www.defined.fi/sol/Gur8Zk1GioX2zytx6zTCZ9hpgBc2qPFVjtGK26d1pump?maker=EfbbhahGNuhqEraRZXrwETfsaKxScngEttdQixWAW4WE")</f>
        <v/>
      </c>
      <c r="M190">
        <f>HYPERLINK("https://dexscreener.com/solana/Gur8Zk1GioX2zytx6zTCZ9hpgBc2qPFVjtGK26d1pump?maker=EfbbhahGNuhqEraRZXrwETfsaKxScngEttdQixWAW4WE","https://dexscreener.com/solana/Gur8Zk1GioX2zytx6zTCZ9hpgBc2qPFVjtGK26d1pump?maker=EfbbhahGNuhqEraRZXrwETfsaKxScngEttdQixWAW4WE")</f>
        <v/>
      </c>
    </row>
    <row r="191">
      <c r="A191" t="inlineStr">
        <is>
          <t>BAsZfHPNAJX9TAP6mrA8jg1mx7DeAPMo7xjsGDuzpump</t>
        </is>
      </c>
      <c r="B191" t="inlineStr">
        <is>
          <t>AI</t>
        </is>
      </c>
      <c r="C191" t="n">
        <v>4</v>
      </c>
      <c r="D191" t="n">
        <v>0.663</v>
      </c>
      <c r="E191" t="n">
        <v>-1</v>
      </c>
      <c r="F191" t="n">
        <v>4.84</v>
      </c>
      <c r="G191" t="n">
        <v>5.5</v>
      </c>
      <c r="H191" t="n">
        <v>1</v>
      </c>
      <c r="I191" t="n">
        <v>1</v>
      </c>
      <c r="J191" t="n">
        <v>-1</v>
      </c>
      <c r="K191" t="n">
        <v>-1</v>
      </c>
      <c r="L191">
        <f>HYPERLINK("https://www.defined.fi/sol/BAsZfHPNAJX9TAP6mrA8jg1mx7DeAPMo7xjsGDuzpump?maker=EfbbhahGNuhqEraRZXrwETfsaKxScngEttdQixWAW4WE","https://www.defined.fi/sol/BAsZfHPNAJX9TAP6mrA8jg1mx7DeAPMo7xjsGDuzpump?maker=EfbbhahGNuhqEraRZXrwETfsaKxScngEttdQixWAW4WE")</f>
        <v/>
      </c>
      <c r="M191">
        <f>HYPERLINK("https://dexscreener.com/solana/BAsZfHPNAJX9TAP6mrA8jg1mx7DeAPMo7xjsGDuzpump?maker=EfbbhahGNuhqEraRZXrwETfsaKxScngEttdQixWAW4WE","https://dexscreener.com/solana/BAsZfHPNAJX9TAP6mrA8jg1mx7DeAPMo7xjsGDuzpump?maker=EfbbhahGNuhqEraRZXrwETfsaKxScngEttdQixWAW4WE")</f>
        <v/>
      </c>
    </row>
    <row r="192">
      <c r="A192" t="inlineStr">
        <is>
          <t>GczhMioQ2jks4DgWaYVZE4LEf4JpgJ7Stee5t29gpump</t>
        </is>
      </c>
      <c r="B192" t="inlineStr">
        <is>
          <t>GENTISUS</t>
        </is>
      </c>
      <c r="C192" t="n">
        <v>4</v>
      </c>
      <c r="D192" t="n">
        <v>0.656</v>
      </c>
      <c r="E192" t="n">
        <v>-1</v>
      </c>
      <c r="F192" t="n">
        <v>9.67</v>
      </c>
      <c r="G192" t="n">
        <v>10.33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HYPERLINK("https://www.defined.fi/sol/GczhMioQ2jks4DgWaYVZE4LEf4JpgJ7Stee5t29gpump?maker=EfbbhahGNuhqEraRZXrwETfsaKxScngEttdQixWAW4WE","https://www.defined.fi/sol/GczhMioQ2jks4DgWaYVZE4LEf4JpgJ7Stee5t29gpump?maker=EfbbhahGNuhqEraRZXrwETfsaKxScngEttdQixWAW4WE")</f>
        <v/>
      </c>
      <c r="M192">
        <f>HYPERLINK("https://dexscreener.com/solana/GczhMioQ2jks4DgWaYVZE4LEf4JpgJ7Stee5t29gpump?maker=EfbbhahGNuhqEraRZXrwETfsaKxScngEttdQixWAW4WE","https://dexscreener.com/solana/GczhMioQ2jks4DgWaYVZE4LEf4JpgJ7Stee5t29gpump?maker=EfbbhahGNuhqEraRZXrwETfsaKxScngEttdQixWAW4WE")</f>
        <v/>
      </c>
    </row>
    <row r="193">
      <c r="A193" t="inlineStr">
        <is>
          <t>3gCkc8bB79B6hMyQsqrgWetN4zBcxXmMHEiyH2Hupump</t>
        </is>
      </c>
      <c r="B193" t="inlineStr">
        <is>
          <t>MO'AI</t>
        </is>
      </c>
      <c r="C193" t="n">
        <v>4</v>
      </c>
      <c r="D193" t="n">
        <v>2.39</v>
      </c>
      <c r="E193" t="n">
        <v>-1</v>
      </c>
      <c r="F193" t="n">
        <v>9.67</v>
      </c>
      <c r="G193" t="n">
        <v>12.06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HYPERLINK("https://www.defined.fi/sol/3gCkc8bB79B6hMyQsqrgWetN4zBcxXmMHEiyH2Hupump?maker=EfbbhahGNuhqEraRZXrwETfsaKxScngEttdQixWAW4WE","https://www.defined.fi/sol/3gCkc8bB79B6hMyQsqrgWetN4zBcxXmMHEiyH2Hupump?maker=EfbbhahGNuhqEraRZXrwETfsaKxScngEttdQixWAW4WE")</f>
        <v/>
      </c>
      <c r="M193">
        <f>HYPERLINK("https://dexscreener.com/solana/3gCkc8bB79B6hMyQsqrgWetN4zBcxXmMHEiyH2Hupump?maker=EfbbhahGNuhqEraRZXrwETfsaKxScngEttdQixWAW4WE","https://dexscreener.com/solana/3gCkc8bB79B6hMyQsqrgWetN4zBcxXmMHEiyH2Hupump?maker=EfbbhahGNuhqEraRZXrwETfsaKxScngEttdQixWAW4WE")</f>
        <v/>
      </c>
    </row>
    <row r="194">
      <c r="A194" t="inlineStr">
        <is>
          <t>7EfnrrF21DgZkUzBZvdYy3rHfurQC6xzysDF3i38pump</t>
        </is>
      </c>
      <c r="B194" t="inlineStr">
        <is>
          <t>DIDDYAI</t>
        </is>
      </c>
      <c r="C194" t="n">
        <v>4</v>
      </c>
      <c r="D194" t="n">
        <v>0.631</v>
      </c>
      <c r="E194" t="n">
        <v>-1</v>
      </c>
      <c r="F194" t="n">
        <v>0.408</v>
      </c>
      <c r="G194" t="n">
        <v>1.04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HYPERLINK("https://www.defined.fi/sol/7EfnrrF21DgZkUzBZvdYy3rHfurQC6xzysDF3i38pump?maker=EfbbhahGNuhqEraRZXrwETfsaKxScngEttdQixWAW4WE","https://www.defined.fi/sol/7EfnrrF21DgZkUzBZvdYy3rHfurQC6xzysDF3i38pump?maker=EfbbhahGNuhqEraRZXrwETfsaKxScngEttdQixWAW4WE")</f>
        <v/>
      </c>
      <c r="M194">
        <f>HYPERLINK("https://dexscreener.com/solana/7EfnrrF21DgZkUzBZvdYy3rHfurQC6xzysDF3i38pump?maker=EfbbhahGNuhqEraRZXrwETfsaKxScngEttdQixWAW4WE","https://dexscreener.com/solana/7EfnrrF21DgZkUzBZvdYy3rHfurQC6xzysDF3i38pump?maker=EfbbhahGNuhqEraRZXrwETfsaKxScngEttdQixWAW4WE")</f>
        <v/>
      </c>
    </row>
    <row r="195">
      <c r="A195" t="inlineStr">
        <is>
          <t>ByDopd44Em84ZGnAmM7cRnxcCCzZjprJxxm7VaqNpump</t>
        </is>
      </c>
      <c r="B195" t="inlineStr">
        <is>
          <t>MARC</t>
        </is>
      </c>
      <c r="C195" t="n">
        <v>4</v>
      </c>
      <c r="D195" t="n">
        <v>0.447</v>
      </c>
      <c r="E195" t="n">
        <v>0.14</v>
      </c>
      <c r="F195" t="n">
        <v>3.3</v>
      </c>
      <c r="G195" t="n">
        <v>3.75</v>
      </c>
      <c r="H195" t="n">
        <v>2</v>
      </c>
      <c r="I195" t="n">
        <v>1</v>
      </c>
      <c r="J195" t="n">
        <v>-1</v>
      </c>
      <c r="K195" t="n">
        <v>-1</v>
      </c>
      <c r="L195">
        <f>HYPERLINK("https://www.defined.fi/sol/ByDopd44Em84ZGnAmM7cRnxcCCzZjprJxxm7VaqNpump?maker=EfbbhahGNuhqEraRZXrwETfsaKxScngEttdQixWAW4WE","https://www.defined.fi/sol/ByDopd44Em84ZGnAmM7cRnxcCCzZjprJxxm7VaqNpump?maker=EfbbhahGNuhqEraRZXrwETfsaKxScngEttdQixWAW4WE")</f>
        <v/>
      </c>
      <c r="M195">
        <f>HYPERLINK("https://dexscreener.com/solana/ByDopd44Em84ZGnAmM7cRnxcCCzZjprJxxm7VaqNpump?maker=EfbbhahGNuhqEraRZXrwETfsaKxScngEttdQixWAW4WE","https://dexscreener.com/solana/ByDopd44Em84ZGnAmM7cRnxcCCzZjprJxxm7VaqNpump?maker=EfbbhahGNuhqEraRZXrwETfsaKxScngEttdQixWAW4WE")</f>
        <v/>
      </c>
    </row>
    <row r="196">
      <c r="A196" t="inlineStr">
        <is>
          <t>2ee1VjdF3CR1SsxYyprhXNxoAUvEHeaB21MsNMV8pump</t>
        </is>
      </c>
      <c r="B196" t="inlineStr">
        <is>
          <t>21</t>
        </is>
      </c>
      <c r="C196" t="n">
        <v>4</v>
      </c>
      <c r="D196" t="n">
        <v>1.55</v>
      </c>
      <c r="E196" t="n">
        <v>0.1</v>
      </c>
      <c r="F196" t="n">
        <v>15.56</v>
      </c>
      <c r="G196" t="n">
        <v>17.11</v>
      </c>
      <c r="H196" t="n">
        <v>6</v>
      </c>
      <c r="I196" t="n">
        <v>7</v>
      </c>
      <c r="J196" t="n">
        <v>-1</v>
      </c>
      <c r="K196" t="n">
        <v>-1</v>
      </c>
      <c r="L196">
        <f>HYPERLINK("https://www.defined.fi/sol/2ee1VjdF3CR1SsxYyprhXNxoAUvEHeaB21MsNMV8pump?maker=EfbbhahGNuhqEraRZXrwETfsaKxScngEttdQixWAW4WE","https://www.defined.fi/sol/2ee1VjdF3CR1SsxYyprhXNxoAUvEHeaB21MsNMV8pump?maker=EfbbhahGNuhqEraRZXrwETfsaKxScngEttdQixWAW4WE")</f>
        <v/>
      </c>
      <c r="M196">
        <f>HYPERLINK("https://dexscreener.com/solana/2ee1VjdF3CR1SsxYyprhXNxoAUvEHeaB21MsNMV8pump?maker=EfbbhahGNuhqEraRZXrwETfsaKxScngEttdQixWAW4WE","https://dexscreener.com/solana/2ee1VjdF3CR1SsxYyprhXNxoAUvEHeaB21MsNMV8pump?maker=EfbbhahGNuhqEraRZXrwETfsaKxScngEttdQixWAW4WE")</f>
        <v/>
      </c>
    </row>
    <row r="197">
      <c r="A197" t="inlineStr">
        <is>
          <t>6eN1RvN5xo8najYpou5tjJ7hcLweontu5EHPqSJBpump</t>
        </is>
      </c>
      <c r="B197" t="inlineStr">
        <is>
          <t>Uman</t>
        </is>
      </c>
      <c r="C197" t="n">
        <v>4</v>
      </c>
      <c r="D197" t="n">
        <v>7.01</v>
      </c>
      <c r="E197" t="n">
        <v>0.25</v>
      </c>
      <c r="F197" t="n">
        <v>28.2</v>
      </c>
      <c r="G197" t="n">
        <v>35.21</v>
      </c>
      <c r="H197" t="n">
        <v>8</v>
      </c>
      <c r="I197" t="n">
        <v>11</v>
      </c>
      <c r="J197" t="n">
        <v>-1</v>
      </c>
      <c r="K197" t="n">
        <v>-1</v>
      </c>
      <c r="L197">
        <f>HYPERLINK("https://www.defined.fi/sol/6eN1RvN5xo8najYpou5tjJ7hcLweontu5EHPqSJBpump?maker=EfbbhahGNuhqEraRZXrwETfsaKxScngEttdQixWAW4WE","https://www.defined.fi/sol/6eN1RvN5xo8najYpou5tjJ7hcLweontu5EHPqSJBpump?maker=EfbbhahGNuhqEraRZXrwETfsaKxScngEttdQixWAW4WE")</f>
        <v/>
      </c>
      <c r="M197">
        <f>HYPERLINK("https://dexscreener.com/solana/6eN1RvN5xo8najYpou5tjJ7hcLweontu5EHPqSJBpump?maker=EfbbhahGNuhqEraRZXrwETfsaKxScngEttdQixWAW4WE","https://dexscreener.com/solana/6eN1RvN5xo8najYpou5tjJ7hcLweontu5EHPqSJBpump?maker=EfbbhahGNuhqEraRZXrwETfsaKxScngEttdQixWAW4WE")</f>
        <v/>
      </c>
    </row>
    <row r="198">
      <c r="A198" t="inlineStr">
        <is>
          <t>4qEgNp6yd8ZoFutTTueLV7o42BRgqViM22zCPQTSpump</t>
        </is>
      </c>
      <c r="B198" t="inlineStr">
        <is>
          <t>Ozu</t>
        </is>
      </c>
      <c r="C198" t="n">
        <v>4</v>
      </c>
      <c r="D198" t="n">
        <v>1.75</v>
      </c>
      <c r="E198" t="n">
        <v>0.18</v>
      </c>
      <c r="F198" t="n">
        <v>9.77</v>
      </c>
      <c r="G198" t="n">
        <v>11.51</v>
      </c>
      <c r="H198" t="n">
        <v>4</v>
      </c>
      <c r="I198" t="n">
        <v>3</v>
      </c>
      <c r="J198" t="n">
        <v>-1</v>
      </c>
      <c r="K198" t="n">
        <v>-1</v>
      </c>
      <c r="L198">
        <f>HYPERLINK("https://www.defined.fi/sol/4qEgNp6yd8ZoFutTTueLV7o42BRgqViM22zCPQTSpump?maker=EfbbhahGNuhqEraRZXrwETfsaKxScngEttdQixWAW4WE","https://www.defined.fi/sol/4qEgNp6yd8ZoFutTTueLV7o42BRgqViM22zCPQTSpump?maker=EfbbhahGNuhqEraRZXrwETfsaKxScngEttdQixWAW4WE")</f>
        <v/>
      </c>
      <c r="M198">
        <f>HYPERLINK("https://dexscreener.com/solana/4qEgNp6yd8ZoFutTTueLV7o42BRgqViM22zCPQTSpump?maker=EfbbhahGNuhqEraRZXrwETfsaKxScngEttdQixWAW4WE","https://dexscreener.com/solana/4qEgNp6yd8ZoFutTTueLV7o42BRgqViM22zCPQTSpump?maker=EfbbhahGNuhqEraRZXrwETfsaKxScngEttdQixWAW4WE")</f>
        <v/>
      </c>
    </row>
    <row r="199">
      <c r="A199" t="inlineStr">
        <is>
          <t>A1iiBpJPsYtuneg6PPhGRHxuaRjoJLuB7fP8oS5pump</t>
        </is>
      </c>
      <c r="B199" t="inlineStr">
        <is>
          <t>KRYPTO</t>
        </is>
      </c>
      <c r="C199" t="n">
        <v>4</v>
      </c>
      <c r="D199" t="n">
        <v>2.28</v>
      </c>
      <c r="E199" t="n">
        <v>0.13</v>
      </c>
      <c r="F199" t="n">
        <v>17.51</v>
      </c>
      <c r="G199" t="n">
        <v>19.79</v>
      </c>
      <c r="H199" t="n">
        <v>4</v>
      </c>
      <c r="I199" t="n">
        <v>4</v>
      </c>
      <c r="J199" t="n">
        <v>-1</v>
      </c>
      <c r="K199" t="n">
        <v>-1</v>
      </c>
      <c r="L199">
        <f>HYPERLINK("https://www.defined.fi/sol/A1iiBpJPsYtuneg6PPhGRHxuaRjoJLuB7fP8oS5pump?maker=EfbbhahGNuhqEraRZXrwETfsaKxScngEttdQixWAW4WE","https://www.defined.fi/sol/A1iiBpJPsYtuneg6PPhGRHxuaRjoJLuB7fP8oS5pump?maker=EfbbhahGNuhqEraRZXrwETfsaKxScngEttdQixWAW4WE")</f>
        <v/>
      </c>
      <c r="M199">
        <f>HYPERLINK("https://dexscreener.com/solana/A1iiBpJPsYtuneg6PPhGRHxuaRjoJLuB7fP8oS5pump?maker=EfbbhahGNuhqEraRZXrwETfsaKxScngEttdQixWAW4WE","https://dexscreener.com/solana/A1iiBpJPsYtuneg6PPhGRHxuaRjoJLuB7fP8oS5pump?maker=EfbbhahGNuhqEraRZXrwETfsaKxScngEttdQixWAW4WE")</f>
        <v/>
      </c>
    </row>
    <row r="200">
      <c r="A200" t="inlineStr">
        <is>
          <t>GqmEdRD3zGUZdYPeuDeXxCc8Cj1DBmGSYK97TCwSpump</t>
        </is>
      </c>
      <c r="B200" t="inlineStr">
        <is>
          <t>e/acc</t>
        </is>
      </c>
      <c r="C200" t="n">
        <v>4</v>
      </c>
      <c r="D200" t="n">
        <v>2.56</v>
      </c>
      <c r="E200" t="n">
        <v>0.53</v>
      </c>
      <c r="F200" t="n">
        <v>4.8</v>
      </c>
      <c r="G200" t="n">
        <v>7.36</v>
      </c>
      <c r="H200" t="n">
        <v>1</v>
      </c>
      <c r="I200" t="n">
        <v>2</v>
      </c>
      <c r="J200" t="n">
        <v>-1</v>
      </c>
      <c r="K200" t="n">
        <v>-1</v>
      </c>
      <c r="L200">
        <f>HYPERLINK("https://www.defined.fi/sol/GqmEdRD3zGUZdYPeuDeXxCc8Cj1DBmGSYK97TCwSpump?maker=EfbbhahGNuhqEraRZXrwETfsaKxScngEttdQixWAW4WE","https://www.defined.fi/sol/GqmEdRD3zGUZdYPeuDeXxCc8Cj1DBmGSYK97TCwSpump?maker=EfbbhahGNuhqEraRZXrwETfsaKxScngEttdQixWAW4WE")</f>
        <v/>
      </c>
      <c r="M200">
        <f>HYPERLINK("https://dexscreener.com/solana/GqmEdRD3zGUZdYPeuDeXxCc8Cj1DBmGSYK97TCwSpump?maker=EfbbhahGNuhqEraRZXrwETfsaKxScngEttdQixWAW4WE","https://dexscreener.com/solana/GqmEdRD3zGUZdYPeuDeXxCc8Cj1DBmGSYK97TCwSpump?maker=EfbbhahGNuhqEraRZXrwETfsaKxScngEttdQixWAW4WE")</f>
        <v/>
      </c>
    </row>
    <row r="201">
      <c r="A201" t="inlineStr">
        <is>
          <t>Ct5dggoSeHGRD1bd1fejEFSvkBVmJMf7gEU5Yy5zpump</t>
        </is>
      </c>
      <c r="B201" t="inlineStr">
        <is>
          <t>Skipper</t>
        </is>
      </c>
      <c r="C201" t="n">
        <v>4</v>
      </c>
      <c r="D201" t="n">
        <v>5.24</v>
      </c>
      <c r="E201" t="n">
        <v>0.95</v>
      </c>
      <c r="F201" t="n">
        <v>5.49</v>
      </c>
      <c r="G201" t="n">
        <v>10.73</v>
      </c>
      <c r="H201" t="n">
        <v>3</v>
      </c>
      <c r="I201" t="n">
        <v>5</v>
      </c>
      <c r="J201" t="n">
        <v>-1</v>
      </c>
      <c r="K201" t="n">
        <v>-1</v>
      </c>
      <c r="L201">
        <f>HYPERLINK("https://www.defined.fi/sol/Ct5dggoSeHGRD1bd1fejEFSvkBVmJMf7gEU5Yy5zpump?maker=EfbbhahGNuhqEraRZXrwETfsaKxScngEttdQixWAW4WE","https://www.defined.fi/sol/Ct5dggoSeHGRD1bd1fejEFSvkBVmJMf7gEU5Yy5zpump?maker=EfbbhahGNuhqEraRZXrwETfsaKxScngEttdQixWAW4WE")</f>
        <v/>
      </c>
      <c r="M201">
        <f>HYPERLINK("https://dexscreener.com/solana/Ct5dggoSeHGRD1bd1fejEFSvkBVmJMf7gEU5Yy5zpump?maker=EfbbhahGNuhqEraRZXrwETfsaKxScngEttdQixWAW4WE","https://dexscreener.com/solana/Ct5dggoSeHGRD1bd1fejEFSvkBVmJMf7gEU5Yy5zpump?maker=EfbbhahGNuhqEraRZXrwETfsaKxScngEttdQixWAW4WE")</f>
        <v/>
      </c>
    </row>
    <row r="202">
      <c r="A202" t="inlineStr">
        <is>
          <t>E6MaePwsxt8TrWrFbEcijcqFqFLBMYk82wU6sYdppump</t>
        </is>
      </c>
      <c r="B202" t="inlineStr">
        <is>
          <t>SATOSHI</t>
        </is>
      </c>
      <c r="C202" t="n">
        <v>4</v>
      </c>
      <c r="D202" t="n">
        <v>0.467</v>
      </c>
      <c r="E202" t="n">
        <v>-1</v>
      </c>
      <c r="F202" t="n">
        <v>4</v>
      </c>
      <c r="G202" t="n">
        <v>4.47</v>
      </c>
      <c r="H202" t="n">
        <v>2</v>
      </c>
      <c r="I202" t="n">
        <v>1</v>
      </c>
      <c r="J202" t="n">
        <v>-1</v>
      </c>
      <c r="K202" t="n">
        <v>-1</v>
      </c>
      <c r="L202">
        <f>HYPERLINK("https://www.defined.fi/sol/E6MaePwsxt8TrWrFbEcijcqFqFLBMYk82wU6sYdppump?maker=EfbbhahGNuhqEraRZXrwETfsaKxScngEttdQixWAW4WE","https://www.defined.fi/sol/E6MaePwsxt8TrWrFbEcijcqFqFLBMYk82wU6sYdppump?maker=EfbbhahGNuhqEraRZXrwETfsaKxScngEttdQixWAW4WE")</f>
        <v/>
      </c>
      <c r="M202">
        <f>HYPERLINK("https://dexscreener.com/solana/E6MaePwsxt8TrWrFbEcijcqFqFLBMYk82wU6sYdppump?maker=EfbbhahGNuhqEraRZXrwETfsaKxScngEttdQixWAW4WE","https://dexscreener.com/solana/E6MaePwsxt8TrWrFbEcijcqFqFLBMYk82wU6sYdppump?maker=EfbbhahGNuhqEraRZXrwETfsaKxScngEttdQixWAW4WE")</f>
        <v/>
      </c>
    </row>
    <row r="203">
      <c r="A203" t="inlineStr">
        <is>
          <t>6tyCrWXUWWwZttf8xR9AK4pFY9563ARYX2T9LWnZpump</t>
        </is>
      </c>
      <c r="B203" t="inlineStr">
        <is>
          <t>THEFUD</t>
        </is>
      </c>
      <c r="C203" t="n">
        <v>4</v>
      </c>
      <c r="D203" t="n">
        <v>1.29</v>
      </c>
      <c r="E203" t="n">
        <v>0.27</v>
      </c>
      <c r="F203" t="n">
        <v>4.77</v>
      </c>
      <c r="G203" t="n">
        <v>6.06</v>
      </c>
      <c r="H203" t="n">
        <v>3</v>
      </c>
      <c r="I203" t="n">
        <v>2</v>
      </c>
      <c r="J203" t="n">
        <v>-1</v>
      </c>
      <c r="K203" t="n">
        <v>-1</v>
      </c>
      <c r="L203">
        <f>HYPERLINK("https://www.defined.fi/sol/6tyCrWXUWWwZttf8xR9AK4pFY9563ARYX2T9LWnZpump?maker=EfbbhahGNuhqEraRZXrwETfsaKxScngEttdQixWAW4WE","https://www.defined.fi/sol/6tyCrWXUWWwZttf8xR9AK4pFY9563ARYX2T9LWnZpump?maker=EfbbhahGNuhqEraRZXrwETfsaKxScngEttdQixWAW4WE")</f>
        <v/>
      </c>
      <c r="M203">
        <f>HYPERLINK("https://dexscreener.com/solana/6tyCrWXUWWwZttf8xR9AK4pFY9563ARYX2T9LWnZpump?maker=EfbbhahGNuhqEraRZXrwETfsaKxScngEttdQixWAW4WE","https://dexscreener.com/solana/6tyCrWXUWWwZttf8xR9AK4pFY9563ARYX2T9LWnZpump?maker=EfbbhahGNuhqEraRZXrwETfsaKxScngEttdQixWAW4WE")</f>
        <v/>
      </c>
    </row>
    <row r="204">
      <c r="A204" t="inlineStr">
        <is>
          <t>EcR1tHGbgcPzQJvfEt1zqbkKEqmNZYGNfwiubSopcSho</t>
        </is>
      </c>
      <c r="B204" t="inlineStr">
        <is>
          <t>DPRKIM</t>
        </is>
      </c>
      <c r="C204" t="n">
        <v>4</v>
      </c>
      <c r="D204" t="n">
        <v>10.69</v>
      </c>
      <c r="E204" t="n">
        <v>0.33</v>
      </c>
      <c r="F204" t="n">
        <v>32.12</v>
      </c>
      <c r="G204" t="n">
        <v>42.81</v>
      </c>
      <c r="H204" t="n">
        <v>3</v>
      </c>
      <c r="I204" t="n">
        <v>1</v>
      </c>
      <c r="J204" t="n">
        <v>-1</v>
      </c>
      <c r="K204" t="n">
        <v>-1</v>
      </c>
      <c r="L204">
        <f>HYPERLINK("https://www.defined.fi/sol/EcR1tHGbgcPzQJvfEt1zqbkKEqmNZYGNfwiubSopcSho?maker=EfbbhahGNuhqEraRZXrwETfsaKxScngEttdQixWAW4WE","https://www.defined.fi/sol/EcR1tHGbgcPzQJvfEt1zqbkKEqmNZYGNfwiubSopcSho?maker=EfbbhahGNuhqEraRZXrwETfsaKxScngEttdQixWAW4WE")</f>
        <v/>
      </c>
      <c r="M204">
        <f>HYPERLINK("https://dexscreener.com/solana/EcR1tHGbgcPzQJvfEt1zqbkKEqmNZYGNfwiubSopcSho?maker=EfbbhahGNuhqEraRZXrwETfsaKxScngEttdQixWAW4WE","https://dexscreener.com/solana/EcR1tHGbgcPzQJvfEt1zqbkKEqmNZYGNfwiubSopcSho?maker=EfbbhahGNuhqEraRZXrwETfsaKxScngEttdQixWAW4WE")</f>
        <v/>
      </c>
    </row>
    <row r="205">
      <c r="A205" t="inlineStr">
        <is>
          <t>4y9E3tJpGNzRr1592oWTPECgyp2VDSc1Bf3DqAm5FZsK</t>
        </is>
      </c>
      <c r="B205" t="inlineStr">
        <is>
          <t>FATGF</t>
        </is>
      </c>
      <c r="C205" t="n">
        <v>5</v>
      </c>
      <c r="D205" t="n">
        <v>0</v>
      </c>
      <c r="E205" t="n">
        <v>0</v>
      </c>
      <c r="F205" t="n">
        <v>0</v>
      </c>
      <c r="G205" t="n">
        <v>0.003</v>
      </c>
      <c r="H205" t="n">
        <v>0</v>
      </c>
      <c r="I205" t="n">
        <v>1</v>
      </c>
      <c r="J205" t="n">
        <v>-1</v>
      </c>
      <c r="K205" t="n">
        <v>-1</v>
      </c>
      <c r="L205">
        <f>HYPERLINK("https://www.defined.fi/sol/4y9E3tJpGNzRr1592oWTPECgyp2VDSc1Bf3DqAm5FZsK?maker=EfbbhahGNuhqEraRZXrwETfsaKxScngEttdQixWAW4WE","https://www.defined.fi/sol/4y9E3tJpGNzRr1592oWTPECgyp2VDSc1Bf3DqAm5FZsK?maker=EfbbhahGNuhqEraRZXrwETfsaKxScngEttdQixWAW4WE")</f>
        <v/>
      </c>
      <c r="M205">
        <f>HYPERLINK("https://dexscreener.com/solana/4y9E3tJpGNzRr1592oWTPECgyp2VDSc1Bf3DqAm5FZsK?maker=EfbbhahGNuhqEraRZXrwETfsaKxScngEttdQixWAW4WE","https://dexscreener.com/solana/4y9E3tJpGNzRr1592oWTPECgyp2VDSc1Bf3DqAm5FZsK?maker=EfbbhahGNuhqEraRZXrwETfsaKxScngEttdQixWAW4WE")</f>
        <v/>
      </c>
    </row>
    <row r="206">
      <c r="A206" t="inlineStr">
        <is>
          <t>4QrmDFqc8DepZAkF74FDW5JLmoFs9KoZxBZwjtWopump</t>
        </is>
      </c>
      <c r="B206" t="inlineStr">
        <is>
          <t>unknown_4Qrm</t>
        </is>
      </c>
      <c r="C206" t="n">
        <v>5</v>
      </c>
      <c r="D206" t="n">
        <v>0</v>
      </c>
      <c r="E206" t="n">
        <v>-1</v>
      </c>
      <c r="F206" t="n">
        <v>0</v>
      </c>
      <c r="G206" t="n">
        <v>0.006</v>
      </c>
      <c r="H206" t="n">
        <v>0</v>
      </c>
      <c r="I206" t="n">
        <v>1</v>
      </c>
      <c r="J206" t="n">
        <v>-1</v>
      </c>
      <c r="K206" t="n">
        <v>-1</v>
      </c>
      <c r="L206">
        <f>HYPERLINK("https://www.defined.fi/sol/4QrmDFqc8DepZAkF74FDW5JLmoFs9KoZxBZwjtWopump?maker=EfbbhahGNuhqEraRZXrwETfsaKxScngEttdQixWAW4WE","https://www.defined.fi/sol/4QrmDFqc8DepZAkF74FDW5JLmoFs9KoZxBZwjtWopump?maker=EfbbhahGNuhqEraRZXrwETfsaKxScngEttdQixWAW4WE")</f>
        <v/>
      </c>
      <c r="M206">
        <f>HYPERLINK("https://dexscreener.com/solana/4QrmDFqc8DepZAkF74FDW5JLmoFs9KoZxBZwjtWopump?maker=EfbbhahGNuhqEraRZXrwETfsaKxScngEttdQixWAW4WE","https://dexscreener.com/solana/4QrmDFqc8DepZAkF74FDW5JLmoFs9KoZxBZwjtWopump?maker=EfbbhahGNuhqEraRZXrwETfsaKxScngEttdQixWAW4WE")</f>
        <v/>
      </c>
    </row>
    <row r="207">
      <c r="A207" t="inlineStr">
        <is>
          <t>5VvzXybL3Zdz8DaCi7QqbFh1hDP9g3gNiKoPoeqBpump</t>
        </is>
      </c>
      <c r="B207" t="inlineStr">
        <is>
          <t>$LATE</t>
        </is>
      </c>
      <c r="C207" t="n">
        <v>5</v>
      </c>
      <c r="D207" t="n">
        <v>23.36</v>
      </c>
      <c r="E207" t="n">
        <v>0.51</v>
      </c>
      <c r="F207" t="n">
        <v>45.61</v>
      </c>
      <c r="G207" t="n">
        <v>68.97</v>
      </c>
      <c r="H207" t="n">
        <v>10</v>
      </c>
      <c r="I207" t="n">
        <v>19</v>
      </c>
      <c r="J207" t="n">
        <v>-1</v>
      </c>
      <c r="K207" t="n">
        <v>-1</v>
      </c>
      <c r="L207">
        <f>HYPERLINK("https://www.defined.fi/sol/5VvzXybL3Zdz8DaCi7QqbFh1hDP9g3gNiKoPoeqBpump?maker=EfbbhahGNuhqEraRZXrwETfsaKxScngEttdQixWAW4WE","https://www.defined.fi/sol/5VvzXybL3Zdz8DaCi7QqbFh1hDP9g3gNiKoPoeqBpump?maker=EfbbhahGNuhqEraRZXrwETfsaKxScngEttdQixWAW4WE")</f>
        <v/>
      </c>
      <c r="M207">
        <f>HYPERLINK("https://dexscreener.com/solana/5VvzXybL3Zdz8DaCi7QqbFh1hDP9g3gNiKoPoeqBpump?maker=EfbbhahGNuhqEraRZXrwETfsaKxScngEttdQixWAW4WE","https://dexscreener.com/solana/5VvzXybL3Zdz8DaCi7QqbFh1hDP9g3gNiKoPoeqBpump?maker=EfbbhahGNuhqEraRZXrwETfsaKxScngEttdQixWAW4WE")</f>
        <v/>
      </c>
    </row>
    <row r="208">
      <c r="A208" t="inlineStr">
        <is>
          <t>CSEkG3mT5P1GUf4HZTHdVk1syKFN6gQWokbZ4jDWpump</t>
        </is>
      </c>
      <c r="B208" t="inlineStr">
        <is>
          <t>Lump</t>
        </is>
      </c>
      <c r="C208" t="n">
        <v>5</v>
      </c>
      <c r="D208" t="n">
        <v>5.04</v>
      </c>
      <c r="E208" t="n">
        <v>0.4</v>
      </c>
      <c r="F208" t="n">
        <v>12.59</v>
      </c>
      <c r="G208" t="n">
        <v>17.62</v>
      </c>
      <c r="H208" t="n">
        <v>3</v>
      </c>
      <c r="I208" t="n">
        <v>8</v>
      </c>
      <c r="J208" t="n">
        <v>-1</v>
      </c>
      <c r="K208" t="n">
        <v>-1</v>
      </c>
      <c r="L208">
        <f>HYPERLINK("https://www.defined.fi/sol/CSEkG3mT5P1GUf4HZTHdVk1syKFN6gQWokbZ4jDWpump?maker=EfbbhahGNuhqEraRZXrwETfsaKxScngEttdQixWAW4WE","https://www.defined.fi/sol/CSEkG3mT5P1GUf4HZTHdVk1syKFN6gQWokbZ4jDWpump?maker=EfbbhahGNuhqEraRZXrwETfsaKxScngEttdQixWAW4WE")</f>
        <v/>
      </c>
      <c r="M208">
        <f>HYPERLINK("https://dexscreener.com/solana/CSEkG3mT5P1GUf4HZTHdVk1syKFN6gQWokbZ4jDWpump?maker=EfbbhahGNuhqEraRZXrwETfsaKxScngEttdQixWAW4WE","https://dexscreener.com/solana/CSEkG3mT5P1GUf4HZTHdVk1syKFN6gQWokbZ4jDWpump?maker=EfbbhahGNuhqEraRZXrwETfsaKxScngEttdQixWAW4WE")</f>
        <v/>
      </c>
    </row>
    <row r="209">
      <c r="A209" t="inlineStr">
        <is>
          <t>5cvA4oDAWVErN7cV2hen6We5pZ2hWEAzuLw9TSKbpump</t>
        </is>
      </c>
      <c r="B209" t="inlineStr">
        <is>
          <t>luna</t>
        </is>
      </c>
      <c r="C209" t="n">
        <v>5</v>
      </c>
      <c r="D209" t="n">
        <v>2.64</v>
      </c>
      <c r="E209" t="n">
        <v>0.34</v>
      </c>
      <c r="F209" t="n">
        <v>7.66</v>
      </c>
      <c r="G209" t="n">
        <v>10.3</v>
      </c>
      <c r="H209" t="n">
        <v>2</v>
      </c>
      <c r="I209" t="n">
        <v>3</v>
      </c>
      <c r="J209" t="n">
        <v>-1</v>
      </c>
      <c r="K209" t="n">
        <v>-1</v>
      </c>
      <c r="L209">
        <f>HYPERLINK("https://www.defined.fi/sol/5cvA4oDAWVErN7cV2hen6We5pZ2hWEAzuLw9TSKbpump?maker=EfbbhahGNuhqEraRZXrwETfsaKxScngEttdQixWAW4WE","https://www.defined.fi/sol/5cvA4oDAWVErN7cV2hen6We5pZ2hWEAzuLw9TSKbpump?maker=EfbbhahGNuhqEraRZXrwETfsaKxScngEttdQixWAW4WE")</f>
        <v/>
      </c>
      <c r="M209">
        <f>HYPERLINK("https://dexscreener.com/solana/5cvA4oDAWVErN7cV2hen6We5pZ2hWEAzuLw9TSKbpump?maker=EfbbhahGNuhqEraRZXrwETfsaKxScngEttdQixWAW4WE","https://dexscreener.com/solana/5cvA4oDAWVErN7cV2hen6We5pZ2hWEAzuLw9TSKbpump?maker=EfbbhahGNuhqEraRZXrwETfsaKxScngEttdQixWAW4WE")</f>
        <v/>
      </c>
    </row>
    <row r="210">
      <c r="A210" t="inlineStr">
        <is>
          <t>9NxRqJWLKTvVaevx5eZne8QyRutVDohF1vAR4sywpump</t>
        </is>
      </c>
      <c r="B210" t="inlineStr">
        <is>
          <t>Effective</t>
        </is>
      </c>
      <c r="C210" t="n">
        <v>5</v>
      </c>
      <c r="D210" t="n">
        <v>5.21</v>
      </c>
      <c r="E210" t="n">
        <v>1.08</v>
      </c>
      <c r="F210" t="n">
        <v>4.83</v>
      </c>
      <c r="G210" t="n">
        <v>10.04</v>
      </c>
      <c r="H210" t="n">
        <v>1</v>
      </c>
      <c r="I210" t="n">
        <v>2</v>
      </c>
      <c r="J210" t="n">
        <v>-1</v>
      </c>
      <c r="K210" t="n">
        <v>-1</v>
      </c>
      <c r="L210">
        <f>HYPERLINK("https://www.defined.fi/sol/9NxRqJWLKTvVaevx5eZne8QyRutVDohF1vAR4sywpump?maker=EfbbhahGNuhqEraRZXrwETfsaKxScngEttdQixWAW4WE","https://www.defined.fi/sol/9NxRqJWLKTvVaevx5eZne8QyRutVDohF1vAR4sywpump?maker=EfbbhahGNuhqEraRZXrwETfsaKxScngEttdQixWAW4WE")</f>
        <v/>
      </c>
      <c r="M210">
        <f>HYPERLINK("https://dexscreener.com/solana/9NxRqJWLKTvVaevx5eZne8QyRutVDohF1vAR4sywpump?maker=EfbbhahGNuhqEraRZXrwETfsaKxScngEttdQixWAW4WE","https://dexscreener.com/solana/9NxRqJWLKTvVaevx5eZne8QyRutVDohF1vAR4sywpump?maker=EfbbhahGNuhqEraRZXrwETfsaKxScngEttdQixWAW4WE")</f>
        <v/>
      </c>
    </row>
    <row r="211">
      <c r="A211" t="inlineStr">
        <is>
          <t>9XDzKkP2zkAXasDQS3kQiFsGsdnkD2HESFE1wFx9pump</t>
        </is>
      </c>
      <c r="B211" t="inlineStr">
        <is>
          <t>coc</t>
        </is>
      </c>
      <c r="C211" t="n">
        <v>5</v>
      </c>
      <c r="D211" t="n">
        <v>1.29</v>
      </c>
      <c r="E211" t="n">
        <v>-1</v>
      </c>
      <c r="F211" t="n">
        <v>4.86</v>
      </c>
      <c r="G211" t="n">
        <v>6.15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HYPERLINK("https://www.defined.fi/sol/9XDzKkP2zkAXasDQS3kQiFsGsdnkD2HESFE1wFx9pump?maker=EfbbhahGNuhqEraRZXrwETfsaKxScngEttdQixWAW4WE","https://www.defined.fi/sol/9XDzKkP2zkAXasDQS3kQiFsGsdnkD2HESFE1wFx9pump?maker=EfbbhahGNuhqEraRZXrwETfsaKxScngEttdQixWAW4WE")</f>
        <v/>
      </c>
      <c r="M211">
        <f>HYPERLINK("https://dexscreener.com/solana/9XDzKkP2zkAXasDQS3kQiFsGsdnkD2HESFE1wFx9pump?maker=EfbbhahGNuhqEraRZXrwETfsaKxScngEttdQixWAW4WE","https://dexscreener.com/solana/9XDzKkP2zkAXasDQS3kQiFsGsdnkD2HESFE1wFx9pump?maker=EfbbhahGNuhqEraRZXrwETfsaKxScngEttdQixWAW4WE")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