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FLuxaik9EoUh4ZwTT8ZhMmNh27XbTcabTMRGSXHvpump</t>
        </is>
      </c>
      <c r="B2" t="inlineStr">
        <is>
          <t>ANDYISM</t>
        </is>
      </c>
      <c r="C2" t="n">
        <v>0</v>
      </c>
      <c r="D2" t="n">
        <v>-2.2</v>
      </c>
      <c r="E2" t="n">
        <v>-0.67</v>
      </c>
      <c r="F2" t="n">
        <v>3.3</v>
      </c>
      <c r="G2" t="n">
        <v>0.8100000000000001</v>
      </c>
      <c r="H2" t="n">
        <v>5</v>
      </c>
      <c r="I2" t="n">
        <v>1</v>
      </c>
      <c r="J2" t="n">
        <v>-1</v>
      </c>
      <c r="K2" t="n">
        <v>-1</v>
      </c>
      <c r="L2">
        <f>HYPERLINK("https://www.defined.fi/sol/FLuxaik9EoUh4ZwTT8ZhMmNh27XbTcabTMRGSXHvpump?maker=EEkJjmsUjUdRBGqg4pFNma9cunSYtCxF3S3Vfp2Di49j","https://www.defined.fi/sol/FLuxaik9EoUh4ZwTT8ZhMmNh27XbTcabTMRGSXHvpump?maker=EEkJjmsUjUdRBGqg4pFNma9cunSYtCxF3S3Vfp2Di49j")</f>
        <v/>
      </c>
      <c r="M2">
        <f>HYPERLINK("https://dexscreener.com/solana/FLuxaik9EoUh4ZwTT8ZhMmNh27XbTcabTMRGSXHvpump?maker=EEkJjmsUjUdRBGqg4pFNma9cunSYtCxF3S3Vfp2Di49j","https://dexscreener.com/solana/FLuxaik9EoUh4ZwTT8ZhMmNh27XbTcabTMRGSXHvpump?maker=EEkJjmsUjUdRBGqg4pFNma9cunSYtCxF3S3Vfp2Di49j")</f>
        <v/>
      </c>
    </row>
    <row r="3">
      <c r="A3" t="inlineStr">
        <is>
          <t>HeJUFDxfJSzYFUuHLxkMqCgytU31G6mjP4wKviwqpump</t>
        </is>
      </c>
      <c r="B3" t="inlineStr">
        <is>
          <t>GNON</t>
        </is>
      </c>
      <c r="C3" t="n">
        <v>0</v>
      </c>
      <c r="D3" t="n">
        <v>-1.38</v>
      </c>
      <c r="E3" t="n">
        <v>-0.2</v>
      </c>
      <c r="F3" t="n">
        <v>6.99</v>
      </c>
      <c r="G3" t="n">
        <v>0</v>
      </c>
      <c r="H3" t="n">
        <v>2</v>
      </c>
      <c r="I3" t="n">
        <v>0</v>
      </c>
      <c r="J3" t="n">
        <v>-1</v>
      </c>
      <c r="K3" t="n">
        <v>-1</v>
      </c>
      <c r="L3">
        <f>HYPERLINK("https://www.defined.fi/sol/HeJUFDxfJSzYFUuHLxkMqCgytU31G6mjP4wKviwqpump?maker=EEkJjmsUjUdRBGqg4pFNma9cunSYtCxF3S3Vfp2Di49j","https://www.defined.fi/sol/HeJUFDxfJSzYFUuHLxkMqCgytU31G6mjP4wKviwqpump?maker=EEkJjmsUjUdRBGqg4pFNma9cunSYtCxF3S3Vfp2Di49j")</f>
        <v/>
      </c>
      <c r="M3">
        <f>HYPERLINK("https://dexscreener.com/solana/HeJUFDxfJSzYFUuHLxkMqCgytU31G6mjP4wKviwqpump?maker=EEkJjmsUjUdRBGqg4pFNma9cunSYtCxF3S3Vfp2Di49j","https://dexscreener.com/solana/HeJUFDxfJSzYFUuHLxkMqCgytU31G6mjP4wKviwqpump?maker=EEkJjmsUjUdRBGqg4pFNma9cunSYtCxF3S3Vfp2Di49j")</f>
        <v/>
      </c>
    </row>
    <row r="4">
      <c r="A4" t="inlineStr">
        <is>
          <t>H2c31USxu35MDkBrGph8pUDUnmzo2e4Rf4hnvL2Upump</t>
        </is>
      </c>
      <c r="B4" t="inlineStr">
        <is>
          <t>Shoggoth</t>
        </is>
      </c>
      <c r="C4" t="n">
        <v>0</v>
      </c>
      <c r="D4" t="n">
        <v>0.828</v>
      </c>
      <c r="E4" t="n">
        <v>0.17</v>
      </c>
      <c r="F4" t="n">
        <v>4.99</v>
      </c>
      <c r="G4" t="n">
        <v>0</v>
      </c>
      <c r="H4" t="n">
        <v>2</v>
      </c>
      <c r="I4" t="n">
        <v>0</v>
      </c>
      <c r="J4" t="n">
        <v>-1</v>
      </c>
      <c r="K4" t="n">
        <v>-1</v>
      </c>
      <c r="L4">
        <f>HYPERLINK("https://www.defined.fi/sol/H2c31USxu35MDkBrGph8pUDUnmzo2e4Rf4hnvL2Upump?maker=EEkJjmsUjUdRBGqg4pFNma9cunSYtCxF3S3Vfp2Di49j","https://www.defined.fi/sol/H2c31USxu35MDkBrGph8pUDUnmzo2e4Rf4hnvL2Upump?maker=EEkJjmsUjUdRBGqg4pFNma9cunSYtCxF3S3Vfp2Di49j")</f>
        <v/>
      </c>
      <c r="M4">
        <f>HYPERLINK("https://dexscreener.com/solana/H2c31USxu35MDkBrGph8pUDUnmzo2e4Rf4hnvL2Upump?maker=EEkJjmsUjUdRBGqg4pFNma9cunSYtCxF3S3Vfp2Di49j","https://dexscreener.com/solana/H2c31USxu35MDkBrGph8pUDUnmzo2e4Rf4hnvL2Upump?maker=EEkJjmsUjUdRBGqg4pFNma9cunSYtCxF3S3Vfp2Di49j")</f>
        <v/>
      </c>
    </row>
    <row r="5">
      <c r="A5" t="inlineStr">
        <is>
          <t>CzLSujWBLFsSjncfkh59rUFqvafWcY5tzedWJSuypump</t>
        </is>
      </c>
      <c r="B5" t="inlineStr">
        <is>
          <t>GOAT</t>
        </is>
      </c>
      <c r="C5" t="n">
        <v>0</v>
      </c>
      <c r="D5" t="n">
        <v>52.59</v>
      </c>
      <c r="E5" t="n">
        <v>0.14</v>
      </c>
      <c r="F5" t="n">
        <v>390.88</v>
      </c>
      <c r="G5" t="n">
        <v>433.49</v>
      </c>
      <c r="H5" t="n">
        <v>36</v>
      </c>
      <c r="I5" t="n">
        <v>42</v>
      </c>
      <c r="J5" t="n">
        <v>-1</v>
      </c>
      <c r="K5" t="n">
        <v>-1</v>
      </c>
      <c r="L5">
        <f>HYPERLINK("https://www.defined.fi/sol/CzLSujWBLFsSjncfkh59rUFqvafWcY5tzedWJSuypump?maker=EEkJjmsUjUdRBGqg4pFNma9cunSYtCxF3S3Vfp2Di49j","https://www.defined.fi/sol/CzLSujWBLFsSjncfkh59rUFqvafWcY5tzedWJSuypump?maker=EEkJjmsUjUdRBGqg4pFNma9cunSYtCxF3S3Vfp2Di49j")</f>
        <v/>
      </c>
      <c r="M5">
        <f>HYPERLINK("https://dexscreener.com/solana/CzLSujWBLFsSjncfkh59rUFqvafWcY5tzedWJSuypump?maker=EEkJjmsUjUdRBGqg4pFNma9cunSYtCxF3S3Vfp2Di49j","https://dexscreener.com/solana/CzLSujWBLFsSjncfkh59rUFqvafWcY5tzedWJSuypump?maker=EEkJjmsUjUdRBGqg4pFNma9cunSYtCxF3S3Vfp2Di49j")</f>
        <v/>
      </c>
    </row>
    <row r="6">
      <c r="A6" t="inlineStr">
        <is>
          <t>9viotBwUPYzEZX8LHdTTiTq9663DeCRCFEgH2hvKpump</t>
        </is>
      </c>
      <c r="B6" t="inlineStr">
        <is>
          <t>C:</t>
        </is>
      </c>
      <c r="C6" t="n">
        <v>0</v>
      </c>
      <c r="D6" t="n">
        <v>0.244</v>
      </c>
      <c r="E6" t="n">
        <v>0.08</v>
      </c>
      <c r="F6" t="n">
        <v>2.95</v>
      </c>
      <c r="G6" t="n">
        <v>3.2</v>
      </c>
      <c r="H6" t="n">
        <v>2</v>
      </c>
      <c r="I6" t="n">
        <v>4</v>
      </c>
      <c r="J6" t="n">
        <v>-1</v>
      </c>
      <c r="K6" t="n">
        <v>-1</v>
      </c>
      <c r="L6">
        <f>HYPERLINK("https://www.defined.fi/sol/9viotBwUPYzEZX8LHdTTiTq9663DeCRCFEgH2hvKpump?maker=EEkJjmsUjUdRBGqg4pFNma9cunSYtCxF3S3Vfp2Di49j","https://www.defined.fi/sol/9viotBwUPYzEZX8LHdTTiTq9663DeCRCFEgH2hvKpump?maker=EEkJjmsUjUdRBGqg4pFNma9cunSYtCxF3S3Vfp2Di49j")</f>
        <v/>
      </c>
      <c r="M6">
        <f>HYPERLINK("https://dexscreener.com/solana/9viotBwUPYzEZX8LHdTTiTq9663DeCRCFEgH2hvKpump?maker=EEkJjmsUjUdRBGqg4pFNma9cunSYtCxF3S3Vfp2Di49j","https://dexscreener.com/solana/9viotBwUPYzEZX8LHdTTiTq9663DeCRCFEgH2hvKpump?maker=EEkJjmsUjUdRBGqg4pFNma9cunSYtCxF3S3Vfp2Di49j")</f>
        <v/>
      </c>
    </row>
    <row r="7">
      <c r="A7" t="inlineStr">
        <is>
          <t>dFVMDELpHeSL4CfCmNiuGS6XRyxSAgP7AwW266Lpump</t>
        </is>
      </c>
      <c r="B7" t="inlineStr">
        <is>
          <t>cog/acc</t>
        </is>
      </c>
      <c r="C7" t="n">
        <v>0</v>
      </c>
      <c r="D7" t="n">
        <v>-1.45</v>
      </c>
      <c r="E7" t="n">
        <v>-0.74</v>
      </c>
      <c r="F7" t="n">
        <v>1.96</v>
      </c>
      <c r="G7" t="n">
        <v>0</v>
      </c>
      <c r="H7" t="n">
        <v>3</v>
      </c>
      <c r="I7" t="n">
        <v>0</v>
      </c>
      <c r="J7" t="n">
        <v>-1</v>
      </c>
      <c r="K7" t="n">
        <v>-1</v>
      </c>
      <c r="L7">
        <f>HYPERLINK("https://www.defined.fi/sol/dFVMDELpHeSL4CfCmNiuGS6XRyxSAgP7AwW266Lpump?maker=EEkJjmsUjUdRBGqg4pFNma9cunSYtCxF3S3Vfp2Di49j","https://www.defined.fi/sol/dFVMDELpHeSL4CfCmNiuGS6XRyxSAgP7AwW266Lpump?maker=EEkJjmsUjUdRBGqg4pFNma9cunSYtCxF3S3Vfp2Di49j")</f>
        <v/>
      </c>
      <c r="M7">
        <f>HYPERLINK("https://dexscreener.com/solana/dFVMDELpHeSL4CfCmNiuGS6XRyxSAgP7AwW266Lpump?maker=EEkJjmsUjUdRBGqg4pFNma9cunSYtCxF3S3Vfp2Di49j","https://dexscreener.com/solana/dFVMDELpHeSL4CfCmNiuGS6XRyxSAgP7AwW266Lpump?maker=EEkJjmsUjUdRBGqg4pFNma9cunSYtCxF3S3Vfp2Di49j")</f>
        <v/>
      </c>
    </row>
    <row r="8">
      <c r="A8" t="inlineStr">
        <is>
          <t>DEJiPKx5GActUtB6qUssreUxkhXtL4hTQAAJZ7Ccw8se</t>
        </is>
      </c>
      <c r="B8" t="inlineStr">
        <is>
          <t>XD</t>
        </is>
      </c>
      <c r="C8" t="n">
        <v>0</v>
      </c>
      <c r="D8" t="n">
        <v>-16.81</v>
      </c>
      <c r="E8" t="n">
        <v>-0.25</v>
      </c>
      <c r="F8" t="n">
        <v>67.95</v>
      </c>
      <c r="G8" t="n">
        <v>11.66</v>
      </c>
      <c r="H8" t="n">
        <v>9</v>
      </c>
      <c r="I8" t="n">
        <v>3</v>
      </c>
      <c r="J8" t="n">
        <v>-1</v>
      </c>
      <c r="K8" t="n">
        <v>-1</v>
      </c>
      <c r="L8">
        <f>HYPERLINK("https://www.defined.fi/sol/DEJiPKx5GActUtB6qUssreUxkhXtL4hTQAAJZ7Ccw8se?maker=EEkJjmsUjUdRBGqg4pFNma9cunSYtCxF3S3Vfp2Di49j","https://www.defined.fi/sol/DEJiPKx5GActUtB6qUssreUxkhXtL4hTQAAJZ7Ccw8se?maker=EEkJjmsUjUdRBGqg4pFNma9cunSYtCxF3S3Vfp2Di49j")</f>
        <v/>
      </c>
      <c r="M8">
        <f>HYPERLINK("https://dexscreener.com/solana/DEJiPKx5GActUtB6qUssreUxkhXtL4hTQAAJZ7Ccw8se?maker=EEkJjmsUjUdRBGqg4pFNma9cunSYtCxF3S3Vfp2Di49j","https://dexscreener.com/solana/DEJiPKx5GActUtB6qUssreUxkhXtL4hTQAAJZ7Ccw8se?maker=EEkJjmsUjUdRBGqg4pFNma9cunSYtCxF3S3Vfp2Di49j")</f>
        <v/>
      </c>
    </row>
    <row r="9">
      <c r="A9" t="inlineStr">
        <is>
          <t>8QLTsTnPN4XxTP4ZU7osE4j5XpTmJWRDNQmjLzncpump</t>
        </is>
      </c>
      <c r="B9" t="inlineStr">
        <is>
          <t>BURZEN</t>
        </is>
      </c>
      <c r="C9" t="n">
        <v>0</v>
      </c>
      <c r="D9" t="n">
        <v>-0.05</v>
      </c>
      <c r="E9" t="n">
        <v>-0.03</v>
      </c>
      <c r="F9" t="n">
        <v>1.95</v>
      </c>
      <c r="G9" t="n">
        <v>1.9</v>
      </c>
      <c r="H9" t="n">
        <v>2</v>
      </c>
      <c r="I9" t="n">
        <v>2</v>
      </c>
      <c r="J9" t="n">
        <v>-1</v>
      </c>
      <c r="K9" t="n">
        <v>-1</v>
      </c>
      <c r="L9">
        <f>HYPERLINK("https://www.defined.fi/sol/8QLTsTnPN4XxTP4ZU7osE4j5XpTmJWRDNQmjLzncpump?maker=EEkJjmsUjUdRBGqg4pFNma9cunSYtCxF3S3Vfp2Di49j","https://www.defined.fi/sol/8QLTsTnPN4XxTP4ZU7osE4j5XpTmJWRDNQmjLzncpump?maker=EEkJjmsUjUdRBGqg4pFNma9cunSYtCxF3S3Vfp2Di49j")</f>
        <v/>
      </c>
      <c r="M9">
        <f>HYPERLINK("https://dexscreener.com/solana/8QLTsTnPN4XxTP4ZU7osE4j5XpTmJWRDNQmjLzncpump?maker=EEkJjmsUjUdRBGqg4pFNma9cunSYtCxF3S3Vfp2Di49j","https://dexscreener.com/solana/8QLTsTnPN4XxTP4ZU7osE4j5XpTmJWRDNQmjLzncpump?maker=EEkJjmsUjUdRBGqg4pFNma9cunSYtCxF3S3Vfp2Di49j")</f>
        <v/>
      </c>
    </row>
    <row r="10">
      <c r="A10" t="inlineStr">
        <is>
          <t>G33s1LiUADEBLzN5jL6ocSXqrT2wsUq9W6nZ8o4k1b4L</t>
        </is>
      </c>
      <c r="B10" t="inlineStr">
        <is>
          <t>MIM</t>
        </is>
      </c>
      <c r="C10" t="n">
        <v>0</v>
      </c>
      <c r="D10" t="n">
        <v>-16.12</v>
      </c>
      <c r="E10" t="n">
        <v>-0.19</v>
      </c>
      <c r="F10" t="n">
        <v>86.45</v>
      </c>
      <c r="G10" t="n">
        <v>24.42</v>
      </c>
      <c r="H10" t="n">
        <v>16</v>
      </c>
      <c r="I10" t="n">
        <v>6</v>
      </c>
      <c r="J10" t="n">
        <v>-1</v>
      </c>
      <c r="K10" t="n">
        <v>-1</v>
      </c>
      <c r="L10">
        <f>HYPERLINK("https://www.defined.fi/sol/G33s1LiUADEBLzN5jL6ocSXqrT2wsUq9W6nZ8o4k1b4L?maker=EEkJjmsUjUdRBGqg4pFNma9cunSYtCxF3S3Vfp2Di49j","https://www.defined.fi/sol/G33s1LiUADEBLzN5jL6ocSXqrT2wsUq9W6nZ8o4k1b4L?maker=EEkJjmsUjUdRBGqg4pFNma9cunSYtCxF3S3Vfp2Di49j")</f>
        <v/>
      </c>
      <c r="M10">
        <f>HYPERLINK("https://dexscreener.com/solana/G33s1LiUADEBLzN5jL6ocSXqrT2wsUq9W6nZ8o4k1b4L?maker=EEkJjmsUjUdRBGqg4pFNma9cunSYtCxF3S3Vfp2Di49j","https://dexscreener.com/solana/G33s1LiUADEBLzN5jL6ocSXqrT2wsUq9W6nZ8o4k1b4L?maker=EEkJjmsUjUdRBGqg4pFNma9cunSYtCxF3S3Vfp2Di49j")</f>
        <v/>
      </c>
    </row>
    <row r="11">
      <c r="A11" t="inlineStr">
        <is>
          <t>EwDw33fuey7WLu1hF8kJiybccDhhgD1uugUZbaRKpump</t>
        </is>
      </c>
      <c r="B11" t="inlineStr">
        <is>
          <t>a/sol</t>
        </is>
      </c>
      <c r="C11" t="n">
        <v>0</v>
      </c>
      <c r="D11" t="n">
        <v>-0.466</v>
      </c>
      <c r="E11" t="n">
        <v>-0.95</v>
      </c>
      <c r="F11" t="n">
        <v>0.49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HYPERLINK("https://www.defined.fi/sol/EwDw33fuey7WLu1hF8kJiybccDhhgD1uugUZbaRKpump?maker=EEkJjmsUjUdRBGqg4pFNma9cunSYtCxF3S3Vfp2Di49j","https://www.defined.fi/sol/EwDw33fuey7WLu1hF8kJiybccDhhgD1uugUZbaRKpump?maker=EEkJjmsUjUdRBGqg4pFNma9cunSYtCxF3S3Vfp2Di49j")</f>
        <v/>
      </c>
      <c r="M11">
        <f>HYPERLINK("https://dexscreener.com/solana/EwDw33fuey7WLu1hF8kJiybccDhhgD1uugUZbaRKpump?maker=EEkJjmsUjUdRBGqg4pFNma9cunSYtCxF3S3Vfp2Di49j","https://dexscreener.com/solana/EwDw33fuey7WLu1hF8kJiybccDhhgD1uugUZbaRKpump?maker=EEkJjmsUjUdRBGqg4pFNma9cunSYtCxF3S3Vfp2Di49j")</f>
        <v/>
      </c>
    </row>
    <row r="12">
      <c r="A12" t="inlineStr">
        <is>
          <t>HN26uH9UgzH6CkTVvUzJM4NKiry8SogxXUP3qBFapump</t>
        </is>
      </c>
      <c r="B12" t="inlineStr">
        <is>
          <t>GOATSE</t>
        </is>
      </c>
      <c r="C12" t="n">
        <v>0</v>
      </c>
      <c r="D12" t="n">
        <v>-1.05</v>
      </c>
      <c r="E12" t="n">
        <v>-0.71</v>
      </c>
      <c r="F12" t="n">
        <v>1.48</v>
      </c>
      <c r="G12" t="n">
        <v>0.362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HYPERLINK("https://www.defined.fi/sol/HN26uH9UgzH6CkTVvUzJM4NKiry8SogxXUP3qBFapump?maker=EEkJjmsUjUdRBGqg4pFNma9cunSYtCxF3S3Vfp2Di49j","https://www.defined.fi/sol/HN26uH9UgzH6CkTVvUzJM4NKiry8SogxXUP3qBFapump?maker=EEkJjmsUjUdRBGqg4pFNma9cunSYtCxF3S3Vfp2Di49j")</f>
        <v/>
      </c>
      <c r="M12">
        <f>HYPERLINK("https://dexscreener.com/solana/HN26uH9UgzH6CkTVvUzJM4NKiry8SogxXUP3qBFapump?maker=EEkJjmsUjUdRBGqg4pFNma9cunSYtCxF3S3Vfp2Di49j","https://dexscreener.com/solana/HN26uH9UgzH6CkTVvUzJM4NKiry8SogxXUP3qBFapump?maker=EEkJjmsUjUdRBGqg4pFNma9cunSYtCxF3S3Vfp2Di49j")</f>
        <v/>
      </c>
    </row>
    <row r="13">
      <c r="A13" t="inlineStr">
        <is>
          <t>HzhhfexEbj3dnVr55mBhiq4Zzh7kSQdDWdjxrMX3pump</t>
        </is>
      </c>
      <c r="B13" t="inlineStr">
        <is>
          <t>EACC</t>
        </is>
      </c>
      <c r="C13" t="n">
        <v>0</v>
      </c>
      <c r="D13" t="n">
        <v>1.29</v>
      </c>
      <c r="E13" t="n">
        <v>0.29</v>
      </c>
      <c r="F13" t="n">
        <v>4.43</v>
      </c>
      <c r="G13" t="n">
        <v>5.72</v>
      </c>
      <c r="H13" t="n">
        <v>4</v>
      </c>
      <c r="I13" t="n">
        <v>7</v>
      </c>
      <c r="J13" t="n">
        <v>-1</v>
      </c>
      <c r="K13" t="n">
        <v>-1</v>
      </c>
      <c r="L13">
        <f>HYPERLINK("https://www.defined.fi/sol/HzhhfexEbj3dnVr55mBhiq4Zzh7kSQdDWdjxrMX3pump?maker=EEkJjmsUjUdRBGqg4pFNma9cunSYtCxF3S3Vfp2Di49j","https://www.defined.fi/sol/HzhhfexEbj3dnVr55mBhiq4Zzh7kSQdDWdjxrMX3pump?maker=EEkJjmsUjUdRBGqg4pFNma9cunSYtCxF3S3Vfp2Di49j")</f>
        <v/>
      </c>
      <c r="M13">
        <f>HYPERLINK("https://dexscreener.com/solana/HzhhfexEbj3dnVr55mBhiq4Zzh7kSQdDWdjxrMX3pump?maker=EEkJjmsUjUdRBGqg4pFNma9cunSYtCxF3S3Vfp2Di49j","https://dexscreener.com/solana/HzhhfexEbj3dnVr55mBhiq4Zzh7kSQdDWdjxrMX3pump?maker=EEkJjmsUjUdRBGqg4pFNma9cunSYtCxF3S3Vfp2Di49j")</f>
        <v/>
      </c>
    </row>
    <row r="14">
      <c r="A14" t="inlineStr">
        <is>
          <t>BnyK5ccegzrpEcv9UH5GPF8fZwV865m33pGi2Uk7cXQ7</t>
        </is>
      </c>
      <c r="B14" t="inlineStr">
        <is>
          <t>moment</t>
        </is>
      </c>
      <c r="C14" t="n">
        <v>0</v>
      </c>
      <c r="D14" t="n">
        <v>-50.4</v>
      </c>
      <c r="E14" t="n">
        <v>-0.73</v>
      </c>
      <c r="F14" t="n">
        <v>68.73</v>
      </c>
      <c r="G14" t="n">
        <v>18.33</v>
      </c>
      <c r="H14" t="n">
        <v>11</v>
      </c>
      <c r="I14" t="n">
        <v>3</v>
      </c>
      <c r="J14" t="n">
        <v>-1</v>
      </c>
      <c r="K14" t="n">
        <v>-1</v>
      </c>
      <c r="L14">
        <f>HYPERLINK("https://www.defined.fi/sol/BnyK5ccegzrpEcv9UH5GPF8fZwV865m33pGi2Uk7cXQ7?maker=EEkJjmsUjUdRBGqg4pFNma9cunSYtCxF3S3Vfp2Di49j","https://www.defined.fi/sol/BnyK5ccegzrpEcv9UH5GPF8fZwV865m33pGi2Uk7cXQ7?maker=EEkJjmsUjUdRBGqg4pFNma9cunSYtCxF3S3Vfp2Di49j")</f>
        <v/>
      </c>
      <c r="M14">
        <f>HYPERLINK("https://dexscreener.com/solana/BnyK5ccegzrpEcv9UH5GPF8fZwV865m33pGi2Uk7cXQ7?maker=EEkJjmsUjUdRBGqg4pFNma9cunSYtCxF3S3Vfp2Di49j","https://dexscreener.com/solana/BnyK5ccegzrpEcv9UH5GPF8fZwV865m33pGi2Uk7cXQ7?maker=EEkJjmsUjUdRBGqg4pFNma9cunSYtCxF3S3Vfp2Di49j")</f>
        <v/>
      </c>
    </row>
    <row r="15">
      <c r="A15" t="inlineStr">
        <is>
          <t>GJAFwWjJ3vnTsrQVabjBVK2TYB1YtRCQXRDfDgUnpump</t>
        </is>
      </c>
      <c r="B15" t="inlineStr">
        <is>
          <t>ACT</t>
        </is>
      </c>
      <c r="C15" t="n">
        <v>0</v>
      </c>
      <c r="D15" t="n">
        <v>-31.27</v>
      </c>
      <c r="E15" t="n">
        <v>-0.3</v>
      </c>
      <c r="F15" t="n">
        <v>102.52</v>
      </c>
      <c r="G15" t="n">
        <v>71.25</v>
      </c>
      <c r="H15" t="n">
        <v>13</v>
      </c>
      <c r="I15" t="n">
        <v>5</v>
      </c>
      <c r="J15" t="n">
        <v>-1</v>
      </c>
      <c r="K15" t="n">
        <v>-1</v>
      </c>
      <c r="L15">
        <f>HYPERLINK("https://www.defined.fi/sol/GJAFwWjJ3vnTsrQVabjBVK2TYB1YtRCQXRDfDgUnpump?maker=EEkJjmsUjUdRBGqg4pFNma9cunSYtCxF3S3Vfp2Di49j","https://www.defined.fi/sol/GJAFwWjJ3vnTsrQVabjBVK2TYB1YtRCQXRDfDgUnpump?maker=EEkJjmsUjUdRBGqg4pFNma9cunSYtCxF3S3Vfp2Di49j")</f>
        <v/>
      </c>
      <c r="M15">
        <f>HYPERLINK("https://dexscreener.com/solana/GJAFwWjJ3vnTsrQVabjBVK2TYB1YtRCQXRDfDgUnpump?maker=EEkJjmsUjUdRBGqg4pFNma9cunSYtCxF3S3Vfp2Di49j","https://dexscreener.com/solana/GJAFwWjJ3vnTsrQVabjBVK2TYB1YtRCQXRDfDgUnpump?maker=EEkJjmsUjUdRBGqg4pFNma9cunSYtCxF3S3Vfp2Di49j")</f>
        <v/>
      </c>
    </row>
    <row r="16">
      <c r="A16" t="inlineStr">
        <is>
          <t>DHoadXCbf6TcadkcMGJ8kFRdDa2sXPQ1KrgodUDRpump</t>
        </is>
      </c>
      <c r="B16" t="inlineStr">
        <is>
          <t>CHIIKAWA</t>
        </is>
      </c>
      <c r="C16" t="n">
        <v>0</v>
      </c>
      <c r="D16" t="n">
        <v>-26.66</v>
      </c>
      <c r="E16" t="n">
        <v>-0.36</v>
      </c>
      <c r="F16" t="n">
        <v>73.84</v>
      </c>
      <c r="G16" t="n">
        <v>33.7</v>
      </c>
      <c r="H16" t="n">
        <v>13</v>
      </c>
      <c r="I16" t="n">
        <v>7</v>
      </c>
      <c r="J16" t="n">
        <v>-1</v>
      </c>
      <c r="K16" t="n">
        <v>-1</v>
      </c>
      <c r="L16">
        <f>HYPERLINK("https://www.defined.fi/sol/DHoadXCbf6TcadkcMGJ8kFRdDa2sXPQ1KrgodUDRpump?maker=EEkJjmsUjUdRBGqg4pFNma9cunSYtCxF3S3Vfp2Di49j","https://www.defined.fi/sol/DHoadXCbf6TcadkcMGJ8kFRdDa2sXPQ1KrgodUDRpump?maker=EEkJjmsUjUdRBGqg4pFNma9cunSYtCxF3S3Vfp2Di49j")</f>
        <v/>
      </c>
      <c r="M16">
        <f>HYPERLINK("https://dexscreener.com/solana/DHoadXCbf6TcadkcMGJ8kFRdDa2sXPQ1KrgodUDRpump?maker=EEkJjmsUjUdRBGqg4pFNma9cunSYtCxF3S3Vfp2Di49j","https://dexscreener.com/solana/DHoadXCbf6TcadkcMGJ8kFRdDa2sXPQ1KrgodUDRpump?maker=EEkJjmsUjUdRBGqg4pFNma9cunSYtCxF3S3Vfp2Di49j")</f>
        <v/>
      </c>
    </row>
    <row r="17">
      <c r="A17" t="inlineStr">
        <is>
          <t>HUdqc5MR5h3FssESabPnQ1GTgTcPvnNudAuLj5J6a9sU</t>
        </is>
      </c>
      <c r="B17" t="inlineStr">
        <is>
          <t>BONGO</t>
        </is>
      </c>
      <c r="C17" t="n">
        <v>0</v>
      </c>
      <c r="D17" t="n">
        <v>-22.33</v>
      </c>
      <c r="E17" t="n">
        <v>-0.42</v>
      </c>
      <c r="F17" t="n">
        <v>52.82</v>
      </c>
      <c r="G17" t="n">
        <v>4.89</v>
      </c>
      <c r="H17" t="n">
        <v>7</v>
      </c>
      <c r="I17" t="n">
        <v>1</v>
      </c>
      <c r="J17" t="n">
        <v>-1</v>
      </c>
      <c r="K17" t="n">
        <v>-1</v>
      </c>
      <c r="L17">
        <f>HYPERLINK("https://www.defined.fi/sol/HUdqc5MR5h3FssESabPnQ1GTgTcPvnNudAuLj5J6a9sU?maker=EEkJjmsUjUdRBGqg4pFNma9cunSYtCxF3S3Vfp2Di49j","https://www.defined.fi/sol/HUdqc5MR5h3FssESabPnQ1GTgTcPvnNudAuLj5J6a9sU?maker=EEkJjmsUjUdRBGqg4pFNma9cunSYtCxF3S3Vfp2Di49j")</f>
        <v/>
      </c>
      <c r="M17">
        <f>HYPERLINK("https://dexscreener.com/solana/HUdqc5MR5h3FssESabPnQ1GTgTcPvnNudAuLj5J6a9sU?maker=EEkJjmsUjUdRBGqg4pFNma9cunSYtCxF3S3Vfp2Di49j","https://dexscreener.com/solana/HUdqc5MR5h3FssESabPnQ1GTgTcPvnNudAuLj5J6a9sU?maker=EEkJjmsUjUdRBGqg4pFNma9cunSYtCxF3S3Vfp2Di49j")</f>
        <v/>
      </c>
    </row>
    <row r="18">
      <c r="A18" t="inlineStr">
        <is>
          <t>3Nc4dEswNRmFbg9rfEnmizJT6vkZ6Ym5uU5eh8NKpump</t>
        </is>
      </c>
      <c r="B18" t="inlineStr">
        <is>
          <t>fourtheye</t>
        </is>
      </c>
      <c r="C18" t="n">
        <v>0</v>
      </c>
      <c r="D18" t="n">
        <v>-0.953</v>
      </c>
      <c r="E18" t="n">
        <v>-0.97</v>
      </c>
      <c r="F18" t="n">
        <v>0.981</v>
      </c>
      <c r="G18" t="n">
        <v>0</v>
      </c>
      <c r="H18" t="n">
        <v>2</v>
      </c>
      <c r="I18" t="n">
        <v>0</v>
      </c>
      <c r="J18" t="n">
        <v>-1</v>
      </c>
      <c r="K18" t="n">
        <v>-1</v>
      </c>
      <c r="L18">
        <f>HYPERLINK("https://www.defined.fi/sol/3Nc4dEswNRmFbg9rfEnmizJT6vkZ6Ym5uU5eh8NKpump?maker=EEkJjmsUjUdRBGqg4pFNma9cunSYtCxF3S3Vfp2Di49j","https://www.defined.fi/sol/3Nc4dEswNRmFbg9rfEnmizJT6vkZ6Ym5uU5eh8NKpump?maker=EEkJjmsUjUdRBGqg4pFNma9cunSYtCxF3S3Vfp2Di49j")</f>
        <v/>
      </c>
      <c r="M18">
        <f>HYPERLINK("https://dexscreener.com/solana/3Nc4dEswNRmFbg9rfEnmizJT6vkZ6Ym5uU5eh8NKpump?maker=EEkJjmsUjUdRBGqg4pFNma9cunSYtCxF3S3Vfp2Di49j","https://dexscreener.com/solana/3Nc4dEswNRmFbg9rfEnmizJT6vkZ6Ym5uU5eh8NKpump?maker=EEkJjmsUjUdRBGqg4pFNma9cunSYtCxF3S3Vfp2Di49j")</f>
        <v/>
      </c>
    </row>
    <row r="19">
      <c r="A19" t="inlineStr">
        <is>
          <t>GqmEdRD3zGUZdYPeuDeXxCc8Cj1DBmGSYK97TCwSpump</t>
        </is>
      </c>
      <c r="B19" t="inlineStr">
        <is>
          <t>e/acc</t>
        </is>
      </c>
      <c r="C19" t="n">
        <v>0</v>
      </c>
      <c r="D19" t="n">
        <v>-0.33</v>
      </c>
      <c r="E19" t="n">
        <v>-0.22</v>
      </c>
      <c r="F19" t="n">
        <v>1.47</v>
      </c>
      <c r="G19" t="n">
        <v>1.14</v>
      </c>
      <c r="H19" t="n">
        <v>2</v>
      </c>
      <c r="I19" t="n">
        <v>1</v>
      </c>
      <c r="J19" t="n">
        <v>-1</v>
      </c>
      <c r="K19" t="n">
        <v>-1</v>
      </c>
      <c r="L19">
        <f>HYPERLINK("https://www.defined.fi/sol/GqmEdRD3zGUZdYPeuDeXxCc8Cj1DBmGSYK97TCwSpump?maker=EEkJjmsUjUdRBGqg4pFNma9cunSYtCxF3S3Vfp2Di49j","https://www.defined.fi/sol/GqmEdRD3zGUZdYPeuDeXxCc8Cj1DBmGSYK97TCwSpump?maker=EEkJjmsUjUdRBGqg4pFNma9cunSYtCxF3S3Vfp2Di49j")</f>
        <v/>
      </c>
      <c r="M19">
        <f>HYPERLINK("https://dexscreener.com/solana/GqmEdRD3zGUZdYPeuDeXxCc8Cj1DBmGSYK97TCwSpump?maker=EEkJjmsUjUdRBGqg4pFNma9cunSYtCxF3S3Vfp2Di49j","https://dexscreener.com/solana/GqmEdRD3zGUZdYPeuDeXxCc8Cj1DBmGSYK97TCwSpump?maker=EEkJjmsUjUdRBGqg4pFNma9cunSYtCxF3S3Vfp2Di49j")</f>
        <v/>
      </c>
    </row>
    <row r="20">
      <c r="A20" t="inlineStr">
        <is>
          <t>6Yqn326p2BB87PmaoWcbpkDcY5bcavRSiw8u9Gmwpump</t>
        </is>
      </c>
      <c r="B20" t="inlineStr">
        <is>
          <t>Chaco</t>
        </is>
      </c>
      <c r="C20" t="n">
        <v>0</v>
      </c>
      <c r="D20" t="n">
        <v>0.472</v>
      </c>
      <c r="E20" t="n">
        <v>0.27</v>
      </c>
      <c r="F20" t="n">
        <v>1.78</v>
      </c>
      <c r="G20" t="n">
        <v>2.23</v>
      </c>
      <c r="H20" t="n">
        <v>4</v>
      </c>
      <c r="I20" t="n">
        <v>4</v>
      </c>
      <c r="J20" t="n">
        <v>-1</v>
      </c>
      <c r="K20" t="n">
        <v>-1</v>
      </c>
      <c r="L20">
        <f>HYPERLINK("https://www.defined.fi/sol/6Yqn326p2BB87PmaoWcbpkDcY5bcavRSiw8u9Gmwpump?maker=EEkJjmsUjUdRBGqg4pFNma9cunSYtCxF3S3Vfp2Di49j","https://www.defined.fi/sol/6Yqn326p2BB87PmaoWcbpkDcY5bcavRSiw8u9Gmwpump?maker=EEkJjmsUjUdRBGqg4pFNma9cunSYtCxF3S3Vfp2Di49j")</f>
        <v/>
      </c>
      <c r="M20">
        <f>HYPERLINK("https://dexscreener.com/solana/6Yqn326p2BB87PmaoWcbpkDcY5bcavRSiw8u9Gmwpump?maker=EEkJjmsUjUdRBGqg4pFNma9cunSYtCxF3S3Vfp2Di49j","https://dexscreener.com/solana/6Yqn326p2BB87PmaoWcbpkDcY5bcavRSiw8u9Gmwpump?maker=EEkJjmsUjUdRBGqg4pFNma9cunSYtCxF3S3Vfp2Di49j")</f>
        <v/>
      </c>
    </row>
    <row r="21">
      <c r="A21" t="inlineStr">
        <is>
          <t>7ndLEE3YXJqSNzxK7coGSxYvNbqdY2b7Zqri3XuGDLuP</t>
        </is>
      </c>
      <c r="B21" t="inlineStr">
        <is>
          <t>unknown_7ndL</t>
        </is>
      </c>
      <c r="C21" t="n">
        <v>0</v>
      </c>
      <c r="D21" t="n">
        <v>-1.36</v>
      </c>
      <c r="E21" t="n">
        <v>-0.46</v>
      </c>
      <c r="F21" t="n">
        <v>2.94</v>
      </c>
      <c r="G21" t="n">
        <v>1.36</v>
      </c>
      <c r="H21" t="n">
        <v>5</v>
      </c>
      <c r="I21" t="n">
        <v>3</v>
      </c>
      <c r="J21" t="n">
        <v>-1</v>
      </c>
      <c r="K21" t="n">
        <v>-1</v>
      </c>
      <c r="L21">
        <f>HYPERLINK("https://www.defined.fi/sol/7ndLEE3YXJqSNzxK7coGSxYvNbqdY2b7Zqri3XuGDLuP?maker=EEkJjmsUjUdRBGqg4pFNma9cunSYtCxF3S3Vfp2Di49j","https://www.defined.fi/sol/7ndLEE3YXJqSNzxK7coGSxYvNbqdY2b7Zqri3XuGDLuP?maker=EEkJjmsUjUdRBGqg4pFNma9cunSYtCxF3S3Vfp2Di49j")</f>
        <v/>
      </c>
      <c r="M21">
        <f>HYPERLINK("https://dexscreener.com/solana/7ndLEE3YXJqSNzxK7coGSxYvNbqdY2b7Zqri3XuGDLuP?maker=EEkJjmsUjUdRBGqg4pFNma9cunSYtCxF3S3Vfp2Di49j","https://dexscreener.com/solana/7ndLEE3YXJqSNzxK7coGSxYvNbqdY2b7Zqri3XuGDLuP?maker=EEkJjmsUjUdRBGqg4pFNma9cunSYtCxF3S3Vfp2Di49j")</f>
        <v/>
      </c>
    </row>
    <row r="22">
      <c r="A22" t="inlineStr">
        <is>
          <t>9qriMjPPAJTMCtfQnz7Mo9BsV2jAWTr2ff7yc3JWpump</t>
        </is>
      </c>
      <c r="B22" t="inlineStr">
        <is>
          <t>unknown_9qri</t>
        </is>
      </c>
      <c r="C22" t="n">
        <v>0</v>
      </c>
      <c r="D22" t="n">
        <v>-18.54</v>
      </c>
      <c r="E22" t="n">
        <v>-0.63</v>
      </c>
      <c r="F22" t="n">
        <v>29.42</v>
      </c>
      <c r="G22" t="n">
        <v>10.37</v>
      </c>
      <c r="H22" t="n">
        <v>11</v>
      </c>
      <c r="I22" t="n">
        <v>5</v>
      </c>
      <c r="J22" t="n">
        <v>-1</v>
      </c>
      <c r="K22" t="n">
        <v>-1</v>
      </c>
      <c r="L22">
        <f>HYPERLINK("https://www.defined.fi/sol/9qriMjPPAJTMCtfQnz7Mo9BsV2jAWTr2ff7yc3JWpump?maker=EEkJjmsUjUdRBGqg4pFNma9cunSYtCxF3S3Vfp2Di49j","https://www.defined.fi/sol/9qriMjPPAJTMCtfQnz7Mo9BsV2jAWTr2ff7yc3JWpump?maker=EEkJjmsUjUdRBGqg4pFNma9cunSYtCxF3S3Vfp2Di49j")</f>
        <v/>
      </c>
      <c r="M22">
        <f>HYPERLINK("https://dexscreener.com/solana/9qriMjPPAJTMCtfQnz7Mo9BsV2jAWTr2ff7yc3JWpump?maker=EEkJjmsUjUdRBGqg4pFNma9cunSYtCxF3S3Vfp2Di49j","https://dexscreener.com/solana/9qriMjPPAJTMCtfQnz7Mo9BsV2jAWTr2ff7yc3JWpump?maker=EEkJjmsUjUdRBGqg4pFNma9cunSYtCxF3S3Vfp2Di49j")</f>
        <v/>
      </c>
    </row>
    <row r="23">
      <c r="A23" t="inlineStr">
        <is>
          <t>41revsxLUZnoiUQoMT9eBVCzi4cs8Xbs48rp53gcpump</t>
        </is>
      </c>
      <c r="B23" t="inlineStr">
        <is>
          <t>ROKO</t>
        </is>
      </c>
      <c r="C23" t="n">
        <v>0</v>
      </c>
      <c r="D23" t="n">
        <v>-8.25</v>
      </c>
      <c r="E23" t="n">
        <v>-0.31</v>
      </c>
      <c r="F23" t="n">
        <v>26.88</v>
      </c>
      <c r="G23" t="n">
        <v>17.85</v>
      </c>
      <c r="H23" t="n">
        <v>8</v>
      </c>
      <c r="I23" t="n">
        <v>5</v>
      </c>
      <c r="J23" t="n">
        <v>-1</v>
      </c>
      <c r="K23" t="n">
        <v>-1</v>
      </c>
      <c r="L23">
        <f>HYPERLINK("https://www.defined.fi/sol/41revsxLUZnoiUQoMT9eBVCzi4cs8Xbs48rp53gcpump?maker=EEkJjmsUjUdRBGqg4pFNma9cunSYtCxF3S3Vfp2Di49j","https://www.defined.fi/sol/41revsxLUZnoiUQoMT9eBVCzi4cs8Xbs48rp53gcpump?maker=EEkJjmsUjUdRBGqg4pFNma9cunSYtCxF3S3Vfp2Di49j")</f>
        <v/>
      </c>
      <c r="M23">
        <f>HYPERLINK("https://dexscreener.com/solana/41revsxLUZnoiUQoMT9eBVCzi4cs8Xbs48rp53gcpump?maker=EEkJjmsUjUdRBGqg4pFNma9cunSYtCxF3S3Vfp2Di49j","https://dexscreener.com/solana/41revsxLUZnoiUQoMT9eBVCzi4cs8Xbs48rp53gcpump?maker=EEkJjmsUjUdRBGqg4pFNma9cunSYtCxF3S3Vfp2Di49j")</f>
        <v/>
      </c>
    </row>
    <row r="24">
      <c r="A24" t="inlineStr">
        <is>
          <t>7BgPsAGkLuEDSnJA2AtMBxiYtTwMFrwwBirFPr4jpump</t>
        </is>
      </c>
      <c r="B24" t="inlineStr">
        <is>
          <t>TCOS</t>
        </is>
      </c>
      <c r="C24" t="n">
        <v>0</v>
      </c>
      <c r="D24" t="n">
        <v>-0.405</v>
      </c>
      <c r="E24" t="n">
        <v>-0.83</v>
      </c>
      <c r="F24" t="n">
        <v>0.486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HYPERLINK("https://www.defined.fi/sol/7BgPsAGkLuEDSnJA2AtMBxiYtTwMFrwwBirFPr4jpump?maker=EEkJjmsUjUdRBGqg4pFNma9cunSYtCxF3S3Vfp2Di49j","https://www.defined.fi/sol/7BgPsAGkLuEDSnJA2AtMBxiYtTwMFrwwBirFPr4jpump?maker=EEkJjmsUjUdRBGqg4pFNma9cunSYtCxF3S3Vfp2Di49j")</f>
        <v/>
      </c>
      <c r="M24">
        <f>HYPERLINK("https://dexscreener.com/solana/7BgPsAGkLuEDSnJA2AtMBxiYtTwMFrwwBirFPr4jpump?maker=EEkJjmsUjUdRBGqg4pFNma9cunSYtCxF3S3Vfp2Di49j","https://dexscreener.com/solana/7BgPsAGkLuEDSnJA2AtMBxiYtTwMFrwwBirFPr4jpump?maker=EEkJjmsUjUdRBGqg4pFNma9cunSYtCxF3S3Vfp2Di49j")</f>
        <v/>
      </c>
    </row>
    <row r="25">
      <c r="A25" t="inlineStr">
        <is>
          <t>4LXL5F54cuKnjx9qGNWfYuz3vX5eAYqrwYe5X32bpump</t>
        </is>
      </c>
      <c r="B25" t="inlineStr">
        <is>
          <t>cum</t>
        </is>
      </c>
      <c r="C25" t="n">
        <v>1</v>
      </c>
      <c r="D25" t="n">
        <v>-0.126</v>
      </c>
      <c r="E25" t="n">
        <v>-0.13</v>
      </c>
      <c r="F25" t="n">
        <v>0.976</v>
      </c>
      <c r="G25" t="n">
        <v>0.771</v>
      </c>
      <c r="H25" t="n">
        <v>1</v>
      </c>
      <c r="I25" t="n">
        <v>2</v>
      </c>
      <c r="J25" t="n">
        <v>-1</v>
      </c>
      <c r="K25" t="n">
        <v>-1</v>
      </c>
      <c r="L25">
        <f>HYPERLINK("https://www.defined.fi/sol/4LXL5F54cuKnjx9qGNWfYuz3vX5eAYqrwYe5X32bpump?maker=EEkJjmsUjUdRBGqg4pFNma9cunSYtCxF3S3Vfp2Di49j","https://www.defined.fi/sol/4LXL5F54cuKnjx9qGNWfYuz3vX5eAYqrwYe5X32bpump?maker=EEkJjmsUjUdRBGqg4pFNma9cunSYtCxF3S3Vfp2Di49j")</f>
        <v/>
      </c>
      <c r="M25">
        <f>HYPERLINK("https://dexscreener.com/solana/4LXL5F54cuKnjx9qGNWfYuz3vX5eAYqrwYe5X32bpump?maker=EEkJjmsUjUdRBGqg4pFNma9cunSYtCxF3S3Vfp2Di49j","https://dexscreener.com/solana/4LXL5F54cuKnjx9qGNWfYuz3vX5eAYqrwYe5X32bpump?maker=EEkJjmsUjUdRBGqg4pFNma9cunSYtCxF3S3Vfp2Di49j")</f>
        <v/>
      </c>
    </row>
    <row r="26">
      <c r="A26" t="inlineStr">
        <is>
          <t>4HnJcfQncd2Wg7VGmjUNeqNarrJEYz6WoVd1DJEYpump</t>
        </is>
      </c>
      <c r="B26" t="inlineStr">
        <is>
          <t>FWDR</t>
        </is>
      </c>
      <c r="C26" t="n">
        <v>1</v>
      </c>
      <c r="D26" t="n">
        <v>-0.902</v>
      </c>
      <c r="E26" t="n">
        <v>-0.93</v>
      </c>
      <c r="F26" t="n">
        <v>0.974</v>
      </c>
      <c r="G26" t="n">
        <v>0</v>
      </c>
      <c r="H26" t="n">
        <v>4</v>
      </c>
      <c r="I26" t="n">
        <v>0</v>
      </c>
      <c r="J26" t="n">
        <v>-1</v>
      </c>
      <c r="K26" t="n">
        <v>-1</v>
      </c>
      <c r="L26">
        <f>HYPERLINK("https://www.defined.fi/sol/4HnJcfQncd2Wg7VGmjUNeqNarrJEYz6WoVd1DJEYpump?maker=EEkJjmsUjUdRBGqg4pFNma9cunSYtCxF3S3Vfp2Di49j","https://www.defined.fi/sol/4HnJcfQncd2Wg7VGmjUNeqNarrJEYz6WoVd1DJEYpump?maker=EEkJjmsUjUdRBGqg4pFNma9cunSYtCxF3S3Vfp2Di49j")</f>
        <v/>
      </c>
      <c r="M26">
        <f>HYPERLINK("https://dexscreener.com/solana/4HnJcfQncd2Wg7VGmjUNeqNarrJEYz6WoVd1DJEYpump?maker=EEkJjmsUjUdRBGqg4pFNma9cunSYtCxF3S3Vfp2Di49j","https://dexscreener.com/solana/4HnJcfQncd2Wg7VGmjUNeqNarrJEYz6WoVd1DJEYpump?maker=EEkJjmsUjUdRBGqg4pFNma9cunSYtCxF3S3Vfp2Di49j")</f>
        <v/>
      </c>
    </row>
    <row r="27">
      <c r="A27" t="inlineStr">
        <is>
          <t>FyEUKDB7DjfANVJTwSWPkta3yK8bRjSn2nB9y41Qpump</t>
        </is>
      </c>
      <c r="B27" t="inlineStr">
        <is>
          <t>gospodin</t>
        </is>
      </c>
      <c r="C27" t="n">
        <v>1</v>
      </c>
      <c r="D27" t="n">
        <v>4.53</v>
      </c>
      <c r="E27" t="n">
        <v>0.28</v>
      </c>
      <c r="F27" t="n">
        <v>16.06</v>
      </c>
      <c r="G27" t="n">
        <v>20.6</v>
      </c>
      <c r="H27" t="n">
        <v>8</v>
      </c>
      <c r="I27" t="n">
        <v>11</v>
      </c>
      <c r="J27" t="n">
        <v>-1</v>
      </c>
      <c r="K27" t="n">
        <v>-1</v>
      </c>
      <c r="L27">
        <f>HYPERLINK("https://www.defined.fi/sol/FyEUKDB7DjfANVJTwSWPkta3yK8bRjSn2nB9y41Qpump?maker=EEkJjmsUjUdRBGqg4pFNma9cunSYtCxF3S3Vfp2Di49j","https://www.defined.fi/sol/FyEUKDB7DjfANVJTwSWPkta3yK8bRjSn2nB9y41Qpump?maker=EEkJjmsUjUdRBGqg4pFNma9cunSYtCxF3S3Vfp2Di49j")</f>
        <v/>
      </c>
      <c r="M27">
        <f>HYPERLINK("https://dexscreener.com/solana/FyEUKDB7DjfANVJTwSWPkta3yK8bRjSn2nB9y41Qpump?maker=EEkJjmsUjUdRBGqg4pFNma9cunSYtCxF3S3Vfp2Di49j","https://dexscreener.com/solana/FyEUKDB7DjfANVJTwSWPkta3yK8bRjSn2nB9y41Qpump?maker=EEkJjmsUjUdRBGqg4pFNma9cunSYtCxF3S3Vfp2Di49j")</f>
        <v/>
      </c>
    </row>
    <row r="28">
      <c r="A28" t="inlineStr">
        <is>
          <t>EcR1tHGbgcPzQJvfEt1zqbkKEqmNZYGNfwiubSopcSho</t>
        </is>
      </c>
      <c r="B28" t="inlineStr">
        <is>
          <t>DPRKIM</t>
        </is>
      </c>
      <c r="C28" t="n">
        <v>1</v>
      </c>
      <c r="D28" t="n">
        <v>0.027</v>
      </c>
      <c r="E28" t="n">
        <v>0.03</v>
      </c>
      <c r="F28" t="n">
        <v>0.965</v>
      </c>
      <c r="G28" t="n">
        <v>0.991</v>
      </c>
      <c r="H28" t="n">
        <v>1</v>
      </c>
      <c r="I28" t="n">
        <v>2</v>
      </c>
      <c r="J28" t="n">
        <v>-1</v>
      </c>
      <c r="K28" t="n">
        <v>-1</v>
      </c>
      <c r="L28">
        <f>HYPERLINK("https://www.defined.fi/sol/EcR1tHGbgcPzQJvfEt1zqbkKEqmNZYGNfwiubSopcSho?maker=EEkJjmsUjUdRBGqg4pFNma9cunSYtCxF3S3Vfp2Di49j","https://www.defined.fi/sol/EcR1tHGbgcPzQJvfEt1zqbkKEqmNZYGNfwiubSopcSho?maker=EEkJjmsUjUdRBGqg4pFNma9cunSYtCxF3S3Vfp2Di49j")</f>
        <v/>
      </c>
      <c r="M28">
        <f>HYPERLINK("https://dexscreener.com/solana/EcR1tHGbgcPzQJvfEt1zqbkKEqmNZYGNfwiubSopcSho?maker=EEkJjmsUjUdRBGqg4pFNma9cunSYtCxF3S3Vfp2Di49j","https://dexscreener.com/solana/EcR1tHGbgcPzQJvfEt1zqbkKEqmNZYGNfwiubSopcSho?maker=EEkJjmsUjUdRBGqg4pFNma9cunSYtCxF3S3Vfp2Di49j")</f>
        <v/>
      </c>
    </row>
    <row r="29">
      <c r="A29" t="inlineStr">
        <is>
          <t>FCGDDio5DuhujHcRQCDbXHnrcSA4pUGg2haNt7S2pump</t>
        </is>
      </c>
      <c r="B29" t="inlineStr">
        <is>
          <t>AirheadFun</t>
        </is>
      </c>
      <c r="C29" t="n">
        <v>1</v>
      </c>
      <c r="D29" t="n">
        <v>-6.77</v>
      </c>
      <c r="E29" t="n">
        <v>-0.6</v>
      </c>
      <c r="F29" t="n">
        <v>11.2</v>
      </c>
      <c r="G29" t="n">
        <v>3.85</v>
      </c>
      <c r="H29" t="n">
        <v>11</v>
      </c>
      <c r="I29" t="n">
        <v>4</v>
      </c>
      <c r="J29" t="n">
        <v>-1</v>
      </c>
      <c r="K29" t="n">
        <v>-1</v>
      </c>
      <c r="L29">
        <f>HYPERLINK("https://www.defined.fi/sol/FCGDDio5DuhujHcRQCDbXHnrcSA4pUGg2haNt7S2pump?maker=EEkJjmsUjUdRBGqg4pFNma9cunSYtCxF3S3Vfp2Di49j","https://www.defined.fi/sol/FCGDDio5DuhujHcRQCDbXHnrcSA4pUGg2haNt7S2pump?maker=EEkJjmsUjUdRBGqg4pFNma9cunSYtCxF3S3Vfp2Di49j")</f>
        <v/>
      </c>
      <c r="M29">
        <f>HYPERLINK("https://dexscreener.com/solana/FCGDDio5DuhujHcRQCDbXHnrcSA4pUGg2haNt7S2pump?maker=EEkJjmsUjUdRBGqg4pFNma9cunSYtCxF3S3Vfp2Di49j","https://dexscreener.com/solana/FCGDDio5DuhujHcRQCDbXHnrcSA4pUGg2haNt7S2pump?maker=EEkJjmsUjUdRBGqg4pFNma9cunSYtCxF3S3Vfp2Di49j")</f>
        <v/>
      </c>
    </row>
    <row r="30">
      <c r="A30" t="inlineStr">
        <is>
          <t>HsSi2w3rqgbohqYsLNa7JGau9bHpPCj7CWwWQsZc1s1v</t>
        </is>
      </c>
      <c r="B30" t="inlineStr">
        <is>
          <t>unknown_HsSi</t>
        </is>
      </c>
      <c r="C30" t="n">
        <v>1</v>
      </c>
      <c r="D30" t="n">
        <v>-5.4</v>
      </c>
      <c r="E30" t="n">
        <v>-0.36</v>
      </c>
      <c r="F30" t="n">
        <v>14.85</v>
      </c>
      <c r="G30" t="n">
        <v>9.07</v>
      </c>
      <c r="H30" t="n">
        <v>10</v>
      </c>
      <c r="I30" t="n">
        <v>4</v>
      </c>
      <c r="J30" t="n">
        <v>-1</v>
      </c>
      <c r="K30" t="n">
        <v>-1</v>
      </c>
      <c r="L30">
        <f>HYPERLINK("https://www.defined.fi/sol/HsSi2w3rqgbohqYsLNa7JGau9bHpPCj7CWwWQsZc1s1v?maker=EEkJjmsUjUdRBGqg4pFNma9cunSYtCxF3S3Vfp2Di49j","https://www.defined.fi/sol/HsSi2w3rqgbohqYsLNa7JGau9bHpPCj7CWwWQsZc1s1v?maker=EEkJjmsUjUdRBGqg4pFNma9cunSYtCxF3S3Vfp2Di49j")</f>
        <v/>
      </c>
      <c r="M30">
        <f>HYPERLINK("https://dexscreener.com/solana/HsSi2w3rqgbohqYsLNa7JGau9bHpPCj7CWwWQsZc1s1v?maker=EEkJjmsUjUdRBGqg4pFNma9cunSYtCxF3S3Vfp2Di49j","https://dexscreener.com/solana/HsSi2w3rqgbohqYsLNa7JGau9bHpPCj7CWwWQsZc1s1v?maker=EEkJjmsUjUdRBGqg4pFNma9cunSYtCxF3S3Vfp2Di49j")</f>
        <v/>
      </c>
    </row>
    <row r="31">
      <c r="A31" t="inlineStr">
        <is>
          <t>AgHg9Q1s9aUhU7YNMH7c5pvCghFVSFcnCEJ4ePKjrDZg</t>
        </is>
      </c>
      <c r="B31" t="inlineStr">
        <is>
          <t>Thebes</t>
        </is>
      </c>
      <c r="C31" t="n">
        <v>1</v>
      </c>
      <c r="D31" t="n">
        <v>-3.4</v>
      </c>
      <c r="E31" t="n">
        <v>-0.87</v>
      </c>
      <c r="F31" t="n">
        <v>3.89</v>
      </c>
      <c r="G31" t="n">
        <v>0</v>
      </c>
      <c r="H31" t="n">
        <v>2</v>
      </c>
      <c r="I31" t="n">
        <v>0</v>
      </c>
      <c r="J31" t="n">
        <v>-1</v>
      </c>
      <c r="K31" t="n">
        <v>-1</v>
      </c>
      <c r="L31">
        <f>HYPERLINK("https://www.defined.fi/sol/AgHg9Q1s9aUhU7YNMH7c5pvCghFVSFcnCEJ4ePKjrDZg?maker=EEkJjmsUjUdRBGqg4pFNma9cunSYtCxF3S3Vfp2Di49j","https://www.defined.fi/sol/AgHg9Q1s9aUhU7YNMH7c5pvCghFVSFcnCEJ4ePKjrDZg?maker=EEkJjmsUjUdRBGqg4pFNma9cunSYtCxF3S3Vfp2Di49j")</f>
        <v/>
      </c>
      <c r="M31">
        <f>HYPERLINK("https://dexscreener.com/solana/AgHg9Q1s9aUhU7YNMH7c5pvCghFVSFcnCEJ4ePKjrDZg?maker=EEkJjmsUjUdRBGqg4pFNma9cunSYtCxF3S3Vfp2Di49j","https://dexscreener.com/solana/AgHg9Q1s9aUhU7YNMH7c5pvCghFVSFcnCEJ4ePKjrDZg?maker=EEkJjmsUjUdRBGqg4pFNma9cunSYtCxF3S3Vfp2Di49j")</f>
        <v/>
      </c>
    </row>
    <row r="32">
      <c r="A32" t="inlineStr">
        <is>
          <t>4vuWXwNSiFLvyeS86knUf6uarCX3SgKGfDuwdSPLpump</t>
        </is>
      </c>
      <c r="B32" t="inlineStr">
        <is>
          <t>5207418</t>
        </is>
      </c>
      <c r="C32" t="n">
        <v>1</v>
      </c>
      <c r="D32" t="n">
        <v>-1.53</v>
      </c>
      <c r="E32" t="n">
        <v>-0.98</v>
      </c>
      <c r="F32" t="n">
        <v>1.56</v>
      </c>
      <c r="G32" t="n">
        <v>0</v>
      </c>
      <c r="H32" t="n">
        <v>3</v>
      </c>
      <c r="I32" t="n">
        <v>0</v>
      </c>
      <c r="J32" t="n">
        <v>-1</v>
      </c>
      <c r="K32" t="n">
        <v>-1</v>
      </c>
      <c r="L32">
        <f>HYPERLINK("https://www.defined.fi/sol/4vuWXwNSiFLvyeS86knUf6uarCX3SgKGfDuwdSPLpump?maker=EEkJjmsUjUdRBGqg4pFNma9cunSYtCxF3S3Vfp2Di49j","https://www.defined.fi/sol/4vuWXwNSiFLvyeS86knUf6uarCX3SgKGfDuwdSPLpump?maker=EEkJjmsUjUdRBGqg4pFNma9cunSYtCxF3S3Vfp2Di49j")</f>
        <v/>
      </c>
      <c r="M32">
        <f>HYPERLINK("https://dexscreener.com/solana/4vuWXwNSiFLvyeS86knUf6uarCX3SgKGfDuwdSPLpump?maker=EEkJjmsUjUdRBGqg4pFNma9cunSYtCxF3S3Vfp2Di49j","https://dexscreener.com/solana/4vuWXwNSiFLvyeS86knUf6uarCX3SgKGfDuwdSPLpump?maker=EEkJjmsUjUdRBGqg4pFNma9cunSYtCxF3S3Vfp2Di49j")</f>
        <v/>
      </c>
    </row>
    <row r="33">
      <c r="A33" t="inlineStr">
        <is>
          <t>7XJiwLDrjzxDYdZipnJXzpr1iDTmK55XixSFAa7JgNEL</t>
        </is>
      </c>
      <c r="B33" t="inlineStr">
        <is>
          <t>MLG</t>
        </is>
      </c>
      <c r="C33" t="n">
        <v>1</v>
      </c>
      <c r="D33" t="n">
        <v>-0.371</v>
      </c>
      <c r="E33" t="n">
        <v>-0.03</v>
      </c>
      <c r="F33" t="n">
        <v>14.52</v>
      </c>
      <c r="G33" t="n">
        <v>11.33</v>
      </c>
      <c r="H33" t="n">
        <v>4</v>
      </c>
      <c r="I33" t="n">
        <v>5</v>
      </c>
      <c r="J33" t="n">
        <v>-1</v>
      </c>
      <c r="K33" t="n">
        <v>-1</v>
      </c>
      <c r="L33">
        <f>HYPERLINK("https://www.defined.fi/sol/7XJiwLDrjzxDYdZipnJXzpr1iDTmK55XixSFAa7JgNEL?maker=EEkJjmsUjUdRBGqg4pFNma9cunSYtCxF3S3Vfp2Di49j","https://www.defined.fi/sol/7XJiwLDrjzxDYdZipnJXzpr1iDTmK55XixSFAa7JgNEL?maker=EEkJjmsUjUdRBGqg4pFNma9cunSYtCxF3S3Vfp2Di49j")</f>
        <v/>
      </c>
      <c r="M33">
        <f>HYPERLINK("https://dexscreener.com/solana/7XJiwLDrjzxDYdZipnJXzpr1iDTmK55XixSFAa7JgNEL?maker=EEkJjmsUjUdRBGqg4pFNma9cunSYtCxF3S3Vfp2Di49j","https://dexscreener.com/solana/7XJiwLDrjzxDYdZipnJXzpr1iDTmK55XixSFAa7JgNEL?maker=EEkJjmsUjUdRBGqg4pFNma9cunSYtCxF3S3Vfp2Di49j")</f>
        <v/>
      </c>
    </row>
    <row r="34">
      <c r="A34" t="inlineStr">
        <is>
          <t>B37KG7jHv1TkhJwe9xTuLuQyzTXvgQjAmBaxLeCrpump</t>
        </is>
      </c>
      <c r="B34" t="inlineStr">
        <is>
          <t>AISCII</t>
        </is>
      </c>
      <c r="C34" t="n">
        <v>1</v>
      </c>
      <c r="D34" t="n">
        <v>-0.325</v>
      </c>
      <c r="E34" t="n">
        <v>-0.34</v>
      </c>
      <c r="F34" t="n">
        <v>0.968</v>
      </c>
      <c r="G34" t="n">
        <v>0.644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HYPERLINK("https://www.defined.fi/sol/B37KG7jHv1TkhJwe9xTuLuQyzTXvgQjAmBaxLeCrpump?maker=EEkJjmsUjUdRBGqg4pFNma9cunSYtCxF3S3Vfp2Di49j","https://www.defined.fi/sol/B37KG7jHv1TkhJwe9xTuLuQyzTXvgQjAmBaxLeCrpump?maker=EEkJjmsUjUdRBGqg4pFNma9cunSYtCxF3S3Vfp2Di49j")</f>
        <v/>
      </c>
      <c r="M34">
        <f>HYPERLINK("https://dexscreener.com/solana/B37KG7jHv1TkhJwe9xTuLuQyzTXvgQjAmBaxLeCrpump?maker=EEkJjmsUjUdRBGqg4pFNma9cunSYtCxF3S3Vfp2Di49j","https://dexscreener.com/solana/B37KG7jHv1TkhJwe9xTuLuQyzTXvgQjAmBaxLeCrpump?maker=EEkJjmsUjUdRBGqg4pFNma9cunSYtCxF3S3Vfp2Di49j")</f>
        <v/>
      </c>
    </row>
    <row r="35">
      <c r="A35" t="inlineStr">
        <is>
          <t>FKFSSSk6mPQQCSt4S71m5temXzE8K2sLby7WKWsypump</t>
        </is>
      </c>
      <c r="B35" t="inlineStr">
        <is>
          <t>Orb</t>
        </is>
      </c>
      <c r="C35" t="n">
        <v>1</v>
      </c>
      <c r="D35" t="n">
        <v>2.18</v>
      </c>
      <c r="E35" t="n">
        <v>1.4</v>
      </c>
      <c r="F35" t="n">
        <v>1.55</v>
      </c>
      <c r="G35" t="n">
        <v>3.73</v>
      </c>
      <c r="H35" t="n">
        <v>4</v>
      </c>
      <c r="I35" t="n">
        <v>4</v>
      </c>
      <c r="J35" t="n">
        <v>-1</v>
      </c>
      <c r="K35" t="n">
        <v>-1</v>
      </c>
      <c r="L35">
        <f>HYPERLINK("https://www.defined.fi/sol/FKFSSSk6mPQQCSt4S71m5temXzE8K2sLby7WKWsypump?maker=EEkJjmsUjUdRBGqg4pFNma9cunSYtCxF3S3Vfp2Di49j","https://www.defined.fi/sol/FKFSSSk6mPQQCSt4S71m5temXzE8K2sLby7WKWsypump?maker=EEkJjmsUjUdRBGqg4pFNma9cunSYtCxF3S3Vfp2Di49j")</f>
        <v/>
      </c>
      <c r="M35">
        <f>HYPERLINK("https://dexscreener.com/solana/FKFSSSk6mPQQCSt4S71m5temXzE8K2sLby7WKWsypump?maker=EEkJjmsUjUdRBGqg4pFNma9cunSYtCxF3S3Vfp2Di49j","https://dexscreener.com/solana/FKFSSSk6mPQQCSt4S71m5temXzE8K2sLby7WKWsypump?maker=EEkJjmsUjUdRBGqg4pFNma9cunSYtCxF3S3Vfp2Di49j")</f>
        <v/>
      </c>
    </row>
    <row r="36">
      <c r="A36" t="inlineStr">
        <is>
          <t>Awif5iQnv1J2x6RHJrh3cNyaH2ghu47DsJfRgFwSpump</t>
        </is>
      </c>
      <c r="B36" t="inlineStr">
        <is>
          <t>Orb</t>
        </is>
      </c>
      <c r="C36" t="n">
        <v>1</v>
      </c>
      <c r="D36" t="n">
        <v>-0.991</v>
      </c>
      <c r="E36" t="n">
        <v>-0.29</v>
      </c>
      <c r="F36" t="n">
        <v>3.4</v>
      </c>
      <c r="G36" t="n">
        <v>2.39</v>
      </c>
      <c r="H36" t="n">
        <v>5</v>
      </c>
      <c r="I36" t="n">
        <v>5</v>
      </c>
      <c r="J36" t="n">
        <v>-1</v>
      </c>
      <c r="K36" t="n">
        <v>-1</v>
      </c>
      <c r="L36">
        <f>HYPERLINK("https://www.defined.fi/sol/Awif5iQnv1J2x6RHJrh3cNyaH2ghu47DsJfRgFwSpump?maker=EEkJjmsUjUdRBGqg4pFNma9cunSYtCxF3S3Vfp2Di49j","https://www.defined.fi/sol/Awif5iQnv1J2x6RHJrh3cNyaH2ghu47DsJfRgFwSpump?maker=EEkJjmsUjUdRBGqg4pFNma9cunSYtCxF3S3Vfp2Di49j")</f>
        <v/>
      </c>
      <c r="M36">
        <f>HYPERLINK("https://dexscreener.com/solana/Awif5iQnv1J2x6RHJrh3cNyaH2ghu47DsJfRgFwSpump?maker=EEkJjmsUjUdRBGqg4pFNma9cunSYtCxF3S3Vfp2Di49j","https://dexscreener.com/solana/Awif5iQnv1J2x6RHJrh3cNyaH2ghu47DsJfRgFwSpump?maker=EEkJjmsUjUdRBGqg4pFNma9cunSYtCxF3S3Vfp2Di49j")</f>
        <v/>
      </c>
    </row>
    <row r="37">
      <c r="A37" t="inlineStr">
        <is>
          <t>4AoUaXuSmTrq8jRktFkubqWkxSWXR4DqH8xNgek8pump</t>
        </is>
      </c>
      <c r="B37" t="inlineStr">
        <is>
          <t>ogmilady</t>
        </is>
      </c>
      <c r="C37" t="n">
        <v>1</v>
      </c>
      <c r="D37" t="n">
        <v>-5.86</v>
      </c>
      <c r="E37" t="n">
        <v>-0.55</v>
      </c>
      <c r="F37" t="n">
        <v>10.65</v>
      </c>
      <c r="G37" t="n">
        <v>2.85</v>
      </c>
      <c r="H37" t="n">
        <v>5</v>
      </c>
      <c r="I37" t="n">
        <v>1</v>
      </c>
      <c r="J37" t="n">
        <v>-1</v>
      </c>
      <c r="K37" t="n">
        <v>-1</v>
      </c>
      <c r="L37">
        <f>HYPERLINK("https://www.defined.fi/sol/4AoUaXuSmTrq8jRktFkubqWkxSWXR4DqH8xNgek8pump?maker=EEkJjmsUjUdRBGqg4pFNma9cunSYtCxF3S3Vfp2Di49j","https://www.defined.fi/sol/4AoUaXuSmTrq8jRktFkubqWkxSWXR4DqH8xNgek8pump?maker=EEkJjmsUjUdRBGqg4pFNma9cunSYtCxF3S3Vfp2Di49j")</f>
        <v/>
      </c>
      <c r="M37">
        <f>HYPERLINK("https://dexscreener.com/solana/4AoUaXuSmTrq8jRktFkubqWkxSWXR4DqH8xNgek8pump?maker=EEkJjmsUjUdRBGqg4pFNma9cunSYtCxF3S3Vfp2Di49j","https://dexscreener.com/solana/4AoUaXuSmTrq8jRktFkubqWkxSWXR4DqH8xNgek8pump?maker=EEkJjmsUjUdRBGqg4pFNma9cunSYtCxF3S3Vfp2Di49j")</f>
        <v/>
      </c>
    </row>
    <row r="38">
      <c r="A38" t="inlineStr">
        <is>
          <t>2J1iS9awQkhjrpUqmTBWtP1EyopH5H7G5wJ7pCQHpump</t>
        </is>
      </c>
      <c r="B38" t="inlineStr">
        <is>
          <t>ICK</t>
        </is>
      </c>
      <c r="C38" t="n">
        <v>1</v>
      </c>
      <c r="D38" t="n">
        <v>-5.93</v>
      </c>
      <c r="E38" t="n">
        <v>-0.87</v>
      </c>
      <c r="F38" t="n">
        <v>6.81</v>
      </c>
      <c r="G38" t="n">
        <v>0</v>
      </c>
      <c r="H38" t="n">
        <v>2</v>
      </c>
      <c r="I38" t="n">
        <v>0</v>
      </c>
      <c r="J38" t="n">
        <v>-1</v>
      </c>
      <c r="K38" t="n">
        <v>-1</v>
      </c>
      <c r="L38">
        <f>HYPERLINK("https://www.defined.fi/sol/2J1iS9awQkhjrpUqmTBWtP1EyopH5H7G5wJ7pCQHpump?maker=EEkJjmsUjUdRBGqg4pFNma9cunSYtCxF3S3Vfp2Di49j","https://www.defined.fi/sol/2J1iS9awQkhjrpUqmTBWtP1EyopH5H7G5wJ7pCQHpump?maker=EEkJjmsUjUdRBGqg4pFNma9cunSYtCxF3S3Vfp2Di49j")</f>
        <v/>
      </c>
      <c r="M38">
        <f>HYPERLINK("https://dexscreener.com/solana/2J1iS9awQkhjrpUqmTBWtP1EyopH5H7G5wJ7pCQHpump?maker=EEkJjmsUjUdRBGqg4pFNma9cunSYtCxF3S3Vfp2Di49j","https://dexscreener.com/solana/2J1iS9awQkhjrpUqmTBWtP1EyopH5H7G5wJ7pCQHpump?maker=EEkJjmsUjUdRBGqg4pFNma9cunSYtCxF3S3Vfp2Di49j")</f>
        <v/>
      </c>
    </row>
    <row r="39">
      <c r="A39" t="inlineStr">
        <is>
          <t>EYtV6vqtg5mtVdZkMBcpJ96w7sVjyNqK8sQgnzj9pump</t>
        </is>
      </c>
      <c r="B39" t="inlineStr">
        <is>
          <t>FARTNANNY</t>
        </is>
      </c>
      <c r="C39" t="n">
        <v>1</v>
      </c>
      <c r="D39" t="n">
        <v>-2.5</v>
      </c>
      <c r="E39" t="n">
        <v>-0.32</v>
      </c>
      <c r="F39" t="n">
        <v>7.8</v>
      </c>
      <c r="G39" t="n">
        <v>5.02</v>
      </c>
      <c r="H39" t="n">
        <v>6</v>
      </c>
      <c r="I39" t="n">
        <v>5</v>
      </c>
      <c r="J39" t="n">
        <v>-1</v>
      </c>
      <c r="K39" t="n">
        <v>-1</v>
      </c>
      <c r="L39">
        <f>HYPERLINK("https://www.defined.fi/sol/EYtV6vqtg5mtVdZkMBcpJ96w7sVjyNqK8sQgnzj9pump?maker=EEkJjmsUjUdRBGqg4pFNma9cunSYtCxF3S3Vfp2Di49j","https://www.defined.fi/sol/EYtV6vqtg5mtVdZkMBcpJ96w7sVjyNqK8sQgnzj9pump?maker=EEkJjmsUjUdRBGqg4pFNma9cunSYtCxF3S3Vfp2Di49j")</f>
        <v/>
      </c>
      <c r="M39">
        <f>HYPERLINK("https://dexscreener.com/solana/EYtV6vqtg5mtVdZkMBcpJ96w7sVjyNqK8sQgnzj9pump?maker=EEkJjmsUjUdRBGqg4pFNma9cunSYtCxF3S3Vfp2Di49j","https://dexscreener.com/solana/EYtV6vqtg5mtVdZkMBcpJ96w7sVjyNqK8sQgnzj9pump?maker=EEkJjmsUjUdRBGqg4pFNma9cunSYtCxF3S3Vfp2Di49j")</f>
        <v/>
      </c>
    </row>
    <row r="40">
      <c r="A40" t="inlineStr">
        <is>
          <t>A8XqsH6D8aMaKQnK64f8eGA3ogiRD457seLHwnb6pump</t>
        </is>
      </c>
      <c r="B40" t="inlineStr">
        <is>
          <t>SILLY</t>
        </is>
      </c>
      <c r="C40" t="n">
        <v>1</v>
      </c>
      <c r="D40" t="n">
        <v>-0.462</v>
      </c>
      <c r="E40" t="n">
        <v>-0.48</v>
      </c>
      <c r="F40" t="n">
        <v>0.971</v>
      </c>
      <c r="G40" t="n">
        <v>0</v>
      </c>
      <c r="H40" t="n">
        <v>1</v>
      </c>
      <c r="I40" t="n">
        <v>0</v>
      </c>
      <c r="J40" t="n">
        <v>-1</v>
      </c>
      <c r="K40" t="n">
        <v>-1</v>
      </c>
      <c r="L40">
        <f>HYPERLINK("https://www.defined.fi/sol/A8XqsH6D8aMaKQnK64f8eGA3ogiRD457seLHwnb6pump?maker=EEkJjmsUjUdRBGqg4pFNma9cunSYtCxF3S3Vfp2Di49j","https://www.defined.fi/sol/A8XqsH6D8aMaKQnK64f8eGA3ogiRD457seLHwnb6pump?maker=EEkJjmsUjUdRBGqg4pFNma9cunSYtCxF3S3Vfp2Di49j")</f>
        <v/>
      </c>
      <c r="M40">
        <f>HYPERLINK("https://dexscreener.com/solana/A8XqsH6D8aMaKQnK64f8eGA3ogiRD457seLHwnb6pump?maker=EEkJjmsUjUdRBGqg4pFNma9cunSYtCxF3S3Vfp2Di49j","https://dexscreener.com/solana/A8XqsH6D8aMaKQnK64f8eGA3ogiRD457seLHwnb6pump?maker=EEkJjmsUjUdRBGqg4pFNma9cunSYtCxF3S3Vfp2Di49j")</f>
        <v/>
      </c>
    </row>
    <row r="41">
      <c r="A41" t="inlineStr">
        <is>
          <t>7fnbdsXrH5keHUyijWRHEh9yrqMeodKU741FE32Spump</t>
        </is>
      </c>
      <c r="B41" t="inlineStr">
        <is>
          <t>DSU</t>
        </is>
      </c>
      <c r="C41" t="n">
        <v>1</v>
      </c>
      <c r="D41" t="n">
        <v>-0.278</v>
      </c>
      <c r="E41" t="n">
        <v>-1</v>
      </c>
      <c r="F41" t="n">
        <v>0.489</v>
      </c>
      <c r="G41" t="n">
        <v>0.211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HYPERLINK("https://www.defined.fi/sol/7fnbdsXrH5keHUyijWRHEh9yrqMeodKU741FE32Spump?maker=EEkJjmsUjUdRBGqg4pFNma9cunSYtCxF3S3Vfp2Di49j","https://www.defined.fi/sol/7fnbdsXrH5keHUyijWRHEh9yrqMeodKU741FE32Spump?maker=EEkJjmsUjUdRBGqg4pFNma9cunSYtCxF3S3Vfp2Di49j")</f>
        <v/>
      </c>
      <c r="M41">
        <f>HYPERLINK("https://dexscreener.com/solana/7fnbdsXrH5keHUyijWRHEh9yrqMeodKU741FE32Spump?maker=EEkJjmsUjUdRBGqg4pFNma9cunSYtCxF3S3Vfp2Di49j","https://dexscreener.com/solana/7fnbdsXrH5keHUyijWRHEh9yrqMeodKU741FE32Spump?maker=EEkJjmsUjUdRBGqg4pFNma9cunSYtCxF3S3Vfp2Di49j")</f>
        <v/>
      </c>
    </row>
    <row r="42">
      <c r="A42" t="inlineStr">
        <is>
          <t>Hp3WCQE2gfVBYxyXa3RMFeiudSM1KMANnqQbmDLVpump</t>
        </is>
      </c>
      <c r="B42" t="inlineStr">
        <is>
          <t>mindfk</t>
        </is>
      </c>
      <c r="C42" t="n">
        <v>1</v>
      </c>
      <c r="D42" t="n">
        <v>0.28</v>
      </c>
      <c r="E42" t="n">
        <v>0.11</v>
      </c>
      <c r="F42" t="n">
        <v>2.45</v>
      </c>
      <c r="G42" t="n">
        <v>2.73</v>
      </c>
      <c r="H42" t="n">
        <v>2</v>
      </c>
      <c r="I42" t="n">
        <v>5</v>
      </c>
      <c r="J42" t="n">
        <v>-1</v>
      </c>
      <c r="K42" t="n">
        <v>-1</v>
      </c>
      <c r="L42">
        <f>HYPERLINK("https://www.defined.fi/sol/Hp3WCQE2gfVBYxyXa3RMFeiudSM1KMANnqQbmDLVpump?maker=EEkJjmsUjUdRBGqg4pFNma9cunSYtCxF3S3Vfp2Di49j","https://www.defined.fi/sol/Hp3WCQE2gfVBYxyXa3RMFeiudSM1KMANnqQbmDLVpump?maker=EEkJjmsUjUdRBGqg4pFNma9cunSYtCxF3S3Vfp2Di49j")</f>
        <v/>
      </c>
      <c r="M42">
        <f>HYPERLINK("https://dexscreener.com/solana/Hp3WCQE2gfVBYxyXa3RMFeiudSM1KMANnqQbmDLVpump?maker=EEkJjmsUjUdRBGqg4pFNma9cunSYtCxF3S3Vfp2Di49j","https://dexscreener.com/solana/Hp3WCQE2gfVBYxyXa3RMFeiudSM1KMANnqQbmDLVpump?maker=EEkJjmsUjUdRBGqg4pFNma9cunSYtCxF3S3Vfp2Di49j")</f>
        <v/>
      </c>
    </row>
    <row r="43">
      <c r="A43" t="inlineStr">
        <is>
          <t>J5tXLKfpQtGwtpkUfgghmtvfMbcAairCXR8KuDhipump</t>
        </is>
      </c>
      <c r="B43" t="inlineStr">
        <is>
          <t>BabyChad</t>
        </is>
      </c>
      <c r="C43" t="n">
        <v>1</v>
      </c>
      <c r="D43" t="n">
        <v>1.22</v>
      </c>
      <c r="E43" t="n">
        <v>0.18</v>
      </c>
      <c r="F43" t="n">
        <v>6.85</v>
      </c>
      <c r="G43" t="n">
        <v>8.07</v>
      </c>
      <c r="H43" t="n">
        <v>6</v>
      </c>
      <c r="I43" t="n">
        <v>10</v>
      </c>
      <c r="J43" t="n">
        <v>-1</v>
      </c>
      <c r="K43" t="n">
        <v>-1</v>
      </c>
      <c r="L43">
        <f>HYPERLINK("https://www.defined.fi/sol/J5tXLKfpQtGwtpkUfgghmtvfMbcAairCXR8KuDhipump?maker=EEkJjmsUjUdRBGqg4pFNma9cunSYtCxF3S3Vfp2Di49j","https://www.defined.fi/sol/J5tXLKfpQtGwtpkUfgghmtvfMbcAairCXR8KuDhipump?maker=EEkJjmsUjUdRBGqg4pFNma9cunSYtCxF3S3Vfp2Di49j")</f>
        <v/>
      </c>
      <c r="M43">
        <f>HYPERLINK("https://dexscreener.com/solana/J5tXLKfpQtGwtpkUfgghmtvfMbcAairCXR8KuDhipump?maker=EEkJjmsUjUdRBGqg4pFNma9cunSYtCxF3S3Vfp2Di49j","https://dexscreener.com/solana/J5tXLKfpQtGwtpkUfgghmtvfMbcAairCXR8KuDhipump?maker=EEkJjmsUjUdRBGqg4pFNma9cunSYtCxF3S3Vfp2Di49j")</f>
        <v/>
      </c>
    </row>
    <row r="44">
      <c r="A44" t="inlineStr">
        <is>
          <t>JBSVUpKgYNHt4GLtNebQxTJmZgftTMWENQrziHtGpump</t>
        </is>
      </c>
      <c r="B44" t="inlineStr">
        <is>
          <t>Swarm</t>
        </is>
      </c>
      <c r="C44" t="n">
        <v>1</v>
      </c>
      <c r="D44" t="n">
        <v>-0.253</v>
      </c>
      <c r="E44" t="n">
        <v>-0.09</v>
      </c>
      <c r="F44" t="n">
        <v>2.94</v>
      </c>
      <c r="G44" t="n">
        <v>2.68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HYPERLINK("https://www.defined.fi/sol/JBSVUpKgYNHt4GLtNebQxTJmZgftTMWENQrziHtGpump?maker=EEkJjmsUjUdRBGqg4pFNma9cunSYtCxF3S3Vfp2Di49j","https://www.defined.fi/sol/JBSVUpKgYNHt4GLtNebQxTJmZgftTMWENQrziHtGpump?maker=EEkJjmsUjUdRBGqg4pFNma9cunSYtCxF3S3Vfp2Di49j")</f>
        <v/>
      </c>
      <c r="M44">
        <f>HYPERLINK("https://dexscreener.com/solana/JBSVUpKgYNHt4GLtNebQxTJmZgftTMWENQrziHtGpump?maker=EEkJjmsUjUdRBGqg4pFNma9cunSYtCxF3S3Vfp2Di49j","https://dexscreener.com/solana/JBSVUpKgYNHt4GLtNebQxTJmZgftTMWENQrziHtGpump?maker=EEkJjmsUjUdRBGqg4pFNma9cunSYtCxF3S3Vfp2Di49j")</f>
        <v/>
      </c>
    </row>
    <row r="45">
      <c r="A45" t="inlineStr">
        <is>
          <t>DCrPFBDZBVdVaiu98Jr9woaPRT5BUqZwSNr9Chdgpump</t>
        </is>
      </c>
      <c r="B45" t="inlineStr">
        <is>
          <t>bees</t>
        </is>
      </c>
      <c r="C45" t="n">
        <v>1</v>
      </c>
      <c r="D45" t="n">
        <v>-3.57</v>
      </c>
      <c r="E45" t="n">
        <v>-0.91</v>
      </c>
      <c r="F45" t="n">
        <v>3.91</v>
      </c>
      <c r="G45" t="n">
        <v>0</v>
      </c>
      <c r="H45" t="n">
        <v>3</v>
      </c>
      <c r="I45" t="n">
        <v>0</v>
      </c>
      <c r="J45" t="n">
        <v>-1</v>
      </c>
      <c r="K45" t="n">
        <v>-1</v>
      </c>
      <c r="L45">
        <f>HYPERLINK("https://www.defined.fi/sol/DCrPFBDZBVdVaiu98Jr9woaPRT5BUqZwSNr9Chdgpump?maker=EEkJjmsUjUdRBGqg4pFNma9cunSYtCxF3S3Vfp2Di49j","https://www.defined.fi/sol/DCrPFBDZBVdVaiu98Jr9woaPRT5BUqZwSNr9Chdgpump?maker=EEkJjmsUjUdRBGqg4pFNma9cunSYtCxF3S3Vfp2Di49j")</f>
        <v/>
      </c>
      <c r="M45">
        <f>HYPERLINK("https://dexscreener.com/solana/DCrPFBDZBVdVaiu98Jr9woaPRT5BUqZwSNr9Chdgpump?maker=EEkJjmsUjUdRBGqg4pFNma9cunSYtCxF3S3Vfp2Di49j","https://dexscreener.com/solana/DCrPFBDZBVdVaiu98Jr9woaPRT5BUqZwSNr9Chdgpump?maker=EEkJjmsUjUdRBGqg4pFNma9cunSYtCxF3S3Vfp2Di49j")</f>
        <v/>
      </c>
    </row>
    <row r="46">
      <c r="A46" t="inlineStr">
        <is>
          <t>vZz4CG7njSwnVHCh8neWPY6tSxXHXvAwL5U2J2Epump</t>
        </is>
      </c>
      <c r="B46" t="inlineStr">
        <is>
          <t>SHEEP</t>
        </is>
      </c>
      <c r="C46" t="n">
        <v>1</v>
      </c>
      <c r="D46" t="n">
        <v>0.354</v>
      </c>
      <c r="E46" t="n">
        <v>0.09</v>
      </c>
      <c r="F46" t="n">
        <v>3.87</v>
      </c>
      <c r="G46" t="n">
        <v>4.21</v>
      </c>
      <c r="H46" t="n">
        <v>3</v>
      </c>
      <c r="I46" t="n">
        <v>5</v>
      </c>
      <c r="J46" t="n">
        <v>-1</v>
      </c>
      <c r="K46" t="n">
        <v>-1</v>
      </c>
      <c r="L46">
        <f>HYPERLINK("https://www.defined.fi/sol/vZz4CG7njSwnVHCh8neWPY6tSxXHXvAwL5U2J2Epump?maker=EEkJjmsUjUdRBGqg4pFNma9cunSYtCxF3S3Vfp2Di49j","https://www.defined.fi/sol/vZz4CG7njSwnVHCh8neWPY6tSxXHXvAwL5U2J2Epump?maker=EEkJjmsUjUdRBGqg4pFNma9cunSYtCxF3S3Vfp2Di49j")</f>
        <v/>
      </c>
      <c r="M46">
        <f>HYPERLINK("https://dexscreener.com/solana/vZz4CG7njSwnVHCh8neWPY6tSxXHXvAwL5U2J2Epump?maker=EEkJjmsUjUdRBGqg4pFNma9cunSYtCxF3S3Vfp2Di49j","https://dexscreener.com/solana/vZz4CG7njSwnVHCh8neWPY6tSxXHXvAwL5U2J2Epump?maker=EEkJjmsUjUdRBGqg4pFNma9cunSYtCxF3S3Vfp2Di49j")</f>
        <v/>
      </c>
    </row>
    <row r="47">
      <c r="A47" t="inlineStr">
        <is>
          <t>8gfRYdxLxUbRBWrff6MR9QH6ZKPb4NYszcBWnNjBX6DW</t>
        </is>
      </c>
      <c r="B47" t="inlineStr">
        <is>
          <t>unknown_8gfR</t>
        </is>
      </c>
      <c r="C47" t="n">
        <v>1</v>
      </c>
      <c r="D47" t="n">
        <v>-1.36</v>
      </c>
      <c r="E47" t="n">
        <v>-0.93</v>
      </c>
      <c r="F47" t="n">
        <v>1.47</v>
      </c>
      <c r="G47" t="n">
        <v>0</v>
      </c>
      <c r="H47" t="n">
        <v>2</v>
      </c>
      <c r="I47" t="n">
        <v>0</v>
      </c>
      <c r="J47" t="n">
        <v>-1</v>
      </c>
      <c r="K47" t="n">
        <v>-1</v>
      </c>
      <c r="L47">
        <f>HYPERLINK("https://www.defined.fi/sol/8gfRYdxLxUbRBWrff6MR9QH6ZKPb4NYszcBWnNjBX6DW?maker=EEkJjmsUjUdRBGqg4pFNma9cunSYtCxF3S3Vfp2Di49j","https://www.defined.fi/sol/8gfRYdxLxUbRBWrff6MR9QH6ZKPb4NYszcBWnNjBX6DW?maker=EEkJjmsUjUdRBGqg4pFNma9cunSYtCxF3S3Vfp2Di49j")</f>
        <v/>
      </c>
      <c r="M47">
        <f>HYPERLINK("https://dexscreener.com/solana/8gfRYdxLxUbRBWrff6MR9QH6ZKPb4NYszcBWnNjBX6DW?maker=EEkJjmsUjUdRBGqg4pFNma9cunSYtCxF3S3Vfp2Di49j","https://dexscreener.com/solana/8gfRYdxLxUbRBWrff6MR9QH6ZKPb4NYszcBWnNjBX6DW?maker=EEkJjmsUjUdRBGqg4pFNma9cunSYtCxF3S3Vfp2Di49j")</f>
        <v/>
      </c>
    </row>
    <row r="48">
      <c r="A48" t="inlineStr">
        <is>
          <t>3qq54YqAKG3TcrwNHXFSpMCWoL8gmMuPceJ4FG9npump</t>
        </is>
      </c>
      <c r="B48" t="inlineStr">
        <is>
          <t>CLANKER</t>
        </is>
      </c>
      <c r="C48" t="n">
        <v>1</v>
      </c>
      <c r="D48" t="n">
        <v>9.02</v>
      </c>
      <c r="E48" t="n">
        <v>0.08</v>
      </c>
      <c r="F48" t="n">
        <v>110.47</v>
      </c>
      <c r="G48" t="n">
        <v>119.4</v>
      </c>
      <c r="H48" t="n">
        <v>19</v>
      </c>
      <c r="I48" t="n">
        <v>24</v>
      </c>
      <c r="J48" t="n">
        <v>-1</v>
      </c>
      <c r="K48" t="n">
        <v>-1</v>
      </c>
      <c r="L48">
        <f>HYPERLINK("https://www.defined.fi/sol/3qq54YqAKG3TcrwNHXFSpMCWoL8gmMuPceJ4FG9npump?maker=EEkJjmsUjUdRBGqg4pFNma9cunSYtCxF3S3Vfp2Di49j","https://www.defined.fi/sol/3qq54YqAKG3TcrwNHXFSpMCWoL8gmMuPceJ4FG9npump?maker=EEkJjmsUjUdRBGqg4pFNma9cunSYtCxF3S3Vfp2Di49j")</f>
        <v/>
      </c>
      <c r="M48">
        <f>HYPERLINK("https://dexscreener.com/solana/3qq54YqAKG3TcrwNHXFSpMCWoL8gmMuPceJ4FG9npump?maker=EEkJjmsUjUdRBGqg4pFNma9cunSYtCxF3S3Vfp2Di49j","https://dexscreener.com/solana/3qq54YqAKG3TcrwNHXFSpMCWoL8gmMuPceJ4FG9npump?maker=EEkJjmsUjUdRBGqg4pFNma9cunSYtCxF3S3Vfp2Di49j")</f>
        <v/>
      </c>
    </row>
    <row r="49">
      <c r="A49" t="inlineStr">
        <is>
          <t>4y9E3tJpGNzRr1592oWTPECgyp2VDSc1Bf3DqAm5FZsK</t>
        </is>
      </c>
      <c r="B49" t="inlineStr">
        <is>
          <t>FATGF</t>
        </is>
      </c>
      <c r="C49" t="n">
        <v>1</v>
      </c>
      <c r="D49" t="n">
        <v>55.95</v>
      </c>
      <c r="E49" t="n">
        <v>0.78</v>
      </c>
      <c r="F49" t="n">
        <v>68.27</v>
      </c>
      <c r="G49" t="n">
        <v>127.18</v>
      </c>
      <c r="H49" t="n">
        <v>16</v>
      </c>
      <c r="I49" t="n">
        <v>13</v>
      </c>
      <c r="J49" t="n">
        <v>-1</v>
      </c>
      <c r="K49" t="n">
        <v>-1</v>
      </c>
      <c r="L49">
        <f>HYPERLINK("https://www.defined.fi/sol/4y9E3tJpGNzRr1592oWTPECgyp2VDSc1Bf3DqAm5FZsK?maker=EEkJjmsUjUdRBGqg4pFNma9cunSYtCxF3S3Vfp2Di49j","https://www.defined.fi/sol/4y9E3tJpGNzRr1592oWTPECgyp2VDSc1Bf3DqAm5FZsK?maker=EEkJjmsUjUdRBGqg4pFNma9cunSYtCxF3S3Vfp2Di49j")</f>
        <v/>
      </c>
      <c r="M49">
        <f>HYPERLINK("https://dexscreener.com/solana/4y9E3tJpGNzRr1592oWTPECgyp2VDSc1Bf3DqAm5FZsK?maker=EEkJjmsUjUdRBGqg4pFNma9cunSYtCxF3S3Vfp2Di49j","https://dexscreener.com/solana/4y9E3tJpGNzRr1592oWTPECgyp2VDSc1Bf3DqAm5FZsK?maker=EEkJjmsUjUdRBGqg4pFNma9cunSYtCxF3S3Vfp2Di49j")</f>
        <v/>
      </c>
    </row>
    <row r="50">
      <c r="A50" t="inlineStr">
        <is>
          <t>3BeJ9zCgQhaqKMu2HgKJ79yQBChD1Pf3hPwRX44fpump</t>
        </is>
      </c>
      <c r="B50" t="inlineStr">
        <is>
          <t>CB</t>
        </is>
      </c>
      <c r="C50" t="n">
        <v>1</v>
      </c>
      <c r="D50" t="n">
        <v>1.16</v>
      </c>
      <c r="E50" t="n">
        <v>0.02</v>
      </c>
      <c r="F50" t="n">
        <v>68.2</v>
      </c>
      <c r="G50" t="n">
        <v>69.36</v>
      </c>
      <c r="H50" t="n">
        <v>15</v>
      </c>
      <c r="I50" t="n">
        <v>12</v>
      </c>
      <c r="J50" t="n">
        <v>-1</v>
      </c>
      <c r="K50" t="n">
        <v>-1</v>
      </c>
      <c r="L50">
        <f>HYPERLINK("https://www.defined.fi/sol/3BeJ9zCgQhaqKMu2HgKJ79yQBChD1Pf3hPwRX44fpump?maker=EEkJjmsUjUdRBGqg4pFNma9cunSYtCxF3S3Vfp2Di49j","https://www.defined.fi/sol/3BeJ9zCgQhaqKMu2HgKJ79yQBChD1Pf3hPwRX44fpump?maker=EEkJjmsUjUdRBGqg4pFNma9cunSYtCxF3S3Vfp2Di49j")</f>
        <v/>
      </c>
      <c r="M50">
        <f>HYPERLINK("https://dexscreener.com/solana/3BeJ9zCgQhaqKMu2HgKJ79yQBChD1Pf3hPwRX44fpump?maker=EEkJjmsUjUdRBGqg4pFNma9cunSYtCxF3S3Vfp2Di49j","https://dexscreener.com/solana/3BeJ9zCgQhaqKMu2HgKJ79yQBChD1Pf3hPwRX44fpump?maker=EEkJjmsUjUdRBGqg4pFNma9cunSYtCxF3S3Vfp2Di49j")</f>
        <v/>
      </c>
    </row>
    <row r="51">
      <c r="A51" t="inlineStr">
        <is>
          <t>8iWsK2WH3AGviQwAnt43zvc8yLy6QMUSuv8PK2A7pump</t>
        </is>
      </c>
      <c r="B51" t="inlineStr">
        <is>
          <t>unknown_8iWs</t>
        </is>
      </c>
      <c r="C51" t="n">
        <v>1</v>
      </c>
      <c r="D51" t="n">
        <v>115.07</v>
      </c>
      <c r="E51" t="n">
        <v>0.47</v>
      </c>
      <c r="F51" t="n">
        <v>242.05</v>
      </c>
      <c r="G51" t="n">
        <v>355.97</v>
      </c>
      <c r="H51" t="n">
        <v>33</v>
      </c>
      <c r="I51" t="n">
        <v>33</v>
      </c>
      <c r="J51" t="n">
        <v>-1</v>
      </c>
      <c r="K51" t="n">
        <v>-1</v>
      </c>
      <c r="L51">
        <f>HYPERLINK("https://www.defined.fi/sol/8iWsK2WH3AGviQwAnt43zvc8yLy6QMUSuv8PK2A7pump?maker=EEkJjmsUjUdRBGqg4pFNma9cunSYtCxF3S3Vfp2Di49j","https://www.defined.fi/sol/8iWsK2WH3AGviQwAnt43zvc8yLy6QMUSuv8PK2A7pump?maker=EEkJjmsUjUdRBGqg4pFNma9cunSYtCxF3S3Vfp2Di49j")</f>
        <v/>
      </c>
      <c r="M51">
        <f>HYPERLINK("https://dexscreener.com/solana/8iWsK2WH3AGviQwAnt43zvc8yLy6QMUSuv8PK2A7pump?maker=EEkJjmsUjUdRBGqg4pFNma9cunSYtCxF3S3Vfp2Di49j","https://dexscreener.com/solana/8iWsK2WH3AGviQwAnt43zvc8yLy6QMUSuv8PK2A7pump?maker=EEkJjmsUjUdRBGqg4pFNma9cunSYtCxF3S3Vfp2Di49j")</f>
        <v/>
      </c>
    </row>
    <row r="52">
      <c r="A52" t="inlineStr">
        <is>
          <t>8QwqzHgsGcVrxgT8Bf4U3MMsiAsFUpxTEEJu3RF7Mpvr</t>
        </is>
      </c>
      <c r="B52" t="inlineStr">
        <is>
          <t>triangle</t>
        </is>
      </c>
      <c r="C52" t="n">
        <v>1</v>
      </c>
      <c r="D52" t="n">
        <v>0</v>
      </c>
      <c r="E52" t="n">
        <v>0</v>
      </c>
      <c r="F52" t="n">
        <v>0</v>
      </c>
      <c r="G52" t="n">
        <v>4.57</v>
      </c>
      <c r="H52" t="n">
        <v>0</v>
      </c>
      <c r="I52" t="n">
        <v>4</v>
      </c>
      <c r="J52" t="n">
        <v>-1</v>
      </c>
      <c r="K52" t="n">
        <v>-1</v>
      </c>
      <c r="L52">
        <f>HYPERLINK("https://www.defined.fi/sol/8QwqzHgsGcVrxgT8Bf4U3MMsiAsFUpxTEEJu3RF7Mpvr?maker=EEkJjmsUjUdRBGqg4pFNma9cunSYtCxF3S3Vfp2Di49j","https://www.defined.fi/sol/8QwqzHgsGcVrxgT8Bf4U3MMsiAsFUpxTEEJu3RF7Mpvr?maker=EEkJjmsUjUdRBGqg4pFNma9cunSYtCxF3S3Vfp2Di49j")</f>
        <v/>
      </c>
      <c r="M52">
        <f>HYPERLINK("https://dexscreener.com/solana/8QwqzHgsGcVrxgT8Bf4U3MMsiAsFUpxTEEJu3RF7Mpvr?maker=EEkJjmsUjUdRBGqg4pFNma9cunSYtCxF3S3Vfp2Di49j","https://dexscreener.com/solana/8QwqzHgsGcVrxgT8Bf4U3MMsiAsFUpxTEEJu3RF7Mpvr?maker=EEkJjmsUjUdRBGqg4pFNma9cunSYtCxF3S3Vfp2Di49j")</f>
        <v/>
      </c>
    </row>
    <row r="53">
      <c r="A53" t="inlineStr">
        <is>
          <t>5XRUhuEeH4hRXTyuRAFis3DRKuD7NZ14WS4wTBGTpump</t>
        </is>
      </c>
      <c r="B53" t="inlineStr">
        <is>
          <t>HAL</t>
        </is>
      </c>
      <c r="C53" t="n">
        <v>1</v>
      </c>
      <c r="D53" t="n">
        <v>-0.847</v>
      </c>
      <c r="E53" t="n">
        <v>-1</v>
      </c>
      <c r="F53" t="n">
        <v>0.947</v>
      </c>
      <c r="G53" t="n">
        <v>0.1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HYPERLINK("https://www.defined.fi/sol/5XRUhuEeH4hRXTyuRAFis3DRKuD7NZ14WS4wTBGTpump?maker=EEkJjmsUjUdRBGqg4pFNma9cunSYtCxF3S3Vfp2Di49j","https://www.defined.fi/sol/5XRUhuEeH4hRXTyuRAFis3DRKuD7NZ14WS4wTBGTpump?maker=EEkJjmsUjUdRBGqg4pFNma9cunSYtCxF3S3Vfp2Di49j")</f>
        <v/>
      </c>
      <c r="M53">
        <f>HYPERLINK("https://dexscreener.com/solana/5XRUhuEeH4hRXTyuRAFis3DRKuD7NZ14WS4wTBGTpump?maker=EEkJjmsUjUdRBGqg4pFNma9cunSYtCxF3S3Vfp2Di49j","https://dexscreener.com/solana/5XRUhuEeH4hRXTyuRAFis3DRKuD7NZ14WS4wTBGTpump?maker=EEkJjmsUjUdRBGqg4pFNma9cunSYtCxF3S3Vfp2Di49j")</f>
        <v/>
      </c>
    </row>
    <row r="54">
      <c r="A54" t="inlineStr">
        <is>
          <t>6naJWmpkWS2B7LWz1mWbE2f9KTQ2jiLLxsvqAYEppump</t>
        </is>
      </c>
      <c r="B54" t="inlineStr">
        <is>
          <t>GMAGA</t>
        </is>
      </c>
      <c r="C54" t="n">
        <v>1</v>
      </c>
      <c r="D54" t="n">
        <v>-0.075</v>
      </c>
      <c r="E54" t="n">
        <v>-1</v>
      </c>
      <c r="F54" t="n">
        <v>0.105</v>
      </c>
      <c r="G54" t="n">
        <v>0.03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HYPERLINK("https://www.defined.fi/sol/6naJWmpkWS2B7LWz1mWbE2f9KTQ2jiLLxsvqAYEppump?maker=EEkJjmsUjUdRBGqg4pFNma9cunSYtCxF3S3Vfp2Di49j","https://www.defined.fi/sol/6naJWmpkWS2B7LWz1mWbE2f9KTQ2jiLLxsvqAYEppump?maker=EEkJjmsUjUdRBGqg4pFNma9cunSYtCxF3S3Vfp2Di49j")</f>
        <v/>
      </c>
      <c r="M54">
        <f>HYPERLINK("https://dexscreener.com/solana/6naJWmpkWS2B7LWz1mWbE2f9KTQ2jiLLxsvqAYEppump?maker=EEkJjmsUjUdRBGqg4pFNma9cunSYtCxF3S3Vfp2Di49j","https://dexscreener.com/solana/6naJWmpkWS2B7LWz1mWbE2f9KTQ2jiLLxsvqAYEppump?maker=EEkJjmsUjUdRBGqg4pFNma9cunSYtCxF3S3Vfp2Di49j")</f>
        <v/>
      </c>
    </row>
    <row r="55">
      <c r="A55" t="inlineStr">
        <is>
          <t>7w7acVgG8EB5UtaZoyRg6uSWEmJW7xvVN4GB16Vepump</t>
        </is>
      </c>
      <c r="B55" t="inlineStr">
        <is>
          <t>GMH</t>
        </is>
      </c>
      <c r="C55" t="n">
        <v>1</v>
      </c>
      <c r="D55" t="n">
        <v>-0.116</v>
      </c>
      <c r="E55" t="n">
        <v>-1</v>
      </c>
      <c r="F55" t="n">
        <v>0.147</v>
      </c>
      <c r="G55" t="n">
        <v>0.031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HYPERLINK("https://www.defined.fi/sol/7w7acVgG8EB5UtaZoyRg6uSWEmJW7xvVN4GB16Vepump?maker=EEkJjmsUjUdRBGqg4pFNma9cunSYtCxF3S3Vfp2Di49j","https://www.defined.fi/sol/7w7acVgG8EB5UtaZoyRg6uSWEmJW7xvVN4GB16Vepump?maker=EEkJjmsUjUdRBGqg4pFNma9cunSYtCxF3S3Vfp2Di49j")</f>
        <v/>
      </c>
      <c r="M55">
        <f>HYPERLINK("https://dexscreener.com/solana/7w7acVgG8EB5UtaZoyRg6uSWEmJW7xvVN4GB16Vepump?maker=EEkJjmsUjUdRBGqg4pFNma9cunSYtCxF3S3Vfp2Di49j","https://dexscreener.com/solana/7w7acVgG8EB5UtaZoyRg6uSWEmJW7xvVN4GB16Vepump?maker=EEkJjmsUjUdRBGqg4pFNma9cunSYtCxF3S3Vfp2Di49j")</f>
        <v/>
      </c>
    </row>
    <row r="56">
      <c r="A56" t="inlineStr">
        <is>
          <t>GbwanZf6fp47iEK2HrmFQWC5XHzy3G1dnXrS3BJYpump</t>
        </is>
      </c>
      <c r="B56" t="inlineStr">
        <is>
          <t>HWPW</t>
        </is>
      </c>
      <c r="C56" t="n">
        <v>1</v>
      </c>
      <c r="D56" t="n">
        <v>1.78</v>
      </c>
      <c r="E56" t="n">
        <v>3.88</v>
      </c>
      <c r="F56" t="n">
        <v>0.458</v>
      </c>
      <c r="G56" t="n">
        <v>2.24</v>
      </c>
      <c r="H56" t="n">
        <v>1</v>
      </c>
      <c r="I56" t="n">
        <v>4</v>
      </c>
      <c r="J56" t="n">
        <v>-1</v>
      </c>
      <c r="K56" t="n">
        <v>-1</v>
      </c>
      <c r="L56">
        <f>HYPERLINK("https://www.defined.fi/sol/GbwanZf6fp47iEK2HrmFQWC5XHzy3G1dnXrS3BJYpump?maker=EEkJjmsUjUdRBGqg4pFNma9cunSYtCxF3S3Vfp2Di49j","https://www.defined.fi/sol/GbwanZf6fp47iEK2HrmFQWC5XHzy3G1dnXrS3BJYpump?maker=EEkJjmsUjUdRBGqg4pFNma9cunSYtCxF3S3Vfp2Di49j")</f>
        <v/>
      </c>
      <c r="M56">
        <f>HYPERLINK("https://dexscreener.com/solana/GbwanZf6fp47iEK2HrmFQWC5XHzy3G1dnXrS3BJYpump?maker=EEkJjmsUjUdRBGqg4pFNma9cunSYtCxF3S3Vfp2Di49j","https://dexscreener.com/solana/GbwanZf6fp47iEK2HrmFQWC5XHzy3G1dnXrS3BJYpump?maker=EEkJjmsUjUdRBGqg4pFNma9cunSYtCxF3S3Vfp2Di49j")</f>
        <v/>
      </c>
    </row>
    <row r="57">
      <c r="A57" t="inlineStr">
        <is>
          <t>6GcBQyu2eRRmseamSF6vnNu8fxS1557CUjioJgSzpump</t>
        </is>
      </c>
      <c r="B57" t="inlineStr">
        <is>
          <t>TRI</t>
        </is>
      </c>
      <c r="C57" t="n">
        <v>1</v>
      </c>
      <c r="D57" t="n">
        <v>0.597</v>
      </c>
      <c r="E57" t="n">
        <v>0.05</v>
      </c>
      <c r="F57" t="n">
        <v>11.19</v>
      </c>
      <c r="G57" t="n">
        <v>11.79</v>
      </c>
      <c r="H57" t="n">
        <v>6</v>
      </c>
      <c r="I57" t="n">
        <v>3</v>
      </c>
      <c r="J57" t="n">
        <v>-1</v>
      </c>
      <c r="K57" t="n">
        <v>-1</v>
      </c>
      <c r="L57">
        <f>HYPERLINK("https://www.defined.fi/sol/6GcBQyu2eRRmseamSF6vnNu8fxS1557CUjioJgSzpump?maker=EEkJjmsUjUdRBGqg4pFNma9cunSYtCxF3S3Vfp2Di49j","https://www.defined.fi/sol/6GcBQyu2eRRmseamSF6vnNu8fxS1557CUjioJgSzpump?maker=EEkJjmsUjUdRBGqg4pFNma9cunSYtCxF3S3Vfp2Di49j")</f>
        <v/>
      </c>
      <c r="M57">
        <f>HYPERLINK("https://dexscreener.com/solana/6GcBQyu2eRRmseamSF6vnNu8fxS1557CUjioJgSzpump?maker=EEkJjmsUjUdRBGqg4pFNma9cunSYtCxF3S3Vfp2Di49j","https://dexscreener.com/solana/6GcBQyu2eRRmseamSF6vnNu8fxS1557CUjioJgSzpump?maker=EEkJjmsUjUdRBGqg4pFNma9cunSYtCxF3S3Vfp2Di49j")</f>
        <v/>
      </c>
    </row>
    <row r="58">
      <c r="A58" t="inlineStr">
        <is>
          <t>4YK1njyeCkBuXG6phNtidJWKCbBhB659iwGkUJx98P5Z</t>
        </is>
      </c>
      <c r="B58" t="inlineStr">
        <is>
          <t>DOLAN</t>
        </is>
      </c>
      <c r="C58" t="n">
        <v>1</v>
      </c>
      <c r="D58" t="n">
        <v>0.868</v>
      </c>
      <c r="E58" t="n">
        <v>0.09</v>
      </c>
      <c r="F58" t="n">
        <v>9.470000000000001</v>
      </c>
      <c r="G58" t="n">
        <v>10.33</v>
      </c>
      <c r="H58" t="n">
        <v>2</v>
      </c>
      <c r="I58" t="n">
        <v>2</v>
      </c>
      <c r="J58" t="n">
        <v>-1</v>
      </c>
      <c r="K58" t="n">
        <v>-1</v>
      </c>
      <c r="L58">
        <f>HYPERLINK("https://www.defined.fi/sol/4YK1njyeCkBuXG6phNtidJWKCbBhB659iwGkUJx98P5Z?maker=EEkJjmsUjUdRBGqg4pFNma9cunSYtCxF3S3Vfp2Di49j","https://www.defined.fi/sol/4YK1njyeCkBuXG6phNtidJWKCbBhB659iwGkUJx98P5Z?maker=EEkJjmsUjUdRBGqg4pFNma9cunSYtCxF3S3Vfp2Di49j")</f>
        <v/>
      </c>
      <c r="M58">
        <f>HYPERLINK("https://dexscreener.com/solana/4YK1njyeCkBuXG6phNtidJWKCbBhB659iwGkUJx98P5Z?maker=EEkJjmsUjUdRBGqg4pFNma9cunSYtCxF3S3Vfp2Di49j","https://dexscreener.com/solana/4YK1njyeCkBuXG6phNtidJWKCbBhB659iwGkUJx98P5Z?maker=EEkJjmsUjUdRBGqg4pFNma9cunSYtCxF3S3Vfp2Di49j")</f>
        <v/>
      </c>
    </row>
    <row r="59">
      <c r="A59" t="inlineStr">
        <is>
          <t>9a3Ce5dP9jXxuMTi3xC5MiLWkWojNHhKd1UcyyAxpump</t>
        </is>
      </c>
      <c r="B59" t="inlineStr">
        <is>
          <t>daemon</t>
        </is>
      </c>
      <c r="C59" t="n">
        <v>1</v>
      </c>
      <c r="D59" t="n">
        <v>-0.31</v>
      </c>
      <c r="E59" t="n">
        <v>-0.16</v>
      </c>
      <c r="F59" t="n">
        <v>1.92</v>
      </c>
      <c r="G59" t="n">
        <v>1.61</v>
      </c>
      <c r="H59" t="n">
        <v>2</v>
      </c>
      <c r="I59" t="n">
        <v>3</v>
      </c>
      <c r="J59" t="n">
        <v>-1</v>
      </c>
      <c r="K59" t="n">
        <v>-1</v>
      </c>
      <c r="L59">
        <f>HYPERLINK("https://www.defined.fi/sol/9a3Ce5dP9jXxuMTi3xC5MiLWkWojNHhKd1UcyyAxpump?maker=EEkJjmsUjUdRBGqg4pFNma9cunSYtCxF3S3Vfp2Di49j","https://www.defined.fi/sol/9a3Ce5dP9jXxuMTi3xC5MiLWkWojNHhKd1UcyyAxpump?maker=EEkJjmsUjUdRBGqg4pFNma9cunSYtCxF3S3Vfp2Di49j")</f>
        <v/>
      </c>
      <c r="M59">
        <f>HYPERLINK("https://dexscreener.com/solana/9a3Ce5dP9jXxuMTi3xC5MiLWkWojNHhKd1UcyyAxpump?maker=EEkJjmsUjUdRBGqg4pFNma9cunSYtCxF3S3Vfp2Di49j","https://dexscreener.com/solana/9a3Ce5dP9jXxuMTi3xC5MiLWkWojNHhKd1UcyyAxpump?maker=EEkJjmsUjUdRBGqg4pFNma9cunSYtCxF3S3Vfp2Di49j")</f>
        <v/>
      </c>
    </row>
    <row r="60">
      <c r="A60" t="inlineStr">
        <is>
          <t>AfR8kzgJwJKtZB4A6JzaVa1bmfbQfXE4JJie1aejpump</t>
        </is>
      </c>
      <c r="B60" t="inlineStr">
        <is>
          <t>daemonism</t>
        </is>
      </c>
      <c r="C60" t="n">
        <v>1</v>
      </c>
      <c r="D60" t="n">
        <v>0</v>
      </c>
      <c r="E60" t="n">
        <v>0</v>
      </c>
      <c r="F60" t="n">
        <v>4.8</v>
      </c>
      <c r="G60" t="n">
        <v>0</v>
      </c>
      <c r="H60" t="n">
        <v>1</v>
      </c>
      <c r="I60" t="n">
        <v>0</v>
      </c>
      <c r="J60" t="n">
        <v>-1</v>
      </c>
      <c r="K60" t="n">
        <v>-1</v>
      </c>
      <c r="L60">
        <f>HYPERLINK("https://www.defined.fi/sol/AfR8kzgJwJKtZB4A6JzaVa1bmfbQfXE4JJie1aejpump?maker=EEkJjmsUjUdRBGqg4pFNma9cunSYtCxF3S3Vfp2Di49j","https://www.defined.fi/sol/AfR8kzgJwJKtZB4A6JzaVa1bmfbQfXE4JJie1aejpump?maker=EEkJjmsUjUdRBGqg4pFNma9cunSYtCxF3S3Vfp2Di49j")</f>
        <v/>
      </c>
      <c r="M60">
        <f>HYPERLINK("https://dexscreener.com/solana/AfR8kzgJwJKtZB4A6JzaVa1bmfbQfXE4JJie1aejpump?maker=EEkJjmsUjUdRBGqg4pFNma9cunSYtCxF3S3Vfp2Di49j","https://dexscreener.com/solana/AfR8kzgJwJKtZB4A6JzaVa1bmfbQfXE4JJie1aejpump?maker=EEkJjmsUjUdRBGqg4pFNma9cunSYtCxF3S3Vfp2Di49j")</f>
        <v/>
      </c>
    </row>
    <row r="61">
      <c r="A61" t="inlineStr">
        <is>
          <t>PD11M8MB8qQUAiWzyEK4JwfS8rt7Set6av6a5JYpump</t>
        </is>
      </c>
      <c r="B61" t="inlineStr">
        <is>
          <t>AICRYNODE</t>
        </is>
      </c>
      <c r="C61" t="n">
        <v>1</v>
      </c>
      <c r="D61" t="n">
        <v>-12.27</v>
      </c>
      <c r="E61" t="n">
        <v>-0.17</v>
      </c>
      <c r="F61" t="n">
        <v>72.64</v>
      </c>
      <c r="G61" t="n">
        <v>50.66</v>
      </c>
      <c r="H61" t="n">
        <v>19</v>
      </c>
      <c r="I61" t="n">
        <v>12</v>
      </c>
      <c r="J61" t="n">
        <v>-1</v>
      </c>
      <c r="K61" t="n">
        <v>-1</v>
      </c>
      <c r="L61">
        <f>HYPERLINK("https://www.defined.fi/sol/PD11M8MB8qQUAiWzyEK4JwfS8rt7Set6av6a5JYpump?maker=EEkJjmsUjUdRBGqg4pFNma9cunSYtCxF3S3Vfp2Di49j","https://www.defined.fi/sol/PD11M8MB8qQUAiWzyEK4JwfS8rt7Set6av6a5JYpump?maker=EEkJjmsUjUdRBGqg4pFNma9cunSYtCxF3S3Vfp2Di49j")</f>
        <v/>
      </c>
      <c r="M61">
        <f>HYPERLINK("https://dexscreener.com/solana/PD11M8MB8qQUAiWzyEK4JwfS8rt7Set6av6a5JYpump?maker=EEkJjmsUjUdRBGqg4pFNma9cunSYtCxF3S3Vfp2Di49j","https://dexscreener.com/solana/PD11M8MB8qQUAiWzyEK4JwfS8rt7Set6av6a5JYpump?maker=EEkJjmsUjUdRBGqg4pFNma9cunSYtCxF3S3Vfp2Di49j")</f>
        <v/>
      </c>
    </row>
    <row r="62">
      <c r="A62" t="inlineStr">
        <is>
          <t>9BB6NFEcjBCtnNLFko2FqVQBq8HHM13kCyYcdQbgpump</t>
        </is>
      </c>
      <c r="B62" t="inlineStr">
        <is>
          <t>Fartcoin</t>
        </is>
      </c>
      <c r="C62" t="n">
        <v>1</v>
      </c>
      <c r="D62" t="n">
        <v>0.909</v>
      </c>
      <c r="E62" t="n">
        <v>0.09</v>
      </c>
      <c r="F62" t="n">
        <v>9.65</v>
      </c>
      <c r="G62" t="n">
        <v>10.56</v>
      </c>
      <c r="H62" t="n">
        <v>3</v>
      </c>
      <c r="I62" t="n">
        <v>3</v>
      </c>
      <c r="J62" t="n">
        <v>-1</v>
      </c>
      <c r="K62" t="n">
        <v>-1</v>
      </c>
      <c r="L62">
        <f>HYPERLINK("https://www.defined.fi/sol/9BB6NFEcjBCtnNLFko2FqVQBq8HHM13kCyYcdQbgpump?maker=EEkJjmsUjUdRBGqg4pFNma9cunSYtCxF3S3Vfp2Di49j","https://www.defined.fi/sol/9BB6NFEcjBCtnNLFko2FqVQBq8HHM13kCyYcdQbgpump?maker=EEkJjmsUjUdRBGqg4pFNma9cunSYtCxF3S3Vfp2Di49j")</f>
        <v/>
      </c>
      <c r="M62">
        <f>HYPERLINK("https://dexscreener.com/solana/9BB6NFEcjBCtnNLFko2FqVQBq8HHM13kCyYcdQbgpump?maker=EEkJjmsUjUdRBGqg4pFNma9cunSYtCxF3S3Vfp2Di49j","https://dexscreener.com/solana/9BB6NFEcjBCtnNLFko2FqVQBq8HHM13kCyYcdQbgpump?maker=EEkJjmsUjUdRBGqg4pFNma9cunSYtCxF3S3Vfp2Di49j")</f>
        <v/>
      </c>
    </row>
    <row r="63">
      <c r="A63" t="inlineStr">
        <is>
          <t>3TCoCK7xYK7jSB6S84uvYpJXQrJXSUMCQ1cXtRgepump</t>
        </is>
      </c>
      <c r="B63" t="inlineStr">
        <is>
          <t>karen</t>
        </is>
      </c>
      <c r="C63" t="n">
        <v>1</v>
      </c>
      <c r="D63" t="n">
        <v>-2.56</v>
      </c>
      <c r="E63" t="n">
        <v>-0.09</v>
      </c>
      <c r="F63" t="n">
        <v>28.44</v>
      </c>
      <c r="G63" t="n">
        <v>25.66</v>
      </c>
      <c r="H63" t="n">
        <v>13</v>
      </c>
      <c r="I63" t="n">
        <v>11</v>
      </c>
      <c r="J63" t="n">
        <v>-1</v>
      </c>
      <c r="K63" t="n">
        <v>-1</v>
      </c>
      <c r="L63">
        <f>HYPERLINK("https://www.defined.fi/sol/3TCoCK7xYK7jSB6S84uvYpJXQrJXSUMCQ1cXtRgepump?maker=EEkJjmsUjUdRBGqg4pFNma9cunSYtCxF3S3Vfp2Di49j","https://www.defined.fi/sol/3TCoCK7xYK7jSB6S84uvYpJXQrJXSUMCQ1cXtRgepump?maker=EEkJjmsUjUdRBGqg4pFNma9cunSYtCxF3S3Vfp2Di49j")</f>
        <v/>
      </c>
      <c r="M63">
        <f>HYPERLINK("https://dexscreener.com/solana/3TCoCK7xYK7jSB6S84uvYpJXQrJXSUMCQ1cXtRgepump?maker=EEkJjmsUjUdRBGqg4pFNma9cunSYtCxF3S3Vfp2Di49j","https://dexscreener.com/solana/3TCoCK7xYK7jSB6S84uvYpJXQrJXSUMCQ1cXtRgepump?maker=EEkJjmsUjUdRBGqg4pFNma9cunSYtCxF3S3Vfp2Di49j")</f>
        <v/>
      </c>
    </row>
    <row r="64">
      <c r="A64" t="inlineStr">
        <is>
          <t>DKqgvmBZtBeJqKpPear1WdECALpiSi2Kd4GUfCEYpump</t>
        </is>
      </c>
      <c r="B64" t="inlineStr">
        <is>
          <t>$SCOOP</t>
        </is>
      </c>
      <c r="C64" t="n">
        <v>1</v>
      </c>
      <c r="D64" t="n">
        <v>-4.41</v>
      </c>
      <c r="E64" t="n">
        <v>-0.92</v>
      </c>
      <c r="F64" t="n">
        <v>4.81</v>
      </c>
      <c r="G64" t="n">
        <v>0</v>
      </c>
      <c r="H64" t="n">
        <v>3</v>
      </c>
      <c r="I64" t="n">
        <v>0</v>
      </c>
      <c r="J64" t="n">
        <v>-1</v>
      </c>
      <c r="K64" t="n">
        <v>-1</v>
      </c>
      <c r="L64">
        <f>HYPERLINK("https://www.defined.fi/sol/DKqgvmBZtBeJqKpPear1WdECALpiSi2Kd4GUfCEYpump?maker=EEkJjmsUjUdRBGqg4pFNma9cunSYtCxF3S3Vfp2Di49j","https://www.defined.fi/sol/DKqgvmBZtBeJqKpPear1WdECALpiSi2Kd4GUfCEYpump?maker=EEkJjmsUjUdRBGqg4pFNma9cunSYtCxF3S3Vfp2Di49j")</f>
        <v/>
      </c>
      <c r="M64">
        <f>HYPERLINK("https://dexscreener.com/solana/DKqgvmBZtBeJqKpPear1WdECALpiSi2Kd4GUfCEYpump?maker=EEkJjmsUjUdRBGqg4pFNma9cunSYtCxF3S3Vfp2Di49j","https://dexscreener.com/solana/DKqgvmBZtBeJqKpPear1WdECALpiSi2Kd4GUfCEYpump?maker=EEkJjmsUjUdRBGqg4pFNma9cunSYtCxF3S3Vfp2Di49j")</f>
        <v/>
      </c>
    </row>
    <row r="65">
      <c r="A65" t="inlineStr">
        <is>
          <t>JB2wezZLdzWfnaCfHxLg193RS3Rh51ThiXxEDWQDpump</t>
        </is>
      </c>
      <c r="B65" t="inlineStr">
        <is>
          <t>LABUBU</t>
        </is>
      </c>
      <c r="C65" t="n">
        <v>1</v>
      </c>
      <c r="D65" t="n">
        <v>-4.79</v>
      </c>
      <c r="E65" t="n">
        <v>-0.13</v>
      </c>
      <c r="F65" t="n">
        <v>32.98</v>
      </c>
      <c r="G65" t="n">
        <v>29.46</v>
      </c>
      <c r="H65" t="n">
        <v>16</v>
      </c>
      <c r="I65" t="n">
        <v>8</v>
      </c>
      <c r="J65" t="n">
        <v>-1</v>
      </c>
      <c r="K65" t="n">
        <v>-1</v>
      </c>
      <c r="L65">
        <f>HYPERLINK("https://www.defined.fi/sol/JB2wezZLdzWfnaCfHxLg193RS3Rh51ThiXxEDWQDpump?maker=EEkJjmsUjUdRBGqg4pFNma9cunSYtCxF3S3Vfp2Di49j","https://www.defined.fi/sol/JB2wezZLdzWfnaCfHxLg193RS3Rh51ThiXxEDWQDpump?maker=EEkJjmsUjUdRBGqg4pFNma9cunSYtCxF3S3Vfp2Di49j")</f>
        <v/>
      </c>
      <c r="M65">
        <f>HYPERLINK("https://dexscreener.com/solana/JB2wezZLdzWfnaCfHxLg193RS3Rh51ThiXxEDWQDpump?maker=EEkJjmsUjUdRBGqg4pFNma9cunSYtCxF3S3Vfp2Di49j","https://dexscreener.com/solana/JB2wezZLdzWfnaCfHxLg193RS3Rh51ThiXxEDWQDpump?maker=EEkJjmsUjUdRBGqg4pFNma9cunSYtCxF3S3Vfp2Di49j")</f>
        <v/>
      </c>
    </row>
    <row r="66">
      <c r="A66" t="inlineStr">
        <is>
          <t>FNLK4bSwHNrVCeCXCKjY5y6ZCbYM25saKLD6cHhBpump</t>
        </is>
      </c>
      <c r="B66" t="inlineStr">
        <is>
          <t>LOLCAT</t>
        </is>
      </c>
      <c r="C66" t="n">
        <v>1</v>
      </c>
      <c r="D66" t="n">
        <v>-0.162</v>
      </c>
      <c r="E66" t="n">
        <v>-0.24</v>
      </c>
      <c r="F66" t="n">
        <v>0.968</v>
      </c>
      <c r="G66" t="n">
        <v>0.501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HYPERLINK("https://www.defined.fi/sol/FNLK4bSwHNrVCeCXCKjY5y6ZCbYM25saKLD6cHhBpump?maker=EEkJjmsUjUdRBGqg4pFNma9cunSYtCxF3S3Vfp2Di49j","https://www.defined.fi/sol/FNLK4bSwHNrVCeCXCKjY5y6ZCbYM25saKLD6cHhBpump?maker=EEkJjmsUjUdRBGqg4pFNma9cunSYtCxF3S3Vfp2Di49j")</f>
        <v/>
      </c>
      <c r="M66">
        <f>HYPERLINK("https://dexscreener.com/solana/FNLK4bSwHNrVCeCXCKjY5y6ZCbYM25saKLD6cHhBpump?maker=EEkJjmsUjUdRBGqg4pFNma9cunSYtCxF3S3Vfp2Di49j","https://dexscreener.com/solana/FNLK4bSwHNrVCeCXCKjY5y6ZCbYM25saKLD6cHhBpump?maker=EEkJjmsUjUdRBGqg4pFNma9cunSYtCxF3S3Vfp2Di49j")</f>
        <v/>
      </c>
    </row>
    <row r="67">
      <c r="A67" t="inlineStr">
        <is>
          <t>ETZDTrZp1tWSTPHf22cyUXiv5xGzXuBFEwJAsE8ypump</t>
        </is>
      </c>
      <c r="B67" t="inlineStr">
        <is>
          <t>xcog</t>
        </is>
      </c>
      <c r="C67" t="n">
        <v>1</v>
      </c>
      <c r="D67" t="n">
        <v>29.33</v>
      </c>
      <c r="E67" t="n">
        <v>0.89</v>
      </c>
      <c r="F67" t="n">
        <v>32.85</v>
      </c>
      <c r="G67" t="n">
        <v>62.17</v>
      </c>
      <c r="H67" t="n">
        <v>6</v>
      </c>
      <c r="I67" t="n">
        <v>6</v>
      </c>
      <c r="J67" t="n">
        <v>-1</v>
      </c>
      <c r="K67" t="n">
        <v>-1</v>
      </c>
      <c r="L67">
        <f>HYPERLINK("https://www.defined.fi/sol/ETZDTrZp1tWSTPHf22cyUXiv5xGzXuBFEwJAsE8ypump?maker=EEkJjmsUjUdRBGqg4pFNma9cunSYtCxF3S3Vfp2Di49j","https://www.defined.fi/sol/ETZDTrZp1tWSTPHf22cyUXiv5xGzXuBFEwJAsE8ypump?maker=EEkJjmsUjUdRBGqg4pFNma9cunSYtCxF3S3Vfp2Di49j")</f>
        <v/>
      </c>
      <c r="M67">
        <f>HYPERLINK("https://dexscreener.com/solana/ETZDTrZp1tWSTPHf22cyUXiv5xGzXuBFEwJAsE8ypump?maker=EEkJjmsUjUdRBGqg4pFNma9cunSYtCxF3S3Vfp2Di49j","https://dexscreener.com/solana/ETZDTrZp1tWSTPHf22cyUXiv5xGzXuBFEwJAsE8ypump?maker=EEkJjmsUjUdRBGqg4pFNma9cunSYtCxF3S3Vfp2Di49j")</f>
        <v/>
      </c>
    </row>
    <row r="68">
      <c r="A68" t="inlineStr">
        <is>
          <t>8wZvGcGePvWEa8tKQUYctMXFSkqS39scozVU9xBVrUjY</t>
        </is>
      </c>
      <c r="B68" t="inlineStr">
        <is>
          <t>Remilia</t>
        </is>
      </c>
      <c r="C68" t="n">
        <v>2</v>
      </c>
      <c r="D68" t="n">
        <v>2.59</v>
      </c>
      <c r="E68" t="n">
        <v>0.24</v>
      </c>
      <c r="F68" t="n">
        <v>10.64</v>
      </c>
      <c r="G68" t="n">
        <v>13.23</v>
      </c>
      <c r="H68" t="n">
        <v>3</v>
      </c>
      <c r="I68" t="n">
        <v>4</v>
      </c>
      <c r="J68" t="n">
        <v>-1</v>
      </c>
      <c r="K68" t="n">
        <v>-1</v>
      </c>
      <c r="L68">
        <f>HYPERLINK("https://www.defined.fi/sol/8wZvGcGePvWEa8tKQUYctMXFSkqS39scozVU9xBVrUjY?maker=EEkJjmsUjUdRBGqg4pFNma9cunSYtCxF3S3Vfp2Di49j","https://www.defined.fi/sol/8wZvGcGePvWEa8tKQUYctMXFSkqS39scozVU9xBVrUjY?maker=EEkJjmsUjUdRBGqg4pFNma9cunSYtCxF3S3Vfp2Di49j")</f>
        <v/>
      </c>
      <c r="M68">
        <f>HYPERLINK("https://dexscreener.com/solana/8wZvGcGePvWEa8tKQUYctMXFSkqS39scozVU9xBVrUjY?maker=EEkJjmsUjUdRBGqg4pFNma9cunSYtCxF3S3Vfp2Di49j","https://dexscreener.com/solana/8wZvGcGePvWEa8tKQUYctMXFSkqS39scozVU9xBVrUjY?maker=EEkJjmsUjUdRBGqg4pFNma9cunSYtCxF3S3Vfp2Di49j")</f>
        <v/>
      </c>
    </row>
    <row r="69">
      <c r="A69" t="inlineStr">
        <is>
          <t>C2Tfxi3qhAHKjUHWG5TJCkavZ3DwzX3RNbPja4RNpump</t>
        </is>
      </c>
      <c r="B69" t="inlineStr">
        <is>
          <t>think</t>
        </is>
      </c>
      <c r="C69" t="n">
        <v>2</v>
      </c>
      <c r="D69" t="n">
        <v>-6.37</v>
      </c>
      <c r="E69" t="n">
        <v>-0.11</v>
      </c>
      <c r="F69" t="n">
        <v>58.19</v>
      </c>
      <c r="G69" t="n">
        <v>51.81</v>
      </c>
      <c r="H69" t="n">
        <v>15</v>
      </c>
      <c r="I69" t="n">
        <v>10</v>
      </c>
      <c r="J69" t="n">
        <v>-1</v>
      </c>
      <c r="K69" t="n">
        <v>-1</v>
      </c>
      <c r="L69">
        <f>HYPERLINK("https://www.defined.fi/sol/C2Tfxi3qhAHKjUHWG5TJCkavZ3DwzX3RNbPja4RNpump?maker=EEkJjmsUjUdRBGqg4pFNma9cunSYtCxF3S3Vfp2Di49j","https://www.defined.fi/sol/C2Tfxi3qhAHKjUHWG5TJCkavZ3DwzX3RNbPja4RNpump?maker=EEkJjmsUjUdRBGqg4pFNma9cunSYtCxF3S3Vfp2Di49j")</f>
        <v/>
      </c>
      <c r="M69">
        <f>HYPERLINK("https://dexscreener.com/solana/C2Tfxi3qhAHKjUHWG5TJCkavZ3DwzX3RNbPja4RNpump?maker=EEkJjmsUjUdRBGqg4pFNma9cunSYtCxF3S3Vfp2Di49j","https://dexscreener.com/solana/C2Tfxi3qhAHKjUHWG5TJCkavZ3DwzX3RNbPja4RNpump?maker=EEkJjmsUjUdRBGqg4pFNma9cunSYtCxF3S3Vfp2Di49j")</f>
        <v/>
      </c>
    </row>
    <row r="70">
      <c r="A70" t="inlineStr">
        <is>
          <t>36eZSoWuNasq9TYzopJ98tsS6NNJm91z5hpy2GEepump</t>
        </is>
      </c>
      <c r="B70" t="inlineStr">
        <is>
          <t>ogWIF</t>
        </is>
      </c>
      <c r="C70" t="n">
        <v>2</v>
      </c>
      <c r="D70" t="n">
        <v>-0.362</v>
      </c>
      <c r="E70" t="n">
        <v>-0.76</v>
      </c>
      <c r="F70" t="n">
        <v>0.5679999999999999</v>
      </c>
      <c r="G70" t="n">
        <v>0.112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HYPERLINK("https://www.defined.fi/sol/36eZSoWuNasq9TYzopJ98tsS6NNJm91z5hpy2GEepump?maker=EEkJjmsUjUdRBGqg4pFNma9cunSYtCxF3S3Vfp2Di49j","https://www.defined.fi/sol/36eZSoWuNasq9TYzopJ98tsS6NNJm91z5hpy2GEepump?maker=EEkJjmsUjUdRBGqg4pFNma9cunSYtCxF3S3Vfp2Di49j")</f>
        <v/>
      </c>
      <c r="M70">
        <f>HYPERLINK("https://dexscreener.com/solana/36eZSoWuNasq9TYzopJ98tsS6NNJm91z5hpy2GEepump?maker=EEkJjmsUjUdRBGqg4pFNma9cunSYtCxF3S3Vfp2Di49j","https://dexscreener.com/solana/36eZSoWuNasq9TYzopJ98tsS6NNJm91z5hpy2GEepump?maker=EEkJjmsUjUdRBGqg4pFNma9cunSYtCxF3S3Vfp2Di49j")</f>
        <v/>
      </c>
    </row>
    <row r="71">
      <c r="A71" t="inlineStr">
        <is>
          <t>4L925bKoD5ArXWopbZSUVmsjUL1aPe3xm6wuEF8rpump</t>
        </is>
      </c>
      <c r="B71" t="inlineStr">
        <is>
          <t>FROZONE</t>
        </is>
      </c>
      <c r="C71" t="n">
        <v>2</v>
      </c>
      <c r="D71" t="n">
        <v>0.215</v>
      </c>
      <c r="E71" t="n">
        <v>-1</v>
      </c>
      <c r="F71" t="n">
        <v>0.485</v>
      </c>
      <c r="G71" t="n">
        <v>0.7</v>
      </c>
      <c r="H71" t="n">
        <v>1</v>
      </c>
      <c r="I71" t="n">
        <v>3</v>
      </c>
      <c r="J71" t="n">
        <v>-1</v>
      </c>
      <c r="K71" t="n">
        <v>-1</v>
      </c>
      <c r="L71">
        <f>HYPERLINK("https://www.defined.fi/sol/4L925bKoD5ArXWopbZSUVmsjUL1aPe3xm6wuEF8rpump?maker=EEkJjmsUjUdRBGqg4pFNma9cunSYtCxF3S3Vfp2Di49j","https://www.defined.fi/sol/4L925bKoD5ArXWopbZSUVmsjUL1aPe3xm6wuEF8rpump?maker=EEkJjmsUjUdRBGqg4pFNma9cunSYtCxF3S3Vfp2Di49j")</f>
        <v/>
      </c>
      <c r="M71">
        <f>HYPERLINK("https://dexscreener.com/solana/4L925bKoD5ArXWopbZSUVmsjUL1aPe3xm6wuEF8rpump?maker=EEkJjmsUjUdRBGqg4pFNma9cunSYtCxF3S3Vfp2Di49j","https://dexscreener.com/solana/4L925bKoD5ArXWopbZSUVmsjUL1aPe3xm6wuEF8rpump?maker=EEkJjmsUjUdRBGqg4pFNma9cunSYtCxF3S3Vfp2Di49j")</f>
        <v/>
      </c>
    </row>
    <row r="72">
      <c r="A72" t="inlineStr">
        <is>
          <t>9CA4oDuvnP5oULiechySPf6FxnNS7JmG1VL19X5spump</t>
        </is>
      </c>
      <c r="B72" t="inlineStr">
        <is>
          <t>KIRK</t>
        </is>
      </c>
      <c r="C72" t="n">
        <v>2</v>
      </c>
      <c r="D72" t="n">
        <v>0.211</v>
      </c>
      <c r="E72" t="n">
        <v>0.14</v>
      </c>
      <c r="F72" t="n">
        <v>1.47</v>
      </c>
      <c r="G72" t="n">
        <v>1.68</v>
      </c>
      <c r="H72" t="n">
        <v>2</v>
      </c>
      <c r="I72" t="n">
        <v>2</v>
      </c>
      <c r="J72" t="n">
        <v>-1</v>
      </c>
      <c r="K72" t="n">
        <v>-1</v>
      </c>
      <c r="L72">
        <f>HYPERLINK("https://www.defined.fi/sol/9CA4oDuvnP5oULiechySPf6FxnNS7JmG1VL19X5spump?maker=EEkJjmsUjUdRBGqg4pFNma9cunSYtCxF3S3Vfp2Di49j","https://www.defined.fi/sol/9CA4oDuvnP5oULiechySPf6FxnNS7JmG1VL19X5spump?maker=EEkJjmsUjUdRBGqg4pFNma9cunSYtCxF3S3Vfp2Di49j")</f>
        <v/>
      </c>
      <c r="M72">
        <f>HYPERLINK("https://dexscreener.com/solana/9CA4oDuvnP5oULiechySPf6FxnNS7JmG1VL19X5spump?maker=EEkJjmsUjUdRBGqg4pFNma9cunSYtCxF3S3Vfp2Di49j","https://dexscreener.com/solana/9CA4oDuvnP5oULiechySPf6FxnNS7JmG1VL19X5spump?maker=EEkJjmsUjUdRBGqg4pFNma9cunSYtCxF3S3Vfp2Di49j")</f>
        <v/>
      </c>
    </row>
    <row r="73">
      <c r="A73" t="inlineStr">
        <is>
          <t>Gb4cNCK8UuFRM1P1uZCAaefztE8kwFhHFfM8yy8Fpump</t>
        </is>
      </c>
      <c r="B73" t="inlineStr">
        <is>
          <t>GMAGA</t>
        </is>
      </c>
      <c r="C73" t="n">
        <v>2</v>
      </c>
      <c r="D73" t="n">
        <v>-0.148</v>
      </c>
      <c r="E73" t="n">
        <v>-0.03</v>
      </c>
      <c r="F73" t="n">
        <v>4.87</v>
      </c>
      <c r="G73" t="n">
        <v>4.72</v>
      </c>
      <c r="H73" t="n">
        <v>4</v>
      </c>
      <c r="I73" t="n">
        <v>6</v>
      </c>
      <c r="J73" t="n">
        <v>-1</v>
      </c>
      <c r="K73" t="n">
        <v>-1</v>
      </c>
      <c r="L73">
        <f>HYPERLINK("https://www.defined.fi/sol/Gb4cNCK8UuFRM1P1uZCAaefztE8kwFhHFfM8yy8Fpump?maker=EEkJjmsUjUdRBGqg4pFNma9cunSYtCxF3S3Vfp2Di49j","https://www.defined.fi/sol/Gb4cNCK8UuFRM1P1uZCAaefztE8kwFhHFfM8yy8Fpump?maker=EEkJjmsUjUdRBGqg4pFNma9cunSYtCxF3S3Vfp2Di49j")</f>
        <v/>
      </c>
      <c r="M73">
        <f>HYPERLINK("https://dexscreener.com/solana/Gb4cNCK8UuFRM1P1uZCAaefztE8kwFhHFfM8yy8Fpump?maker=EEkJjmsUjUdRBGqg4pFNma9cunSYtCxF3S3Vfp2Di49j","https://dexscreener.com/solana/Gb4cNCK8UuFRM1P1uZCAaefztE8kwFhHFfM8yy8Fpump?maker=EEkJjmsUjUdRBGqg4pFNma9cunSYtCxF3S3Vfp2Di49j")</f>
        <v/>
      </c>
    </row>
    <row r="74">
      <c r="A74" t="inlineStr">
        <is>
          <t>4Fja9vH5HaSJPPfj2dD6zBm9sMZPMEmmrXQk1xRVpump</t>
        </is>
      </c>
      <c r="B74" t="inlineStr">
        <is>
          <t>GOLDMAGA</t>
        </is>
      </c>
      <c r="C74" t="n">
        <v>2</v>
      </c>
      <c r="D74" t="n">
        <v>-0.193</v>
      </c>
      <c r="E74" t="n">
        <v>-0.2</v>
      </c>
      <c r="F74" t="n">
        <v>0.9429999999999999</v>
      </c>
      <c r="G74" t="n">
        <v>0.75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HYPERLINK("https://www.defined.fi/sol/4Fja9vH5HaSJPPfj2dD6zBm9sMZPMEmmrXQk1xRVpump?maker=EEkJjmsUjUdRBGqg4pFNma9cunSYtCxF3S3Vfp2Di49j","https://www.defined.fi/sol/4Fja9vH5HaSJPPfj2dD6zBm9sMZPMEmmrXQk1xRVpump?maker=EEkJjmsUjUdRBGqg4pFNma9cunSYtCxF3S3Vfp2Di49j")</f>
        <v/>
      </c>
      <c r="M74">
        <f>HYPERLINK("https://dexscreener.com/solana/4Fja9vH5HaSJPPfj2dD6zBm9sMZPMEmmrXQk1xRVpump?maker=EEkJjmsUjUdRBGqg4pFNma9cunSYtCxF3S3Vfp2Di49j","https://dexscreener.com/solana/4Fja9vH5HaSJPPfj2dD6zBm9sMZPMEmmrXQk1xRVpump?maker=EEkJjmsUjUdRBGqg4pFNma9cunSYtCxF3S3Vfp2Di49j")</f>
        <v/>
      </c>
    </row>
    <row r="75">
      <c r="A75" t="inlineStr">
        <is>
          <t>2xsHVJmhbgYaSE6WRZBBStvuj4U28ZLmAdTGoJJPpump</t>
        </is>
      </c>
      <c r="B75" t="inlineStr">
        <is>
          <t>MGGA</t>
        </is>
      </c>
      <c r="C75" t="n">
        <v>2</v>
      </c>
      <c r="D75" t="n">
        <v>0</v>
      </c>
      <c r="E75" t="n">
        <v>-1</v>
      </c>
      <c r="F75" t="n">
        <v>0.094</v>
      </c>
      <c r="G75" t="n">
        <v>0.094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HYPERLINK("https://www.defined.fi/sol/2xsHVJmhbgYaSE6WRZBBStvuj4U28ZLmAdTGoJJPpump?maker=EEkJjmsUjUdRBGqg4pFNma9cunSYtCxF3S3Vfp2Di49j","https://www.defined.fi/sol/2xsHVJmhbgYaSE6WRZBBStvuj4U28ZLmAdTGoJJPpump?maker=EEkJjmsUjUdRBGqg4pFNma9cunSYtCxF3S3Vfp2Di49j")</f>
        <v/>
      </c>
      <c r="M75">
        <f>HYPERLINK("https://dexscreener.com/solana/2xsHVJmhbgYaSE6WRZBBStvuj4U28ZLmAdTGoJJPpump?maker=EEkJjmsUjUdRBGqg4pFNma9cunSYtCxF3S3Vfp2Di49j","https://dexscreener.com/solana/2xsHVJmhbgYaSE6WRZBBStvuj4U28ZLmAdTGoJJPpump?maker=EEkJjmsUjUdRBGqg4pFNma9cunSYtCxF3S3Vfp2Di49j")</f>
        <v/>
      </c>
    </row>
    <row r="76">
      <c r="A76" t="inlineStr">
        <is>
          <t>L96ufvpXFoXThThv5vvk4J4gduZV8vNWLUaQ61Hpump</t>
        </is>
      </c>
      <c r="B76" t="inlineStr">
        <is>
          <t>GMAGA</t>
        </is>
      </c>
      <c r="C76" t="n">
        <v>2</v>
      </c>
      <c r="D76" t="n">
        <v>0</v>
      </c>
      <c r="E76" t="n">
        <v>-1</v>
      </c>
      <c r="F76" t="n">
        <v>0.094</v>
      </c>
      <c r="G76" t="n">
        <v>0.094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HYPERLINK("https://www.defined.fi/sol/L96ufvpXFoXThThv5vvk4J4gduZV8vNWLUaQ61Hpump?maker=EEkJjmsUjUdRBGqg4pFNma9cunSYtCxF3S3Vfp2Di49j","https://www.defined.fi/sol/L96ufvpXFoXThThv5vvk4J4gduZV8vNWLUaQ61Hpump?maker=EEkJjmsUjUdRBGqg4pFNma9cunSYtCxF3S3Vfp2Di49j")</f>
        <v/>
      </c>
      <c r="M76">
        <f>HYPERLINK("https://dexscreener.com/solana/L96ufvpXFoXThThv5vvk4J4gduZV8vNWLUaQ61Hpump?maker=EEkJjmsUjUdRBGqg4pFNma9cunSYtCxF3S3Vfp2Di49j","https://dexscreener.com/solana/L96ufvpXFoXThThv5vvk4J4gduZV8vNWLUaQ61Hpump?maker=EEkJjmsUjUdRBGqg4pFNma9cunSYtCxF3S3Vfp2Di49j")</f>
        <v/>
      </c>
    </row>
    <row r="77">
      <c r="A77" t="inlineStr">
        <is>
          <t>Bhro4UvSG7qFHaMQyy2ChsBN75nxyroGHxRVq5F3pump</t>
        </is>
      </c>
      <c r="B77" t="inlineStr">
        <is>
          <t>GMH</t>
        </is>
      </c>
      <c r="C77" t="n">
        <v>2</v>
      </c>
      <c r="D77" t="n">
        <v>0</v>
      </c>
      <c r="E77" t="n">
        <v>-1</v>
      </c>
      <c r="F77" t="n">
        <v>0.094</v>
      </c>
      <c r="G77" t="n">
        <v>0.094</v>
      </c>
      <c r="H77" t="n">
        <v>1</v>
      </c>
      <c r="I77" t="n">
        <v>2</v>
      </c>
      <c r="J77" t="n">
        <v>-1</v>
      </c>
      <c r="K77" t="n">
        <v>-1</v>
      </c>
      <c r="L77">
        <f>HYPERLINK("https://www.defined.fi/sol/Bhro4UvSG7qFHaMQyy2ChsBN75nxyroGHxRVq5F3pump?maker=EEkJjmsUjUdRBGqg4pFNma9cunSYtCxF3S3Vfp2Di49j","https://www.defined.fi/sol/Bhro4UvSG7qFHaMQyy2ChsBN75nxyroGHxRVq5F3pump?maker=EEkJjmsUjUdRBGqg4pFNma9cunSYtCxF3S3Vfp2Di49j")</f>
        <v/>
      </c>
      <c r="M77">
        <f>HYPERLINK("https://dexscreener.com/solana/Bhro4UvSG7qFHaMQyy2ChsBN75nxyroGHxRVq5F3pump?maker=EEkJjmsUjUdRBGqg4pFNma9cunSYtCxF3S3Vfp2Di49j","https://dexscreener.com/solana/Bhro4UvSG7qFHaMQyy2ChsBN75nxyroGHxRVq5F3pump?maker=EEkJjmsUjUdRBGqg4pFNma9cunSYtCxF3S3Vfp2Di49j")</f>
        <v/>
      </c>
    </row>
    <row r="78">
      <c r="A78" t="inlineStr">
        <is>
          <t>C1yZaeyT2idmVpujNMd5co9a5MFcSejUebp22DJRpump</t>
        </is>
      </c>
      <c r="B78" t="inlineStr">
        <is>
          <t>GoldMAGA</t>
        </is>
      </c>
      <c r="C78" t="n">
        <v>2</v>
      </c>
      <c r="D78" t="n">
        <v>-0.022</v>
      </c>
      <c r="E78" t="n">
        <v>-1</v>
      </c>
      <c r="F78" t="n">
        <v>0.094</v>
      </c>
      <c r="G78" t="n">
        <v>0.07199999999999999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HYPERLINK("https://www.defined.fi/sol/C1yZaeyT2idmVpujNMd5co9a5MFcSejUebp22DJRpump?maker=EEkJjmsUjUdRBGqg4pFNma9cunSYtCxF3S3Vfp2Di49j","https://www.defined.fi/sol/C1yZaeyT2idmVpujNMd5co9a5MFcSejUebp22DJRpump?maker=EEkJjmsUjUdRBGqg4pFNma9cunSYtCxF3S3Vfp2Di49j")</f>
        <v/>
      </c>
      <c r="M78">
        <f>HYPERLINK("https://dexscreener.com/solana/C1yZaeyT2idmVpujNMd5co9a5MFcSejUebp22DJRpump?maker=EEkJjmsUjUdRBGqg4pFNma9cunSYtCxF3S3Vfp2Di49j","https://dexscreener.com/solana/C1yZaeyT2idmVpujNMd5co9a5MFcSejUebp22DJRpump?maker=EEkJjmsUjUdRBGqg4pFNma9cunSYtCxF3S3Vfp2Di49j")</f>
        <v/>
      </c>
    </row>
    <row r="79">
      <c r="A79" t="inlineStr">
        <is>
          <t>Cbw9mS82baza8iNDqPxeDS54ijD15dzxV1MLCmokpump</t>
        </is>
      </c>
      <c r="B79" t="inlineStr">
        <is>
          <t>GOLDMAGA</t>
        </is>
      </c>
      <c r="C79" t="n">
        <v>2</v>
      </c>
      <c r="D79" t="n">
        <v>-0.011</v>
      </c>
      <c r="E79" t="n">
        <v>-0.14</v>
      </c>
      <c r="F79" t="n">
        <v>0.076</v>
      </c>
      <c r="G79" t="n">
        <v>0.066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HYPERLINK("https://www.defined.fi/sol/Cbw9mS82baza8iNDqPxeDS54ijD15dzxV1MLCmokpump?maker=EEkJjmsUjUdRBGqg4pFNma9cunSYtCxF3S3Vfp2Di49j","https://www.defined.fi/sol/Cbw9mS82baza8iNDqPxeDS54ijD15dzxV1MLCmokpump?maker=EEkJjmsUjUdRBGqg4pFNma9cunSYtCxF3S3Vfp2Di49j")</f>
        <v/>
      </c>
      <c r="M79">
        <f>HYPERLINK("https://dexscreener.com/solana/Cbw9mS82baza8iNDqPxeDS54ijD15dzxV1MLCmokpump?maker=EEkJjmsUjUdRBGqg4pFNma9cunSYtCxF3S3Vfp2Di49j","https://dexscreener.com/solana/Cbw9mS82baza8iNDqPxeDS54ijD15dzxV1MLCmokpump?maker=EEkJjmsUjUdRBGqg4pFNma9cunSYtCxF3S3Vfp2Di49j")</f>
        <v/>
      </c>
    </row>
    <row r="80">
      <c r="A80" t="inlineStr">
        <is>
          <t>5mtLBoudwgpr8CT9gdsd1U4yAn86u4TNLZhyoWGFpump</t>
        </is>
      </c>
      <c r="B80" t="inlineStr">
        <is>
          <t>GAGA</t>
        </is>
      </c>
      <c r="C80" t="n">
        <v>2</v>
      </c>
      <c r="D80" t="n">
        <v>-0.017</v>
      </c>
      <c r="E80" t="n">
        <v>-1</v>
      </c>
      <c r="F80" t="n">
        <v>0.094</v>
      </c>
      <c r="G80" t="n">
        <v>0.077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HYPERLINK("https://www.defined.fi/sol/5mtLBoudwgpr8CT9gdsd1U4yAn86u4TNLZhyoWGFpump?maker=EEkJjmsUjUdRBGqg4pFNma9cunSYtCxF3S3Vfp2Di49j","https://www.defined.fi/sol/5mtLBoudwgpr8CT9gdsd1U4yAn86u4TNLZhyoWGFpump?maker=EEkJjmsUjUdRBGqg4pFNma9cunSYtCxF3S3Vfp2Di49j")</f>
        <v/>
      </c>
      <c r="M80">
        <f>HYPERLINK("https://dexscreener.com/solana/5mtLBoudwgpr8CT9gdsd1U4yAn86u4TNLZhyoWGFpump?maker=EEkJjmsUjUdRBGqg4pFNma9cunSYtCxF3S3Vfp2Di49j","https://dexscreener.com/solana/5mtLBoudwgpr8CT9gdsd1U4yAn86u4TNLZhyoWGFpump?maker=EEkJjmsUjUdRBGqg4pFNma9cunSYtCxF3S3Vfp2Di49j")</f>
        <v/>
      </c>
    </row>
    <row r="81">
      <c r="A81" t="inlineStr">
        <is>
          <t>HGg5PGjkvMCCfLskoFPbub6h1jcN1T7PCEzH7Pg3pump</t>
        </is>
      </c>
      <c r="B81" t="inlineStr">
        <is>
          <t>GMAGA</t>
        </is>
      </c>
      <c r="C81" t="n">
        <v>2</v>
      </c>
      <c r="D81" t="n">
        <v>-0.024</v>
      </c>
      <c r="E81" t="n">
        <v>-1</v>
      </c>
      <c r="F81" t="n">
        <v>0.094</v>
      </c>
      <c r="G81" t="n">
        <v>0.07099999999999999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HYPERLINK("https://www.defined.fi/sol/HGg5PGjkvMCCfLskoFPbub6h1jcN1T7PCEzH7Pg3pump?maker=EEkJjmsUjUdRBGqg4pFNma9cunSYtCxF3S3Vfp2Di49j","https://www.defined.fi/sol/HGg5PGjkvMCCfLskoFPbub6h1jcN1T7PCEzH7Pg3pump?maker=EEkJjmsUjUdRBGqg4pFNma9cunSYtCxF3S3Vfp2Di49j")</f>
        <v/>
      </c>
      <c r="M81">
        <f>HYPERLINK("https://dexscreener.com/solana/HGg5PGjkvMCCfLskoFPbub6h1jcN1T7PCEzH7Pg3pump?maker=EEkJjmsUjUdRBGqg4pFNma9cunSYtCxF3S3Vfp2Di49j","https://dexscreener.com/solana/HGg5PGjkvMCCfLskoFPbub6h1jcN1T7PCEzH7Pg3pump?maker=EEkJjmsUjUdRBGqg4pFNma9cunSYtCxF3S3Vfp2Di49j")</f>
        <v/>
      </c>
    </row>
    <row r="82">
      <c r="A82" t="inlineStr">
        <is>
          <t>BZkSp7B3AdurxPMjQXiYA8JvG1rVMNRSZ7bRrwCpump</t>
        </is>
      </c>
      <c r="B82" t="inlineStr">
        <is>
          <t>GOLDMAGA</t>
        </is>
      </c>
      <c r="C82" t="n">
        <v>2</v>
      </c>
      <c r="D82" t="n">
        <v>-0.012</v>
      </c>
      <c r="E82" t="n">
        <v>-1</v>
      </c>
      <c r="F82" t="n">
        <v>0.094</v>
      </c>
      <c r="G82" t="n">
        <v>0.082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HYPERLINK("https://www.defined.fi/sol/BZkSp7B3AdurxPMjQXiYA8JvG1rVMNRSZ7bRrwCpump?maker=EEkJjmsUjUdRBGqg4pFNma9cunSYtCxF3S3Vfp2Di49j","https://www.defined.fi/sol/BZkSp7B3AdurxPMjQXiYA8JvG1rVMNRSZ7bRrwCpump?maker=EEkJjmsUjUdRBGqg4pFNma9cunSYtCxF3S3Vfp2Di49j")</f>
        <v/>
      </c>
      <c r="M82">
        <f>HYPERLINK("https://dexscreener.com/solana/BZkSp7B3AdurxPMjQXiYA8JvG1rVMNRSZ7bRrwCpump?maker=EEkJjmsUjUdRBGqg4pFNma9cunSYtCxF3S3Vfp2Di49j","https://dexscreener.com/solana/BZkSp7B3AdurxPMjQXiYA8JvG1rVMNRSZ7bRrwCpump?maker=EEkJjmsUjUdRBGqg4pFNma9cunSYtCxF3S3Vfp2Di49j")</f>
        <v/>
      </c>
    </row>
    <row r="83">
      <c r="A83" t="inlineStr">
        <is>
          <t>3AA17P3n5LLGqkrv24W7f3yBbUUGspGh5XfGWLqipump</t>
        </is>
      </c>
      <c r="B83" t="inlineStr">
        <is>
          <t>GOLDMAGA</t>
        </is>
      </c>
      <c r="C83" t="n">
        <v>2</v>
      </c>
      <c r="D83" t="n">
        <v>-0.025</v>
      </c>
      <c r="E83" t="n">
        <v>-1</v>
      </c>
      <c r="F83" t="n">
        <v>0.1</v>
      </c>
      <c r="G83" t="n">
        <v>0.075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HYPERLINK("https://www.defined.fi/sol/3AA17P3n5LLGqkrv24W7f3yBbUUGspGh5XfGWLqipump?maker=EEkJjmsUjUdRBGqg4pFNma9cunSYtCxF3S3Vfp2Di49j","https://www.defined.fi/sol/3AA17P3n5LLGqkrv24W7f3yBbUUGspGh5XfGWLqipump?maker=EEkJjmsUjUdRBGqg4pFNma9cunSYtCxF3S3Vfp2Di49j")</f>
        <v/>
      </c>
      <c r="M83">
        <f>HYPERLINK("https://dexscreener.com/solana/3AA17P3n5LLGqkrv24W7f3yBbUUGspGh5XfGWLqipump?maker=EEkJjmsUjUdRBGqg4pFNma9cunSYtCxF3S3Vfp2Di49j","https://dexscreener.com/solana/3AA17P3n5LLGqkrv24W7f3yBbUUGspGh5XfGWLqipump?maker=EEkJjmsUjUdRBGqg4pFNma9cunSYtCxF3S3Vfp2Di49j")</f>
        <v/>
      </c>
    </row>
    <row r="84">
      <c r="A84" t="inlineStr">
        <is>
          <t>6PqDMmqJLEMXfWsQD3JBgspJKmgXjBR9taZM3JDppump</t>
        </is>
      </c>
      <c r="B84" t="inlineStr">
        <is>
          <t>Smuradge</t>
        </is>
      </c>
      <c r="C84" t="n">
        <v>2</v>
      </c>
      <c r="D84" t="n">
        <v>0.49</v>
      </c>
      <c r="E84" t="n">
        <v>0.17</v>
      </c>
      <c r="F84" t="n">
        <v>2.82</v>
      </c>
      <c r="G84" t="n">
        <v>3.31</v>
      </c>
      <c r="H84" t="n">
        <v>1</v>
      </c>
      <c r="I84" t="n">
        <v>7</v>
      </c>
      <c r="J84" t="n">
        <v>-1</v>
      </c>
      <c r="K84" t="n">
        <v>-1</v>
      </c>
      <c r="L84">
        <f>HYPERLINK("https://www.defined.fi/sol/6PqDMmqJLEMXfWsQD3JBgspJKmgXjBR9taZM3JDppump?maker=EEkJjmsUjUdRBGqg4pFNma9cunSYtCxF3S3Vfp2Di49j","https://www.defined.fi/sol/6PqDMmqJLEMXfWsQD3JBgspJKmgXjBR9taZM3JDppump?maker=EEkJjmsUjUdRBGqg4pFNma9cunSYtCxF3S3Vfp2Di49j")</f>
        <v/>
      </c>
      <c r="M84">
        <f>HYPERLINK("https://dexscreener.com/solana/6PqDMmqJLEMXfWsQD3JBgspJKmgXjBR9taZM3JDppump?maker=EEkJjmsUjUdRBGqg4pFNma9cunSYtCxF3S3Vfp2Di49j","https://dexscreener.com/solana/6PqDMmqJLEMXfWsQD3JBgspJKmgXjBR9taZM3JDppump?maker=EEkJjmsUjUdRBGqg4pFNma9cunSYtCxF3S3Vfp2Di49j")</f>
        <v/>
      </c>
    </row>
    <row r="85">
      <c r="A85" t="inlineStr">
        <is>
          <t>3aSnAfNmqL4WM8esAjRw61q7X998VqhFb5k97EY2pump</t>
        </is>
      </c>
      <c r="B85" t="inlineStr">
        <is>
          <t>Mentor</t>
        </is>
      </c>
      <c r="C85" t="n">
        <v>2</v>
      </c>
      <c r="D85" t="n">
        <v>0.868</v>
      </c>
      <c r="E85" t="n">
        <v>0.18</v>
      </c>
      <c r="F85" t="n">
        <v>4.7</v>
      </c>
      <c r="G85" t="n">
        <v>5.57</v>
      </c>
      <c r="H85" t="n">
        <v>1</v>
      </c>
      <c r="I85" t="n">
        <v>3</v>
      </c>
      <c r="J85" t="n">
        <v>-1</v>
      </c>
      <c r="K85" t="n">
        <v>-1</v>
      </c>
      <c r="L85">
        <f>HYPERLINK("https://www.defined.fi/sol/3aSnAfNmqL4WM8esAjRw61q7X998VqhFb5k97EY2pump?maker=EEkJjmsUjUdRBGqg4pFNma9cunSYtCxF3S3Vfp2Di49j","https://www.defined.fi/sol/3aSnAfNmqL4WM8esAjRw61q7X998VqhFb5k97EY2pump?maker=EEkJjmsUjUdRBGqg4pFNma9cunSYtCxF3S3Vfp2Di49j")</f>
        <v/>
      </c>
      <c r="M85">
        <f>HYPERLINK("https://dexscreener.com/solana/3aSnAfNmqL4WM8esAjRw61q7X998VqhFb5k97EY2pump?maker=EEkJjmsUjUdRBGqg4pFNma9cunSYtCxF3S3Vfp2Di49j","https://dexscreener.com/solana/3aSnAfNmqL4WM8esAjRw61q7X998VqhFb5k97EY2pump?maker=EEkJjmsUjUdRBGqg4pFNma9cunSYtCxF3S3Vfp2Di49j")</f>
        <v/>
      </c>
    </row>
    <row r="86">
      <c r="A86" t="inlineStr">
        <is>
          <t>EVgPUtiE6Fg7T6RY16ACmydX7uucpCaqsK3es3u2pump</t>
        </is>
      </c>
      <c r="B86" t="inlineStr">
        <is>
          <t>bhole</t>
        </is>
      </c>
      <c r="C86" t="n">
        <v>2</v>
      </c>
      <c r="D86" t="n">
        <v>-11.33</v>
      </c>
      <c r="E86" t="n">
        <v>-0.62</v>
      </c>
      <c r="F86" t="n">
        <v>18.25</v>
      </c>
      <c r="G86" t="n">
        <v>6.92</v>
      </c>
      <c r="H86" t="n">
        <v>8</v>
      </c>
      <c r="I86" t="n">
        <v>3</v>
      </c>
      <c r="J86" t="n">
        <v>-1</v>
      </c>
      <c r="K86" t="n">
        <v>-1</v>
      </c>
      <c r="L86">
        <f>HYPERLINK("https://www.defined.fi/sol/EVgPUtiE6Fg7T6RY16ACmydX7uucpCaqsK3es3u2pump?maker=EEkJjmsUjUdRBGqg4pFNma9cunSYtCxF3S3Vfp2Di49j","https://www.defined.fi/sol/EVgPUtiE6Fg7T6RY16ACmydX7uucpCaqsK3es3u2pump?maker=EEkJjmsUjUdRBGqg4pFNma9cunSYtCxF3S3Vfp2Di49j")</f>
        <v/>
      </c>
      <c r="M86">
        <f>HYPERLINK("https://dexscreener.com/solana/EVgPUtiE6Fg7T6RY16ACmydX7uucpCaqsK3es3u2pump?maker=EEkJjmsUjUdRBGqg4pFNma9cunSYtCxF3S3Vfp2Di49j","https://dexscreener.com/solana/EVgPUtiE6Fg7T6RY16ACmydX7uucpCaqsK3es3u2pump?maker=EEkJjmsUjUdRBGqg4pFNma9cunSYtCxF3S3Vfp2Di49j")</f>
        <v/>
      </c>
    </row>
    <row r="87">
      <c r="A87" t="inlineStr">
        <is>
          <t>H6M3nycmXLnVWuXjX7rZv7MPSQ3Rhkp9AeFG7Jo8pump</t>
        </is>
      </c>
      <c r="B87" t="inlineStr">
        <is>
          <t>GREG</t>
        </is>
      </c>
      <c r="C87" t="n">
        <v>2</v>
      </c>
      <c r="D87" t="n">
        <v>0.161</v>
      </c>
      <c r="E87" t="n">
        <v>0.34</v>
      </c>
      <c r="F87" t="n">
        <v>0.466</v>
      </c>
      <c r="G87" t="n">
        <v>0.627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HYPERLINK("https://www.defined.fi/sol/H6M3nycmXLnVWuXjX7rZv7MPSQ3Rhkp9AeFG7Jo8pump?maker=EEkJjmsUjUdRBGqg4pFNma9cunSYtCxF3S3Vfp2Di49j","https://www.defined.fi/sol/H6M3nycmXLnVWuXjX7rZv7MPSQ3Rhkp9AeFG7Jo8pump?maker=EEkJjmsUjUdRBGqg4pFNma9cunSYtCxF3S3Vfp2Di49j")</f>
        <v/>
      </c>
      <c r="M87">
        <f>HYPERLINK("https://dexscreener.com/solana/H6M3nycmXLnVWuXjX7rZv7MPSQ3Rhkp9AeFG7Jo8pump?maker=EEkJjmsUjUdRBGqg4pFNma9cunSYtCxF3S3Vfp2Di49j","https://dexscreener.com/solana/H6M3nycmXLnVWuXjX7rZv7MPSQ3Rhkp9AeFG7Jo8pump?maker=EEkJjmsUjUdRBGqg4pFNma9cunSYtCxF3S3Vfp2Di49j")</f>
        <v/>
      </c>
    </row>
    <row r="88">
      <c r="A88" t="inlineStr">
        <is>
          <t>9gmYKezDh457tF5cREj9tDqBGsdYUnBTsv6889xxpump</t>
        </is>
      </c>
      <c r="B88" t="inlineStr">
        <is>
          <t>buttholes</t>
        </is>
      </c>
      <c r="C88" t="n">
        <v>2</v>
      </c>
      <c r="D88" t="n">
        <v>-9.960000000000001</v>
      </c>
      <c r="E88" t="n">
        <v>-0.47</v>
      </c>
      <c r="F88" t="n">
        <v>21.13</v>
      </c>
      <c r="G88" t="n">
        <v>11.18</v>
      </c>
      <c r="H88" t="n">
        <v>6</v>
      </c>
      <c r="I88" t="n">
        <v>4</v>
      </c>
      <c r="J88" t="n">
        <v>-1</v>
      </c>
      <c r="K88" t="n">
        <v>-1</v>
      </c>
      <c r="L88">
        <f>HYPERLINK("https://www.defined.fi/sol/9gmYKezDh457tF5cREj9tDqBGsdYUnBTsv6889xxpump?maker=EEkJjmsUjUdRBGqg4pFNma9cunSYtCxF3S3Vfp2Di49j","https://www.defined.fi/sol/9gmYKezDh457tF5cREj9tDqBGsdYUnBTsv6889xxpump?maker=EEkJjmsUjUdRBGqg4pFNma9cunSYtCxF3S3Vfp2Di49j")</f>
        <v/>
      </c>
      <c r="M88">
        <f>HYPERLINK("https://dexscreener.com/solana/9gmYKezDh457tF5cREj9tDqBGsdYUnBTsv6889xxpump?maker=EEkJjmsUjUdRBGqg4pFNma9cunSYtCxF3S3Vfp2Di49j","https://dexscreener.com/solana/9gmYKezDh457tF5cREj9tDqBGsdYUnBTsv6889xxpump?maker=EEkJjmsUjUdRBGqg4pFNma9cunSYtCxF3S3Vfp2Di49j")</f>
        <v/>
      </c>
    </row>
    <row r="89">
      <c r="A89" t="inlineStr">
        <is>
          <t>39qibQxVzemuZTEvjSB7NePhw9WyyHdQCqP8xmBMpump</t>
        </is>
      </c>
      <c r="B89" t="inlineStr">
        <is>
          <t>MemesAI</t>
        </is>
      </c>
      <c r="C89" t="n">
        <v>2</v>
      </c>
      <c r="D89" t="n">
        <v>-1.82</v>
      </c>
      <c r="E89" t="n">
        <v>-0.09</v>
      </c>
      <c r="F89" t="n">
        <v>19.43</v>
      </c>
      <c r="G89" t="n">
        <v>17.61</v>
      </c>
      <c r="H89" t="n">
        <v>2</v>
      </c>
      <c r="I89" t="n">
        <v>4</v>
      </c>
      <c r="J89" t="n">
        <v>-1</v>
      </c>
      <c r="K89" t="n">
        <v>-1</v>
      </c>
      <c r="L89">
        <f>HYPERLINK("https://www.defined.fi/sol/39qibQxVzemuZTEvjSB7NePhw9WyyHdQCqP8xmBMpump?maker=EEkJjmsUjUdRBGqg4pFNma9cunSYtCxF3S3Vfp2Di49j","https://www.defined.fi/sol/39qibQxVzemuZTEvjSB7NePhw9WyyHdQCqP8xmBMpump?maker=EEkJjmsUjUdRBGqg4pFNma9cunSYtCxF3S3Vfp2Di49j")</f>
        <v/>
      </c>
      <c r="M89">
        <f>HYPERLINK("https://dexscreener.com/solana/39qibQxVzemuZTEvjSB7NePhw9WyyHdQCqP8xmBMpump?maker=EEkJjmsUjUdRBGqg4pFNma9cunSYtCxF3S3Vfp2Di49j","https://dexscreener.com/solana/39qibQxVzemuZTEvjSB7NePhw9WyyHdQCqP8xmBMpump?maker=EEkJjmsUjUdRBGqg4pFNma9cunSYtCxF3S3Vfp2Di49j")</f>
        <v/>
      </c>
    </row>
    <row r="90">
      <c r="A90" t="inlineStr">
        <is>
          <t>2ymAjUoJdiNZgKy6vKfJ2WQ6AExck3cZbAX26g6Qpump</t>
        </is>
      </c>
      <c r="B90" t="inlineStr">
        <is>
          <t>voice99999</t>
        </is>
      </c>
      <c r="C90" t="n">
        <v>2</v>
      </c>
      <c r="D90" t="n">
        <v>-0.17</v>
      </c>
      <c r="E90" t="n">
        <v>-0.01</v>
      </c>
      <c r="F90" t="n">
        <v>17.26</v>
      </c>
      <c r="G90" t="n">
        <v>17.09</v>
      </c>
      <c r="H90" t="n">
        <v>3</v>
      </c>
      <c r="I90" t="n">
        <v>8</v>
      </c>
      <c r="J90" t="n">
        <v>-1</v>
      </c>
      <c r="K90" t="n">
        <v>-1</v>
      </c>
      <c r="L90">
        <f>HYPERLINK("https://www.defined.fi/sol/2ymAjUoJdiNZgKy6vKfJ2WQ6AExck3cZbAX26g6Qpump?maker=EEkJjmsUjUdRBGqg4pFNma9cunSYtCxF3S3Vfp2Di49j","https://www.defined.fi/sol/2ymAjUoJdiNZgKy6vKfJ2WQ6AExck3cZbAX26g6Qpump?maker=EEkJjmsUjUdRBGqg4pFNma9cunSYtCxF3S3Vfp2Di49j")</f>
        <v/>
      </c>
      <c r="M90">
        <f>HYPERLINK("https://dexscreener.com/solana/2ymAjUoJdiNZgKy6vKfJ2WQ6AExck3cZbAX26g6Qpump?maker=EEkJjmsUjUdRBGqg4pFNma9cunSYtCxF3S3Vfp2Di49j","https://dexscreener.com/solana/2ymAjUoJdiNZgKy6vKfJ2WQ6AExck3cZbAX26g6Qpump?maker=EEkJjmsUjUdRBGqg4pFNma9cunSYtCxF3S3Vfp2Di49j")</f>
        <v/>
      </c>
    </row>
    <row r="91">
      <c r="A91" t="inlineStr">
        <is>
          <t>DB3M5ggNLurVeSezKKJb68wEZrnodcPN4jCCFoBdcKG7</t>
        </is>
      </c>
      <c r="B91" t="inlineStr">
        <is>
          <t>ARLO</t>
        </is>
      </c>
      <c r="C91" t="n">
        <v>2</v>
      </c>
      <c r="D91" t="n">
        <v>-2.57</v>
      </c>
      <c r="E91" t="n">
        <v>-0.54</v>
      </c>
      <c r="F91" t="n">
        <v>4.76</v>
      </c>
      <c r="G91" t="n">
        <v>2.19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HYPERLINK("https://www.defined.fi/sol/DB3M5ggNLurVeSezKKJb68wEZrnodcPN4jCCFoBdcKG7?maker=EEkJjmsUjUdRBGqg4pFNma9cunSYtCxF3S3Vfp2Di49j","https://www.defined.fi/sol/DB3M5ggNLurVeSezKKJb68wEZrnodcPN4jCCFoBdcKG7?maker=EEkJjmsUjUdRBGqg4pFNma9cunSYtCxF3S3Vfp2Di49j")</f>
        <v/>
      </c>
      <c r="M91">
        <f>HYPERLINK("https://dexscreener.com/solana/DB3M5ggNLurVeSezKKJb68wEZrnodcPN4jCCFoBdcKG7?maker=EEkJjmsUjUdRBGqg4pFNma9cunSYtCxF3S3Vfp2Di49j","https://dexscreener.com/solana/DB3M5ggNLurVeSezKKJb68wEZrnodcPN4jCCFoBdcKG7?maker=EEkJjmsUjUdRBGqg4pFNma9cunSYtCxF3S3Vfp2Di49j")</f>
        <v/>
      </c>
    </row>
    <row r="92">
      <c r="A92" t="inlineStr">
        <is>
          <t>DR62qNTkq4t1BzFMARsvs2XyvwVHZwN1oh9sYshLpump</t>
        </is>
      </c>
      <c r="B92" t="inlineStr">
        <is>
          <t>Romeo</t>
        </is>
      </c>
      <c r="C92" t="n">
        <v>2</v>
      </c>
      <c r="D92" t="n">
        <v>-1.73</v>
      </c>
      <c r="E92" t="n">
        <v>-0.1</v>
      </c>
      <c r="F92" t="n">
        <v>17.26</v>
      </c>
      <c r="G92" t="n">
        <v>15.53</v>
      </c>
      <c r="H92" t="n">
        <v>3</v>
      </c>
      <c r="I92" t="n">
        <v>4</v>
      </c>
      <c r="J92" t="n">
        <v>-1</v>
      </c>
      <c r="K92" t="n">
        <v>-1</v>
      </c>
      <c r="L92">
        <f>HYPERLINK("https://www.defined.fi/sol/DR62qNTkq4t1BzFMARsvs2XyvwVHZwN1oh9sYshLpump?maker=EEkJjmsUjUdRBGqg4pFNma9cunSYtCxF3S3Vfp2Di49j","https://www.defined.fi/sol/DR62qNTkq4t1BzFMARsvs2XyvwVHZwN1oh9sYshLpump?maker=EEkJjmsUjUdRBGqg4pFNma9cunSYtCxF3S3Vfp2Di49j")</f>
        <v/>
      </c>
      <c r="M92">
        <f>HYPERLINK("https://dexscreener.com/solana/DR62qNTkq4t1BzFMARsvs2XyvwVHZwN1oh9sYshLpump?maker=EEkJjmsUjUdRBGqg4pFNma9cunSYtCxF3S3Vfp2Di49j","https://dexscreener.com/solana/DR62qNTkq4t1BzFMARsvs2XyvwVHZwN1oh9sYshLpump?maker=EEkJjmsUjUdRBGqg4pFNma9cunSYtCxF3S3Vfp2Di49j")</f>
        <v/>
      </c>
    </row>
    <row r="93">
      <c r="A93" t="inlineStr">
        <is>
          <t>4SVKhpwUFohQjiowLKNjq6fVFkaD59yDjk3pWNrYpump</t>
        </is>
      </c>
      <c r="B93" t="inlineStr">
        <is>
          <t>Invisible</t>
        </is>
      </c>
      <c r="C93" t="n">
        <v>2</v>
      </c>
      <c r="D93" t="n">
        <v>-2.23</v>
      </c>
      <c r="E93" t="n">
        <v>-0.78</v>
      </c>
      <c r="F93" t="n">
        <v>2.87</v>
      </c>
      <c r="G93" t="n">
        <v>0.641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HYPERLINK("https://www.defined.fi/sol/4SVKhpwUFohQjiowLKNjq6fVFkaD59yDjk3pWNrYpump?maker=EEkJjmsUjUdRBGqg4pFNma9cunSYtCxF3S3Vfp2Di49j","https://www.defined.fi/sol/4SVKhpwUFohQjiowLKNjq6fVFkaD59yDjk3pWNrYpump?maker=EEkJjmsUjUdRBGqg4pFNma9cunSYtCxF3S3Vfp2Di49j")</f>
        <v/>
      </c>
      <c r="M93">
        <f>HYPERLINK("https://dexscreener.com/solana/4SVKhpwUFohQjiowLKNjq6fVFkaD59yDjk3pWNrYpump?maker=EEkJjmsUjUdRBGqg4pFNma9cunSYtCxF3S3Vfp2Di49j","https://dexscreener.com/solana/4SVKhpwUFohQjiowLKNjq6fVFkaD59yDjk3pWNrYpump?maker=EEkJjmsUjUdRBGqg4pFNma9cunSYtCxF3S3Vfp2Di49j")</f>
        <v/>
      </c>
    </row>
    <row r="94">
      <c r="A94" t="inlineStr">
        <is>
          <t>AwptL2WRgSKXYpgg7vkKKw5GmRr8SjW8vDYFoYoUpump</t>
        </is>
      </c>
      <c r="B94" t="inlineStr">
        <is>
          <t>AIGOD</t>
        </is>
      </c>
      <c r="C94" t="n">
        <v>2</v>
      </c>
      <c r="D94" t="n">
        <v>-16.79</v>
      </c>
      <c r="E94" t="n">
        <v>-0.88</v>
      </c>
      <c r="F94" t="n">
        <v>19.15</v>
      </c>
      <c r="G94" t="n">
        <v>2.35</v>
      </c>
      <c r="H94" t="n">
        <v>3</v>
      </c>
      <c r="I94" t="n">
        <v>1</v>
      </c>
      <c r="J94" t="n">
        <v>-1</v>
      </c>
      <c r="K94" t="n">
        <v>-1</v>
      </c>
      <c r="L94">
        <f>HYPERLINK("https://www.defined.fi/sol/AwptL2WRgSKXYpgg7vkKKw5GmRr8SjW8vDYFoYoUpump?maker=EEkJjmsUjUdRBGqg4pFNma9cunSYtCxF3S3Vfp2Di49j","https://www.defined.fi/sol/AwptL2WRgSKXYpgg7vkKKw5GmRr8SjW8vDYFoYoUpump?maker=EEkJjmsUjUdRBGqg4pFNma9cunSYtCxF3S3Vfp2Di49j")</f>
        <v/>
      </c>
      <c r="M94">
        <f>HYPERLINK("https://dexscreener.com/solana/AwptL2WRgSKXYpgg7vkKKw5GmRr8SjW8vDYFoYoUpump?maker=EEkJjmsUjUdRBGqg4pFNma9cunSYtCxF3S3Vfp2Di49j","https://dexscreener.com/solana/AwptL2WRgSKXYpgg7vkKKw5GmRr8SjW8vDYFoYoUpump?maker=EEkJjmsUjUdRBGqg4pFNma9cunSYtCxF3S3Vfp2Di49j")</f>
        <v/>
      </c>
    </row>
    <row r="95">
      <c r="A95" t="inlineStr">
        <is>
          <t>2GPJhV9jNrj7TaLYMRgWkcy6sTKLcwntv7nZ7qDyMRGM</t>
        </is>
      </c>
      <c r="B95" t="inlineStr">
        <is>
          <t>bis</t>
        </is>
      </c>
      <c r="C95" t="n">
        <v>2</v>
      </c>
      <c r="D95" t="n">
        <v>-40.25</v>
      </c>
      <c r="E95" t="n">
        <v>-0.68</v>
      </c>
      <c r="F95" t="n">
        <v>59.35</v>
      </c>
      <c r="G95" t="n">
        <v>4.79</v>
      </c>
      <c r="H95" t="n">
        <v>11</v>
      </c>
      <c r="I95" t="n">
        <v>1</v>
      </c>
      <c r="J95" t="n">
        <v>-1</v>
      </c>
      <c r="K95" t="n">
        <v>-1</v>
      </c>
      <c r="L95">
        <f>HYPERLINK("https://www.defined.fi/sol/2GPJhV9jNrj7TaLYMRgWkcy6sTKLcwntv7nZ7qDyMRGM?maker=EEkJjmsUjUdRBGqg4pFNma9cunSYtCxF3S3Vfp2Di49j","https://www.defined.fi/sol/2GPJhV9jNrj7TaLYMRgWkcy6sTKLcwntv7nZ7qDyMRGM?maker=EEkJjmsUjUdRBGqg4pFNma9cunSYtCxF3S3Vfp2Di49j")</f>
        <v/>
      </c>
      <c r="M95">
        <f>HYPERLINK("https://dexscreener.com/solana/2GPJhV9jNrj7TaLYMRgWkcy6sTKLcwntv7nZ7qDyMRGM?maker=EEkJjmsUjUdRBGqg4pFNma9cunSYtCxF3S3Vfp2Di49j","https://dexscreener.com/solana/2GPJhV9jNrj7TaLYMRgWkcy6sTKLcwntv7nZ7qDyMRGM?maker=EEkJjmsUjUdRBGqg4pFNma9cunSYtCxF3S3Vfp2Di49j")</f>
        <v/>
      </c>
    </row>
    <row r="96">
      <c r="A96" t="inlineStr">
        <is>
          <t>3QiXih8yiduq6ESbVoLeBrNo4TsLBESpyMvbQxo67WXB</t>
        </is>
      </c>
      <c r="B96" t="inlineStr">
        <is>
          <t>USAGI</t>
        </is>
      </c>
      <c r="C96" t="n">
        <v>2</v>
      </c>
      <c r="D96" t="n">
        <v>-10.48</v>
      </c>
      <c r="E96" t="n">
        <v>-0.61</v>
      </c>
      <c r="F96" t="n">
        <v>17.23</v>
      </c>
      <c r="G96" t="n">
        <v>4.03</v>
      </c>
      <c r="H96" t="n">
        <v>5</v>
      </c>
      <c r="I96" t="n">
        <v>3</v>
      </c>
      <c r="J96" t="n">
        <v>-1</v>
      </c>
      <c r="K96" t="n">
        <v>-1</v>
      </c>
      <c r="L96">
        <f>HYPERLINK("https://www.defined.fi/sol/3QiXih8yiduq6ESbVoLeBrNo4TsLBESpyMvbQxo67WXB?maker=EEkJjmsUjUdRBGqg4pFNma9cunSYtCxF3S3Vfp2Di49j","https://www.defined.fi/sol/3QiXih8yiduq6ESbVoLeBrNo4TsLBESpyMvbQxo67WXB?maker=EEkJjmsUjUdRBGqg4pFNma9cunSYtCxF3S3Vfp2Di49j")</f>
        <v/>
      </c>
      <c r="M96">
        <f>HYPERLINK("https://dexscreener.com/solana/3QiXih8yiduq6ESbVoLeBrNo4TsLBESpyMvbQxo67WXB?maker=EEkJjmsUjUdRBGqg4pFNma9cunSYtCxF3S3Vfp2Di49j","https://dexscreener.com/solana/3QiXih8yiduq6ESbVoLeBrNo4TsLBESpyMvbQxo67WXB?maker=EEkJjmsUjUdRBGqg4pFNma9cunSYtCxF3S3Vfp2Di49j")</f>
        <v/>
      </c>
    </row>
    <row r="97">
      <c r="A97" t="inlineStr">
        <is>
          <t>J7tYmq2JnQPvxyhcXpCDrvJnc9R5ts8rv7tgVHDPsw7U</t>
        </is>
      </c>
      <c r="B97" t="inlineStr">
        <is>
          <t>FLOYDAI</t>
        </is>
      </c>
      <c r="C97" t="n">
        <v>3</v>
      </c>
      <c r="D97" t="n">
        <v>3.24</v>
      </c>
      <c r="E97" t="n">
        <v>0.17</v>
      </c>
      <c r="F97" t="n">
        <v>19.37</v>
      </c>
      <c r="G97" t="n">
        <v>22.62</v>
      </c>
      <c r="H97" t="n">
        <v>3</v>
      </c>
      <c r="I97" t="n">
        <v>3</v>
      </c>
      <c r="J97" t="n">
        <v>-1</v>
      </c>
      <c r="K97" t="n">
        <v>-1</v>
      </c>
      <c r="L97">
        <f>HYPERLINK("https://www.defined.fi/sol/J7tYmq2JnQPvxyhcXpCDrvJnc9R5ts8rv7tgVHDPsw7U?maker=EEkJjmsUjUdRBGqg4pFNma9cunSYtCxF3S3Vfp2Di49j","https://www.defined.fi/sol/J7tYmq2JnQPvxyhcXpCDrvJnc9R5ts8rv7tgVHDPsw7U?maker=EEkJjmsUjUdRBGqg4pFNma9cunSYtCxF3S3Vfp2Di49j")</f>
        <v/>
      </c>
      <c r="M97">
        <f>HYPERLINK("https://dexscreener.com/solana/J7tYmq2JnQPvxyhcXpCDrvJnc9R5ts8rv7tgVHDPsw7U?maker=EEkJjmsUjUdRBGqg4pFNma9cunSYtCxF3S3Vfp2Di49j","https://dexscreener.com/solana/J7tYmq2JnQPvxyhcXpCDrvJnc9R5ts8rv7tgVHDPsw7U?maker=EEkJjmsUjUdRBGqg4pFNma9cunSYtCxF3S3Vfp2Di49j")</f>
        <v/>
      </c>
    </row>
    <row r="98">
      <c r="A98" t="inlineStr">
        <is>
          <t>4kHu4VktgzpZW9i8LEsHZrNLJcTV98nGhyZE5JSEpump</t>
        </is>
      </c>
      <c r="B98" t="inlineStr">
        <is>
          <t>GOVAI</t>
        </is>
      </c>
      <c r="C98" t="n">
        <v>3</v>
      </c>
      <c r="D98" t="n">
        <v>-4.74</v>
      </c>
      <c r="E98" t="n">
        <v>-0.22</v>
      </c>
      <c r="F98" t="n">
        <v>21.37</v>
      </c>
      <c r="G98" t="n">
        <v>16.63</v>
      </c>
      <c r="H98" t="n">
        <v>5</v>
      </c>
      <c r="I98" t="n">
        <v>5</v>
      </c>
      <c r="J98" t="n">
        <v>-1</v>
      </c>
      <c r="K98" t="n">
        <v>-1</v>
      </c>
      <c r="L98">
        <f>HYPERLINK("https://www.defined.fi/sol/4kHu4VktgzpZW9i8LEsHZrNLJcTV98nGhyZE5JSEpump?maker=EEkJjmsUjUdRBGqg4pFNma9cunSYtCxF3S3Vfp2Di49j","https://www.defined.fi/sol/4kHu4VktgzpZW9i8LEsHZrNLJcTV98nGhyZE5JSEpump?maker=EEkJjmsUjUdRBGqg4pFNma9cunSYtCxF3S3Vfp2Di49j")</f>
        <v/>
      </c>
      <c r="M98">
        <f>HYPERLINK("https://dexscreener.com/solana/4kHu4VktgzpZW9i8LEsHZrNLJcTV98nGhyZE5JSEpump?maker=EEkJjmsUjUdRBGqg4pFNma9cunSYtCxF3S3Vfp2Di49j","https://dexscreener.com/solana/4kHu4VktgzpZW9i8LEsHZrNLJcTV98nGhyZE5JSEpump?maker=EEkJjmsUjUdRBGqg4pFNma9cunSYtCxF3S3Vfp2Di49j")</f>
        <v/>
      </c>
    </row>
    <row r="99">
      <c r="A99" t="inlineStr">
        <is>
          <t>79yTpy8uwmAkrdgZdq6ZSBTvxKsgPrNqTLvYQBh1pump</t>
        </is>
      </c>
      <c r="B99" t="inlineStr">
        <is>
          <t>BULLY</t>
        </is>
      </c>
      <c r="C99" t="n">
        <v>3</v>
      </c>
      <c r="D99" t="n">
        <v>-4.54</v>
      </c>
      <c r="E99" t="n">
        <v>-0.6</v>
      </c>
      <c r="F99" t="n">
        <v>7.5</v>
      </c>
      <c r="G99" t="n">
        <v>2.96</v>
      </c>
      <c r="H99" t="n">
        <v>2</v>
      </c>
      <c r="I99" t="n">
        <v>2</v>
      </c>
      <c r="J99" t="n">
        <v>-1</v>
      </c>
      <c r="K99" t="n">
        <v>-1</v>
      </c>
      <c r="L99">
        <f>HYPERLINK("https://www.defined.fi/sol/79yTpy8uwmAkrdgZdq6ZSBTvxKsgPrNqTLvYQBh1pump?maker=EEkJjmsUjUdRBGqg4pFNma9cunSYtCxF3S3Vfp2Di49j","https://www.defined.fi/sol/79yTpy8uwmAkrdgZdq6ZSBTvxKsgPrNqTLvYQBh1pump?maker=EEkJjmsUjUdRBGqg4pFNma9cunSYtCxF3S3Vfp2Di49j")</f>
        <v/>
      </c>
      <c r="M99">
        <f>HYPERLINK("https://dexscreener.com/solana/79yTpy8uwmAkrdgZdq6ZSBTvxKsgPrNqTLvYQBh1pump?maker=EEkJjmsUjUdRBGqg4pFNma9cunSYtCxF3S3Vfp2Di49j","https://dexscreener.com/solana/79yTpy8uwmAkrdgZdq6ZSBTvxKsgPrNqTLvYQBh1pump?maker=EEkJjmsUjUdRBGqg4pFNma9cunSYtCxF3S3Vfp2Di49j")</f>
        <v/>
      </c>
    </row>
    <row r="100">
      <c r="A100" t="inlineStr">
        <is>
          <t>HuiVprCHCucHUb5bX6EXFJd7wuwvdASFzzge4ahXpump</t>
        </is>
      </c>
      <c r="B100" t="inlineStr">
        <is>
          <t>Tilly</t>
        </is>
      </c>
      <c r="C100" t="n">
        <v>3</v>
      </c>
      <c r="D100" t="n">
        <v>0.242</v>
      </c>
      <c r="E100" t="n">
        <v>0.05</v>
      </c>
      <c r="F100" t="n">
        <v>4.86</v>
      </c>
      <c r="G100" t="n">
        <v>5.11</v>
      </c>
      <c r="H100" t="n">
        <v>2</v>
      </c>
      <c r="I100" t="n">
        <v>1</v>
      </c>
      <c r="J100" t="n">
        <v>-1</v>
      </c>
      <c r="K100" t="n">
        <v>-1</v>
      </c>
      <c r="L100">
        <f>HYPERLINK("https://www.defined.fi/sol/HuiVprCHCucHUb5bX6EXFJd7wuwvdASFzzge4ahXpump?maker=EEkJjmsUjUdRBGqg4pFNma9cunSYtCxF3S3Vfp2Di49j","https://www.defined.fi/sol/HuiVprCHCucHUb5bX6EXFJd7wuwvdASFzzge4ahXpump?maker=EEkJjmsUjUdRBGqg4pFNma9cunSYtCxF3S3Vfp2Di49j")</f>
        <v/>
      </c>
      <c r="M100">
        <f>HYPERLINK("https://dexscreener.com/solana/HuiVprCHCucHUb5bX6EXFJd7wuwvdASFzzge4ahXpump?maker=EEkJjmsUjUdRBGqg4pFNma9cunSYtCxF3S3Vfp2Di49j","https://dexscreener.com/solana/HuiVprCHCucHUb5bX6EXFJd7wuwvdASFzzge4ahXpump?maker=EEkJjmsUjUdRBGqg4pFNma9cunSYtCxF3S3Vfp2Di49j")</f>
        <v/>
      </c>
    </row>
    <row r="101">
      <c r="A101" t="inlineStr">
        <is>
          <t>EH2tRrNn2TfD2c1vNLMrNaxa4wskzEnzb1Vo5YDRpump</t>
        </is>
      </c>
      <c r="B101" t="inlineStr">
        <is>
          <t>SLAP</t>
        </is>
      </c>
      <c r="C101" t="n">
        <v>3</v>
      </c>
      <c r="D101" t="n">
        <v>1.94</v>
      </c>
      <c r="E101" t="n">
        <v>0.18</v>
      </c>
      <c r="F101" t="n">
        <v>10.69</v>
      </c>
      <c r="G101" t="n">
        <v>12.63</v>
      </c>
      <c r="H101" t="n">
        <v>2</v>
      </c>
      <c r="I101" t="n">
        <v>2</v>
      </c>
      <c r="J101" t="n">
        <v>-1</v>
      </c>
      <c r="K101" t="n">
        <v>-1</v>
      </c>
      <c r="L101">
        <f>HYPERLINK("https://www.defined.fi/sol/EH2tRrNn2TfD2c1vNLMrNaxa4wskzEnzb1Vo5YDRpump?maker=EEkJjmsUjUdRBGqg4pFNma9cunSYtCxF3S3Vfp2Di49j","https://www.defined.fi/sol/EH2tRrNn2TfD2c1vNLMrNaxa4wskzEnzb1Vo5YDRpump?maker=EEkJjmsUjUdRBGqg4pFNma9cunSYtCxF3S3Vfp2Di49j")</f>
        <v/>
      </c>
      <c r="M101">
        <f>HYPERLINK("https://dexscreener.com/solana/EH2tRrNn2TfD2c1vNLMrNaxa4wskzEnzb1Vo5YDRpump?maker=EEkJjmsUjUdRBGqg4pFNma9cunSYtCxF3S3Vfp2Di49j","https://dexscreener.com/solana/EH2tRrNn2TfD2c1vNLMrNaxa4wskzEnzb1Vo5YDRpump?maker=EEkJjmsUjUdRBGqg4pFNma9cunSYtCxF3S3Vfp2Di49j")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