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7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C4sSMEGy5Nd1QBFJ6hZyrpK4TwdunmQnoeMYv4f7fi8W</t>
        </is>
      </c>
      <c r="B2" t="inlineStr">
        <is>
          <t>MemeX</t>
        </is>
      </c>
      <c r="C2" t="n">
        <v>0</v>
      </c>
      <c r="D2" t="n">
        <v>1.23</v>
      </c>
      <c r="E2" t="n">
        <v>0.63</v>
      </c>
      <c r="F2" t="n">
        <v>1.96</v>
      </c>
      <c r="G2" t="n">
        <v>2.98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HYPERLINK("https://www.defined.fi/sol/C4sSMEGy5Nd1QBFJ6hZyrpK4TwdunmQnoeMYv4f7fi8W?maker=DdFQ1AHUMNEZBNpdaav5uxsu7gRqQMcEGQEHTpKiinEf","https://www.defined.fi/sol/C4sSMEGy5Nd1QBFJ6hZyrpK4TwdunmQnoeMYv4f7fi8W?maker=DdFQ1AHUMNEZBNpdaav5uxsu7gRqQMcEGQEHTpKiinEf")</f>
        <v/>
      </c>
      <c r="M2">
        <f>HYPERLINK("https://dexscreener.com/solana/C4sSMEGy5Nd1QBFJ6hZyrpK4TwdunmQnoeMYv4f7fi8W?maker=DdFQ1AHUMNEZBNpdaav5uxsu7gRqQMcEGQEHTpKiinEf","https://dexscreener.com/solana/C4sSMEGy5Nd1QBFJ6hZyrpK4TwdunmQnoeMYv4f7fi8W?maker=DdFQ1AHUMNEZBNpdaav5uxsu7gRqQMcEGQEHTpKiinEf")</f>
        <v/>
      </c>
    </row>
    <row r="3">
      <c r="A3" t="inlineStr">
        <is>
          <t>3aSnAfNmqL4WM8esAjRw61q7X998VqhFb5k97EY2pump</t>
        </is>
      </c>
      <c r="B3" t="inlineStr">
        <is>
          <t>Mentor</t>
        </is>
      </c>
      <c r="C3" t="n">
        <v>0</v>
      </c>
      <c r="D3" t="n">
        <v>0.004</v>
      </c>
      <c r="E3" t="n">
        <v>0</v>
      </c>
      <c r="F3" t="n">
        <v>1.97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HYPERLINK("https://www.defined.fi/sol/3aSnAfNmqL4WM8esAjRw61q7X998VqhFb5k97EY2pump?maker=DdFQ1AHUMNEZBNpdaav5uxsu7gRqQMcEGQEHTpKiinEf","https://www.defined.fi/sol/3aSnAfNmqL4WM8esAjRw61q7X998VqhFb5k97EY2pump?maker=DdFQ1AHUMNEZBNpdaav5uxsu7gRqQMcEGQEHTpKiinEf")</f>
        <v/>
      </c>
      <c r="M3">
        <f>HYPERLINK("https://dexscreener.com/solana/3aSnAfNmqL4WM8esAjRw61q7X998VqhFb5k97EY2pump?maker=DdFQ1AHUMNEZBNpdaav5uxsu7gRqQMcEGQEHTpKiinEf","https://dexscreener.com/solana/3aSnAfNmqL4WM8esAjRw61q7X998VqhFb5k97EY2pump?maker=DdFQ1AHUMNEZBNpdaav5uxsu7gRqQMcEGQEHTpKiinEf")</f>
        <v/>
      </c>
    </row>
    <row r="4">
      <c r="A4" t="inlineStr">
        <is>
          <t>Fwo7NLeWSmJWPcmbLbAZfCaKwwUTsuEy2i1devj2pump</t>
        </is>
      </c>
      <c r="B4" t="inlineStr">
        <is>
          <t>AINirvana</t>
        </is>
      </c>
      <c r="C4" t="n">
        <v>0</v>
      </c>
      <c r="D4" t="n">
        <v>-0.307</v>
      </c>
      <c r="E4" t="n">
        <v>-0.16</v>
      </c>
      <c r="F4" t="n">
        <v>1.95</v>
      </c>
      <c r="G4" t="n">
        <v>1.64</v>
      </c>
      <c r="H4" t="n">
        <v>1</v>
      </c>
      <c r="I4" t="n">
        <v>2</v>
      </c>
      <c r="J4" t="n">
        <v>-1</v>
      </c>
      <c r="K4" t="n">
        <v>-1</v>
      </c>
      <c r="L4">
        <f>HYPERLINK("https://www.defined.fi/sol/Fwo7NLeWSmJWPcmbLbAZfCaKwwUTsuEy2i1devj2pump?maker=DdFQ1AHUMNEZBNpdaav5uxsu7gRqQMcEGQEHTpKiinEf","https://www.defined.fi/sol/Fwo7NLeWSmJWPcmbLbAZfCaKwwUTsuEy2i1devj2pump?maker=DdFQ1AHUMNEZBNpdaav5uxsu7gRqQMcEGQEHTpKiinEf")</f>
        <v/>
      </c>
      <c r="M4">
        <f>HYPERLINK("https://dexscreener.com/solana/Fwo7NLeWSmJWPcmbLbAZfCaKwwUTsuEy2i1devj2pump?maker=DdFQ1AHUMNEZBNpdaav5uxsu7gRqQMcEGQEHTpKiinEf","https://dexscreener.com/solana/Fwo7NLeWSmJWPcmbLbAZfCaKwwUTsuEy2i1devj2pump?maker=DdFQ1AHUMNEZBNpdaav5uxsu7gRqQMcEGQEHTpKiinEf")</f>
        <v/>
      </c>
    </row>
    <row r="5">
      <c r="A5" t="inlineStr">
        <is>
          <t>H9SvgwsBJxK9yHVcgMuvhauvRntkaEvuLsCb9yNvpump</t>
        </is>
      </c>
      <c r="B5" t="inlineStr">
        <is>
          <t>JOHN</t>
        </is>
      </c>
      <c r="C5" t="n">
        <v>1</v>
      </c>
      <c r="D5" t="n">
        <v>1.8</v>
      </c>
      <c r="E5" t="n">
        <v>0.93</v>
      </c>
      <c r="F5" t="n">
        <v>1.94</v>
      </c>
      <c r="G5" t="n">
        <v>3.74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HYPERLINK("https://www.defined.fi/sol/H9SvgwsBJxK9yHVcgMuvhauvRntkaEvuLsCb9yNvpump?maker=DdFQ1AHUMNEZBNpdaav5uxsu7gRqQMcEGQEHTpKiinEf","https://www.defined.fi/sol/H9SvgwsBJxK9yHVcgMuvhauvRntkaEvuLsCb9yNvpump?maker=DdFQ1AHUMNEZBNpdaav5uxsu7gRqQMcEGQEHTpKiinEf")</f>
        <v/>
      </c>
      <c r="M5">
        <f>HYPERLINK("https://dexscreener.com/solana/H9SvgwsBJxK9yHVcgMuvhauvRntkaEvuLsCb9yNvpump?maker=DdFQ1AHUMNEZBNpdaav5uxsu7gRqQMcEGQEHTpKiinEf","https://dexscreener.com/solana/H9SvgwsBJxK9yHVcgMuvhauvRntkaEvuLsCb9yNvpump?maker=DdFQ1AHUMNEZBNpdaav5uxsu7gRqQMcEGQEHTpKiinEf")</f>
        <v/>
      </c>
    </row>
    <row r="6">
      <c r="A6" t="inlineStr">
        <is>
          <t>J5tXLKfpQtGwtpkUfgghmtvfMbcAairCXR8KuDhipump</t>
        </is>
      </c>
      <c r="B6" t="inlineStr">
        <is>
          <t>BabyChad</t>
        </is>
      </c>
      <c r="C6" t="n">
        <v>1</v>
      </c>
      <c r="D6" t="n">
        <v>-4.15</v>
      </c>
      <c r="E6" t="n">
        <v>-0.85</v>
      </c>
      <c r="F6" t="n">
        <v>4.89</v>
      </c>
      <c r="G6" t="n">
        <v>0.734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HYPERLINK("https://www.defined.fi/sol/J5tXLKfpQtGwtpkUfgghmtvfMbcAairCXR8KuDhipump?maker=DdFQ1AHUMNEZBNpdaav5uxsu7gRqQMcEGQEHTpKiinEf","https://www.defined.fi/sol/J5tXLKfpQtGwtpkUfgghmtvfMbcAairCXR8KuDhipump?maker=DdFQ1AHUMNEZBNpdaav5uxsu7gRqQMcEGQEHTpKiinEf")</f>
        <v/>
      </c>
      <c r="M6">
        <f>HYPERLINK("https://dexscreener.com/solana/J5tXLKfpQtGwtpkUfgghmtvfMbcAairCXR8KuDhipump?maker=DdFQ1AHUMNEZBNpdaav5uxsu7gRqQMcEGQEHTpKiinEf","https://dexscreener.com/solana/J5tXLKfpQtGwtpkUfgghmtvfMbcAairCXR8KuDhipump?maker=DdFQ1AHUMNEZBNpdaav5uxsu7gRqQMcEGQEHTpKiinEf")</f>
        <v/>
      </c>
    </row>
    <row r="7">
      <c r="A7" t="inlineStr">
        <is>
          <t>3Lgxa2f3QAaJoyCzBgEctR4c2tsGrfbxmLBtEQKqpump</t>
        </is>
      </c>
      <c r="B7" t="inlineStr">
        <is>
          <t>MYCELIAL</t>
        </is>
      </c>
      <c r="C7" t="n">
        <v>1</v>
      </c>
      <c r="D7" t="n">
        <v>3.18</v>
      </c>
      <c r="E7" t="n">
        <v>1.64</v>
      </c>
      <c r="F7" t="n">
        <v>1.94</v>
      </c>
      <c r="G7" t="n">
        <v>5.12</v>
      </c>
      <c r="H7" t="n">
        <v>1</v>
      </c>
      <c r="I7" t="n">
        <v>2</v>
      </c>
      <c r="J7" t="n">
        <v>-1</v>
      </c>
      <c r="K7" t="n">
        <v>-1</v>
      </c>
      <c r="L7">
        <f>HYPERLINK("https://www.defined.fi/sol/3Lgxa2f3QAaJoyCzBgEctR4c2tsGrfbxmLBtEQKqpump?maker=DdFQ1AHUMNEZBNpdaav5uxsu7gRqQMcEGQEHTpKiinEf","https://www.defined.fi/sol/3Lgxa2f3QAaJoyCzBgEctR4c2tsGrfbxmLBtEQKqpump?maker=DdFQ1AHUMNEZBNpdaav5uxsu7gRqQMcEGQEHTpKiinEf")</f>
        <v/>
      </c>
      <c r="M7">
        <f>HYPERLINK("https://dexscreener.com/solana/3Lgxa2f3QAaJoyCzBgEctR4c2tsGrfbxmLBtEQKqpump?maker=DdFQ1AHUMNEZBNpdaav5uxsu7gRqQMcEGQEHTpKiinEf","https://dexscreener.com/solana/3Lgxa2f3QAaJoyCzBgEctR4c2tsGrfbxmLBtEQKqpump?maker=DdFQ1AHUMNEZBNpdaav5uxsu7gRqQMcEGQEHTpKiinEf")</f>
        <v/>
      </c>
    </row>
    <row r="8">
      <c r="A8" t="inlineStr">
        <is>
          <t>3JtfvzFVzkPh1we7DPDGW5xPsrPB5nX5dbAVgTeVpump</t>
        </is>
      </c>
      <c r="B8" t="inlineStr">
        <is>
          <t>$some</t>
        </is>
      </c>
      <c r="C8" t="n">
        <v>1</v>
      </c>
      <c r="D8" t="n">
        <v>-1.16</v>
      </c>
      <c r="E8" t="n">
        <v>-0.54</v>
      </c>
      <c r="F8" t="n">
        <v>2.16</v>
      </c>
      <c r="G8" t="n">
        <v>0.991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HYPERLINK("https://www.defined.fi/sol/3JtfvzFVzkPh1we7DPDGW5xPsrPB5nX5dbAVgTeVpump?maker=DdFQ1AHUMNEZBNpdaav5uxsu7gRqQMcEGQEHTpKiinEf","https://www.defined.fi/sol/3JtfvzFVzkPh1we7DPDGW5xPsrPB5nX5dbAVgTeVpump?maker=DdFQ1AHUMNEZBNpdaav5uxsu7gRqQMcEGQEHTpKiinEf")</f>
        <v/>
      </c>
      <c r="M8">
        <f>HYPERLINK("https://dexscreener.com/solana/3JtfvzFVzkPh1we7DPDGW5xPsrPB5nX5dbAVgTeVpump?maker=DdFQ1AHUMNEZBNpdaav5uxsu7gRqQMcEGQEHTpKiinEf","https://dexscreener.com/solana/3JtfvzFVzkPh1we7DPDGW5xPsrPB5nX5dbAVgTeVpump?maker=DdFQ1AHUMNEZBNpdaav5uxsu7gRqQMcEGQEHTpKiinEf")</f>
        <v/>
      </c>
    </row>
    <row r="9">
      <c r="A9" t="inlineStr">
        <is>
          <t>5VUgYkZxBRt3ZQb2PK1c1h8WvmCJ6h3DVFdsSYvpVyzd</t>
        </is>
      </c>
      <c r="B9" t="inlineStr">
        <is>
          <t>KIBSHI</t>
        </is>
      </c>
      <c r="C9" t="n">
        <v>1</v>
      </c>
      <c r="D9" t="n">
        <v>-1.3</v>
      </c>
      <c r="E9" t="n">
        <v>-0.67</v>
      </c>
      <c r="F9" t="n">
        <v>1.94</v>
      </c>
      <c r="G9" t="n">
        <v>0.638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HYPERLINK("https://www.defined.fi/sol/5VUgYkZxBRt3ZQb2PK1c1h8WvmCJ6h3DVFdsSYvpVyzd?maker=DdFQ1AHUMNEZBNpdaav5uxsu7gRqQMcEGQEHTpKiinEf","https://www.defined.fi/sol/5VUgYkZxBRt3ZQb2PK1c1h8WvmCJ6h3DVFdsSYvpVyzd?maker=DdFQ1AHUMNEZBNpdaav5uxsu7gRqQMcEGQEHTpKiinEf")</f>
        <v/>
      </c>
      <c r="M9">
        <f>HYPERLINK("https://dexscreener.com/solana/5VUgYkZxBRt3ZQb2PK1c1h8WvmCJ6h3DVFdsSYvpVyzd?maker=DdFQ1AHUMNEZBNpdaav5uxsu7gRqQMcEGQEHTpKiinEf","https://dexscreener.com/solana/5VUgYkZxBRt3ZQb2PK1c1h8WvmCJ6h3DVFdsSYvpVyzd?maker=DdFQ1AHUMNEZBNpdaav5uxsu7gRqQMcEGQEHTpKiinEf")</f>
        <v/>
      </c>
    </row>
    <row r="10">
      <c r="A10" t="inlineStr">
        <is>
          <t>EBB8gqMMWLku5Wu4jXHbUacbf4SyUoKnwXXSTqcqpump</t>
        </is>
      </c>
      <c r="B10" t="inlineStr">
        <is>
          <t>GROW</t>
        </is>
      </c>
      <c r="C10" t="n">
        <v>1</v>
      </c>
      <c r="D10" t="n">
        <v>-0.865</v>
      </c>
      <c r="E10" t="n">
        <v>-0.46</v>
      </c>
      <c r="F10" t="n">
        <v>1.9</v>
      </c>
      <c r="G10" t="n">
        <v>1.04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HYPERLINK("https://www.defined.fi/sol/EBB8gqMMWLku5Wu4jXHbUacbf4SyUoKnwXXSTqcqpump?maker=DdFQ1AHUMNEZBNpdaav5uxsu7gRqQMcEGQEHTpKiinEf","https://www.defined.fi/sol/EBB8gqMMWLku5Wu4jXHbUacbf4SyUoKnwXXSTqcqpump?maker=DdFQ1AHUMNEZBNpdaav5uxsu7gRqQMcEGQEHTpKiinEf")</f>
        <v/>
      </c>
      <c r="M10">
        <f>HYPERLINK("https://dexscreener.com/solana/EBB8gqMMWLku5Wu4jXHbUacbf4SyUoKnwXXSTqcqpump?maker=DdFQ1AHUMNEZBNpdaav5uxsu7gRqQMcEGQEHTpKiinEf","https://dexscreener.com/solana/EBB8gqMMWLku5Wu4jXHbUacbf4SyUoKnwXXSTqcqpump?maker=DdFQ1AHUMNEZBNpdaav5uxsu7gRqQMcEGQEHTpKiinEf")</f>
        <v/>
      </c>
    </row>
    <row r="11">
      <c r="A11" t="inlineStr">
        <is>
          <t>6EwBEdepvw6cWTAvsLDTqWJJsimhh22KkVMqchgYpump</t>
        </is>
      </c>
      <c r="B11" t="inlineStr">
        <is>
          <t>VALA</t>
        </is>
      </c>
      <c r="C11" t="n">
        <v>1</v>
      </c>
      <c r="D11" t="n">
        <v>-0.709</v>
      </c>
      <c r="E11" t="n">
        <v>-1</v>
      </c>
      <c r="F11" t="n">
        <v>1.9</v>
      </c>
      <c r="G11" t="n">
        <v>1.19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HYPERLINK("https://www.defined.fi/sol/6EwBEdepvw6cWTAvsLDTqWJJsimhh22KkVMqchgYpump?maker=DdFQ1AHUMNEZBNpdaav5uxsu7gRqQMcEGQEHTpKiinEf","https://www.defined.fi/sol/6EwBEdepvw6cWTAvsLDTqWJJsimhh22KkVMqchgYpump?maker=DdFQ1AHUMNEZBNpdaav5uxsu7gRqQMcEGQEHTpKiinEf")</f>
        <v/>
      </c>
      <c r="M11">
        <f>HYPERLINK("https://dexscreener.com/solana/6EwBEdepvw6cWTAvsLDTqWJJsimhh22KkVMqchgYpump?maker=DdFQ1AHUMNEZBNpdaav5uxsu7gRqQMcEGQEHTpKiinEf","https://dexscreener.com/solana/6EwBEdepvw6cWTAvsLDTqWJJsimhh22KkVMqchgYpump?maker=DdFQ1AHUMNEZBNpdaav5uxsu7gRqQMcEGQEHTpKiinEf")</f>
        <v/>
      </c>
    </row>
    <row r="12">
      <c r="A12" t="inlineStr">
        <is>
          <t>3Ei8SaoL4JWZv1XsWePqiAjVtb7QtpJbV2TSuURmpump</t>
        </is>
      </c>
      <c r="B12" t="inlineStr">
        <is>
          <t>Kiri</t>
        </is>
      </c>
      <c r="C12" t="n">
        <v>1</v>
      </c>
      <c r="D12" t="n">
        <v>0.572</v>
      </c>
      <c r="E12" t="n">
        <v>0.19</v>
      </c>
      <c r="F12" t="n">
        <v>2.94</v>
      </c>
      <c r="G12" t="n">
        <v>3.51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HYPERLINK("https://www.defined.fi/sol/3Ei8SaoL4JWZv1XsWePqiAjVtb7QtpJbV2TSuURmpump?maker=DdFQ1AHUMNEZBNpdaav5uxsu7gRqQMcEGQEHTpKiinEf","https://www.defined.fi/sol/3Ei8SaoL4JWZv1XsWePqiAjVtb7QtpJbV2TSuURmpump?maker=DdFQ1AHUMNEZBNpdaav5uxsu7gRqQMcEGQEHTpKiinEf")</f>
        <v/>
      </c>
      <c r="M12">
        <f>HYPERLINK("https://dexscreener.com/solana/3Ei8SaoL4JWZv1XsWePqiAjVtb7QtpJbV2TSuURmpump?maker=DdFQ1AHUMNEZBNpdaav5uxsu7gRqQMcEGQEHTpKiinEf","https://dexscreener.com/solana/3Ei8SaoL4JWZv1XsWePqiAjVtb7QtpJbV2TSuURmpump?maker=DdFQ1AHUMNEZBNpdaav5uxsu7gRqQMcEGQEHTpKiinEf")</f>
        <v/>
      </c>
    </row>
    <row r="13">
      <c r="A13" t="inlineStr">
        <is>
          <t>H7TYivfyrJ5mbrhQ5jq2B3hBo5ZETfKsFbAq7qzQpump</t>
        </is>
      </c>
      <c r="B13" t="inlineStr">
        <is>
          <t>GMCOW</t>
        </is>
      </c>
      <c r="C13" t="n">
        <v>1</v>
      </c>
      <c r="D13" t="n">
        <v>0.502</v>
      </c>
      <c r="E13" t="n">
        <v>-1</v>
      </c>
      <c r="F13" t="n">
        <v>1.93</v>
      </c>
      <c r="G13" t="n">
        <v>2.43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HYPERLINK("https://www.defined.fi/sol/H7TYivfyrJ5mbrhQ5jq2B3hBo5ZETfKsFbAq7qzQpump?maker=DdFQ1AHUMNEZBNpdaav5uxsu7gRqQMcEGQEHTpKiinEf","https://www.defined.fi/sol/H7TYivfyrJ5mbrhQ5jq2B3hBo5ZETfKsFbAq7qzQpump?maker=DdFQ1AHUMNEZBNpdaav5uxsu7gRqQMcEGQEHTpKiinEf")</f>
        <v/>
      </c>
      <c r="M13">
        <f>HYPERLINK("https://dexscreener.com/solana/H7TYivfyrJ5mbrhQ5jq2B3hBo5ZETfKsFbAq7qzQpump?maker=DdFQ1AHUMNEZBNpdaav5uxsu7gRqQMcEGQEHTpKiinEf","https://dexscreener.com/solana/H7TYivfyrJ5mbrhQ5jq2B3hBo5ZETfKsFbAq7qzQpump?maker=DdFQ1AHUMNEZBNpdaav5uxsu7gRqQMcEGQEHTpKiinEf")</f>
        <v/>
      </c>
    </row>
    <row r="14">
      <c r="A14" t="inlineStr">
        <is>
          <t>CB48KiK1oi1tWtjmPWxVR2NPeEr9ewzmZQ8ERk79Ue4b</t>
        </is>
      </c>
      <c r="B14" t="inlineStr">
        <is>
          <t>MOJI</t>
        </is>
      </c>
      <c r="C14" t="n">
        <v>1</v>
      </c>
      <c r="D14" t="n">
        <v>0</v>
      </c>
      <c r="E14" t="n">
        <v>0</v>
      </c>
      <c r="F14" t="n">
        <v>0</v>
      </c>
      <c r="G14" t="n">
        <v>0.5600000000000001</v>
      </c>
      <c r="H14" t="n">
        <v>0</v>
      </c>
      <c r="I14" t="n">
        <v>1</v>
      </c>
      <c r="J14" t="n">
        <v>-1</v>
      </c>
      <c r="K14" t="n">
        <v>-1</v>
      </c>
      <c r="L14">
        <f>HYPERLINK("https://www.defined.fi/sol/CB48KiK1oi1tWtjmPWxVR2NPeEr9ewzmZQ8ERk79Ue4b?maker=DdFQ1AHUMNEZBNpdaav5uxsu7gRqQMcEGQEHTpKiinEf","https://www.defined.fi/sol/CB48KiK1oi1tWtjmPWxVR2NPeEr9ewzmZQ8ERk79Ue4b?maker=DdFQ1AHUMNEZBNpdaav5uxsu7gRqQMcEGQEHTpKiinEf")</f>
        <v/>
      </c>
      <c r="M14">
        <f>HYPERLINK("https://dexscreener.com/solana/CB48KiK1oi1tWtjmPWxVR2NPeEr9ewzmZQ8ERk79Ue4b?maker=DdFQ1AHUMNEZBNpdaav5uxsu7gRqQMcEGQEHTpKiinEf","https://dexscreener.com/solana/CB48KiK1oi1tWtjmPWxVR2NPeEr9ewzmZQ8ERk79Ue4b?maker=DdFQ1AHUMNEZBNpdaav5uxsu7gRqQMcEGQEHTpKiinEf")</f>
        <v/>
      </c>
    </row>
    <row r="15">
      <c r="A15" t="inlineStr">
        <is>
          <t>ETZDTrZp1tWSTPHf22cyUXiv5xGzXuBFEwJAsE8ypump</t>
        </is>
      </c>
      <c r="B15" t="inlineStr">
        <is>
          <t>xcog</t>
        </is>
      </c>
      <c r="C15" t="n">
        <v>1</v>
      </c>
      <c r="D15" t="n">
        <v>65.98</v>
      </c>
      <c r="E15" t="n">
        <v>13</v>
      </c>
      <c r="F15" t="n">
        <v>4.83</v>
      </c>
      <c r="G15" t="n">
        <v>70.81</v>
      </c>
      <c r="H15" t="n">
        <v>1</v>
      </c>
      <c r="I15" t="n">
        <v>3</v>
      </c>
      <c r="J15" t="n">
        <v>-1</v>
      </c>
      <c r="K15" t="n">
        <v>-1</v>
      </c>
      <c r="L15">
        <f>HYPERLINK("https://www.defined.fi/sol/ETZDTrZp1tWSTPHf22cyUXiv5xGzXuBFEwJAsE8ypump?maker=DdFQ1AHUMNEZBNpdaav5uxsu7gRqQMcEGQEHTpKiinEf","https://www.defined.fi/sol/ETZDTrZp1tWSTPHf22cyUXiv5xGzXuBFEwJAsE8ypump?maker=DdFQ1AHUMNEZBNpdaav5uxsu7gRqQMcEGQEHTpKiinEf")</f>
        <v/>
      </c>
      <c r="M15">
        <f>HYPERLINK("https://dexscreener.com/solana/ETZDTrZp1tWSTPHf22cyUXiv5xGzXuBFEwJAsE8ypump?maker=DdFQ1AHUMNEZBNpdaav5uxsu7gRqQMcEGQEHTpKiinEf","https://dexscreener.com/solana/ETZDTrZp1tWSTPHf22cyUXiv5xGzXuBFEwJAsE8ypump?maker=DdFQ1AHUMNEZBNpdaav5uxsu7gRqQMcEGQEHTpKiinEf")</f>
        <v/>
      </c>
    </row>
    <row r="16">
      <c r="A16" t="inlineStr">
        <is>
          <t>umgcPr2uQHzmCerCu6kSPBiaUdMWZewRRQmQ54Apump</t>
        </is>
      </c>
      <c r="B16" t="inlineStr">
        <is>
          <t>Taylor</t>
        </is>
      </c>
      <c r="C16" t="n">
        <v>2</v>
      </c>
      <c r="D16" t="n">
        <v>3.39</v>
      </c>
      <c r="E16" t="n">
        <v>0.35</v>
      </c>
      <c r="F16" t="n">
        <v>9.59</v>
      </c>
      <c r="G16" t="n">
        <v>12.98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HYPERLINK("https://www.defined.fi/sol/umgcPr2uQHzmCerCu6kSPBiaUdMWZewRRQmQ54Apump?maker=DdFQ1AHUMNEZBNpdaav5uxsu7gRqQMcEGQEHTpKiinEf","https://www.defined.fi/sol/umgcPr2uQHzmCerCu6kSPBiaUdMWZewRRQmQ54Apump?maker=DdFQ1AHUMNEZBNpdaav5uxsu7gRqQMcEGQEHTpKiinEf")</f>
        <v/>
      </c>
      <c r="M16">
        <f>HYPERLINK("https://dexscreener.com/solana/umgcPr2uQHzmCerCu6kSPBiaUdMWZewRRQmQ54Apump?maker=DdFQ1AHUMNEZBNpdaav5uxsu7gRqQMcEGQEHTpKiinEf","https://dexscreener.com/solana/umgcPr2uQHzmCerCu6kSPBiaUdMWZewRRQmQ54Apump?maker=DdFQ1AHUMNEZBNpdaav5uxsu7gRqQMcEGQEHTpKiinEf")</f>
        <v/>
      </c>
    </row>
    <row r="17">
      <c r="A17" t="inlineStr">
        <is>
          <t>38We91Q27uZ1gJccRLt74eeAk9W5Z8e4vWLcZHWMpump</t>
        </is>
      </c>
      <c r="B17" t="inlineStr">
        <is>
          <t>GORM</t>
        </is>
      </c>
      <c r="C17" t="n">
        <v>2</v>
      </c>
      <c r="D17" t="n">
        <v>-0.608</v>
      </c>
      <c r="E17" t="n">
        <v>-0.21</v>
      </c>
      <c r="F17" t="n">
        <v>2.88</v>
      </c>
      <c r="G17" t="n">
        <v>2.27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HYPERLINK("https://www.defined.fi/sol/38We91Q27uZ1gJccRLt74eeAk9W5Z8e4vWLcZHWMpump?maker=DdFQ1AHUMNEZBNpdaav5uxsu7gRqQMcEGQEHTpKiinEf","https://www.defined.fi/sol/38We91Q27uZ1gJccRLt74eeAk9W5Z8e4vWLcZHWMpump?maker=DdFQ1AHUMNEZBNpdaav5uxsu7gRqQMcEGQEHTpKiinEf")</f>
        <v/>
      </c>
      <c r="M17">
        <f>HYPERLINK("https://dexscreener.com/solana/38We91Q27uZ1gJccRLt74eeAk9W5Z8e4vWLcZHWMpump?maker=DdFQ1AHUMNEZBNpdaav5uxsu7gRqQMcEGQEHTpKiinEf","https://dexscreener.com/solana/38We91Q27uZ1gJccRLt74eeAk9W5Z8e4vWLcZHWMpump?maker=DdFQ1AHUMNEZBNpdaav5uxsu7gRqQMcEGQEHTpKiinEf")</f>
        <v/>
      </c>
    </row>
    <row r="18">
      <c r="A18" t="inlineStr">
        <is>
          <t>AXgfmnMwnkbfMdpXqXMn6oJCQ7sQKvX2PmkXfJSRpump</t>
        </is>
      </c>
      <c r="B18" t="inlineStr">
        <is>
          <t>YUD</t>
        </is>
      </c>
      <c r="C18" t="n">
        <v>2</v>
      </c>
      <c r="D18" t="n">
        <v>4.63</v>
      </c>
      <c r="E18" t="n">
        <v>0.48</v>
      </c>
      <c r="F18" t="n">
        <v>9.59</v>
      </c>
      <c r="G18" t="n">
        <v>14.22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HYPERLINK("https://www.defined.fi/sol/AXgfmnMwnkbfMdpXqXMn6oJCQ7sQKvX2PmkXfJSRpump?maker=DdFQ1AHUMNEZBNpdaav5uxsu7gRqQMcEGQEHTpKiinEf","https://www.defined.fi/sol/AXgfmnMwnkbfMdpXqXMn6oJCQ7sQKvX2PmkXfJSRpump?maker=DdFQ1AHUMNEZBNpdaav5uxsu7gRqQMcEGQEHTpKiinEf")</f>
        <v/>
      </c>
      <c r="M18">
        <f>HYPERLINK("https://dexscreener.com/solana/AXgfmnMwnkbfMdpXqXMn6oJCQ7sQKvX2PmkXfJSRpump?maker=DdFQ1AHUMNEZBNpdaav5uxsu7gRqQMcEGQEHTpKiinEf","https://dexscreener.com/solana/AXgfmnMwnkbfMdpXqXMn6oJCQ7sQKvX2PmkXfJSRpump?maker=DdFQ1AHUMNEZBNpdaav5uxsu7gRqQMcEGQEHTpKiinEf")</f>
        <v/>
      </c>
    </row>
    <row r="19">
      <c r="A19" t="inlineStr">
        <is>
          <t>EVgPUtiE6Fg7T6RY16ACmydX7uucpCaqsK3es3u2pump</t>
        </is>
      </c>
      <c r="B19" t="inlineStr">
        <is>
          <t>bhole</t>
        </is>
      </c>
      <c r="C19" t="n">
        <v>2</v>
      </c>
      <c r="D19" t="n">
        <v>5.11</v>
      </c>
      <c r="E19" t="n">
        <v>2.67</v>
      </c>
      <c r="F19" t="n">
        <v>1.91</v>
      </c>
      <c r="G19" t="n">
        <v>7.02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HYPERLINK("https://www.defined.fi/sol/EVgPUtiE6Fg7T6RY16ACmydX7uucpCaqsK3es3u2pump?maker=DdFQ1AHUMNEZBNpdaav5uxsu7gRqQMcEGQEHTpKiinEf","https://www.defined.fi/sol/EVgPUtiE6Fg7T6RY16ACmydX7uucpCaqsK3es3u2pump?maker=DdFQ1AHUMNEZBNpdaav5uxsu7gRqQMcEGQEHTpKiinEf")</f>
        <v/>
      </c>
      <c r="M19">
        <f>HYPERLINK("https://dexscreener.com/solana/EVgPUtiE6Fg7T6RY16ACmydX7uucpCaqsK3es3u2pump?maker=DdFQ1AHUMNEZBNpdaav5uxsu7gRqQMcEGQEHTpKiinEf","https://dexscreener.com/solana/EVgPUtiE6Fg7T6RY16ACmydX7uucpCaqsK3es3u2pump?maker=DdFQ1AHUMNEZBNpdaav5uxsu7gRqQMcEGQEHTpKiinEf")</f>
        <v/>
      </c>
    </row>
    <row r="20">
      <c r="A20" t="inlineStr">
        <is>
          <t>3FJeaYfdn7ebWrzoW2CJcnxGGWy5823CFY5z7DKHpump</t>
        </is>
      </c>
      <c r="B20" t="inlineStr">
        <is>
          <t>taoki</t>
        </is>
      </c>
      <c r="C20" t="n">
        <v>2</v>
      </c>
      <c r="D20" t="n">
        <v>-2</v>
      </c>
      <c r="E20" t="n">
        <v>-0.7</v>
      </c>
      <c r="F20" t="n">
        <v>2.86</v>
      </c>
      <c r="G20" t="n">
        <v>0.866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HYPERLINK("https://www.defined.fi/sol/3FJeaYfdn7ebWrzoW2CJcnxGGWy5823CFY5z7DKHpump?maker=DdFQ1AHUMNEZBNpdaav5uxsu7gRqQMcEGQEHTpKiinEf","https://www.defined.fi/sol/3FJeaYfdn7ebWrzoW2CJcnxGGWy5823CFY5z7DKHpump?maker=DdFQ1AHUMNEZBNpdaav5uxsu7gRqQMcEGQEHTpKiinEf")</f>
        <v/>
      </c>
      <c r="M20">
        <f>HYPERLINK("https://dexscreener.com/solana/3FJeaYfdn7ebWrzoW2CJcnxGGWy5823CFY5z7DKHpump?maker=DdFQ1AHUMNEZBNpdaav5uxsu7gRqQMcEGQEHTpKiinEf","https://dexscreener.com/solana/3FJeaYfdn7ebWrzoW2CJcnxGGWy5823CFY5z7DKHpump?maker=DdFQ1AHUMNEZBNpdaav5uxsu7gRqQMcEGQEHTpKiinEf")</f>
        <v/>
      </c>
    </row>
    <row r="21">
      <c r="A21" t="inlineStr">
        <is>
          <t>DPEPsFbcwLhNQP9RWZDCaQUnDtdRjRCAom5gLWa5pump</t>
        </is>
      </c>
      <c r="B21" t="inlineStr">
        <is>
          <t>IOLY</t>
        </is>
      </c>
      <c r="C21" t="n">
        <v>4</v>
      </c>
      <c r="D21" t="n">
        <v>2.75</v>
      </c>
      <c r="E21" t="n">
        <v>0.14</v>
      </c>
      <c r="F21" t="n">
        <v>19.59</v>
      </c>
      <c r="G21" t="n">
        <v>22.34</v>
      </c>
      <c r="H21" t="n">
        <v>2</v>
      </c>
      <c r="I21" t="n">
        <v>3</v>
      </c>
      <c r="J21" t="n">
        <v>-1</v>
      </c>
      <c r="K21" t="n">
        <v>-1</v>
      </c>
      <c r="L21">
        <f>HYPERLINK("https://www.defined.fi/sol/DPEPsFbcwLhNQP9RWZDCaQUnDtdRjRCAom5gLWa5pump?maker=DdFQ1AHUMNEZBNpdaav5uxsu7gRqQMcEGQEHTpKiinEf","https://www.defined.fi/sol/DPEPsFbcwLhNQP9RWZDCaQUnDtdRjRCAom5gLWa5pump?maker=DdFQ1AHUMNEZBNpdaav5uxsu7gRqQMcEGQEHTpKiinEf")</f>
        <v/>
      </c>
      <c r="M21">
        <f>HYPERLINK("https://dexscreener.com/solana/DPEPsFbcwLhNQP9RWZDCaQUnDtdRjRCAom5gLWa5pump?maker=DdFQ1AHUMNEZBNpdaav5uxsu7gRqQMcEGQEHTpKiinEf","https://dexscreener.com/solana/DPEPsFbcwLhNQP9RWZDCaQUnDtdRjRCAom5gLWa5pump?maker=DdFQ1AHUMNEZBNpdaav5uxsu7gRqQMcEGQEHTpKiinEf")</f>
        <v/>
      </c>
    </row>
    <row r="22">
      <c r="A22" t="inlineStr">
        <is>
          <t>5pH1BxNLatQ22m77ht7rQHxbPiC6tJu5fk2AY4tSpump</t>
        </is>
      </c>
      <c r="B22" t="inlineStr">
        <is>
          <t>autism</t>
        </is>
      </c>
      <c r="C22" t="n">
        <v>4</v>
      </c>
      <c r="D22" t="n">
        <v>0.989</v>
      </c>
      <c r="E22" t="n">
        <v>0.2</v>
      </c>
      <c r="F22" t="n">
        <v>4.85</v>
      </c>
      <c r="G22" t="n">
        <v>5.84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HYPERLINK("https://www.defined.fi/sol/5pH1BxNLatQ22m77ht7rQHxbPiC6tJu5fk2AY4tSpump?maker=DdFQ1AHUMNEZBNpdaav5uxsu7gRqQMcEGQEHTpKiinEf","https://www.defined.fi/sol/5pH1BxNLatQ22m77ht7rQHxbPiC6tJu5fk2AY4tSpump?maker=DdFQ1AHUMNEZBNpdaav5uxsu7gRqQMcEGQEHTpKiinEf")</f>
        <v/>
      </c>
      <c r="M22">
        <f>HYPERLINK("https://dexscreener.com/solana/5pH1BxNLatQ22m77ht7rQHxbPiC6tJu5fk2AY4tSpump?maker=DdFQ1AHUMNEZBNpdaav5uxsu7gRqQMcEGQEHTpKiinEf","https://dexscreener.com/solana/5pH1BxNLatQ22m77ht7rQHxbPiC6tJu5fk2AY4tSpump?maker=DdFQ1AHUMNEZBNpdaav5uxsu7gRqQMcEGQEHTpKiinEf")</f>
        <v/>
      </c>
    </row>
    <row r="23">
      <c r="A23" t="inlineStr">
        <is>
          <t>FkbWN4dcFQym2PgCELfThghQqLuA2e2jThMJyhZjfG4M</t>
        </is>
      </c>
      <c r="B23" t="inlineStr">
        <is>
          <t>SBF</t>
        </is>
      </c>
      <c r="C23" t="n">
        <v>5</v>
      </c>
      <c r="D23" t="n">
        <v>-2.81</v>
      </c>
      <c r="E23" t="n">
        <v>-0.28</v>
      </c>
      <c r="F23" t="n">
        <v>9.880000000000001</v>
      </c>
      <c r="G23" t="n">
        <v>0</v>
      </c>
      <c r="H23" t="n">
        <v>1</v>
      </c>
      <c r="I23" t="n">
        <v>0</v>
      </c>
      <c r="J23" t="n">
        <v>-1</v>
      </c>
      <c r="K23" t="n">
        <v>-1</v>
      </c>
      <c r="L23">
        <f>HYPERLINK("https://www.defined.fi/sol/FkbWN4dcFQym2PgCELfThghQqLuA2e2jThMJyhZjfG4M?maker=DdFQ1AHUMNEZBNpdaav5uxsu7gRqQMcEGQEHTpKiinEf","https://www.defined.fi/sol/FkbWN4dcFQym2PgCELfThghQqLuA2e2jThMJyhZjfG4M?maker=DdFQ1AHUMNEZBNpdaav5uxsu7gRqQMcEGQEHTpKiinEf")</f>
        <v/>
      </c>
      <c r="M23">
        <f>HYPERLINK("https://dexscreener.com/solana/FkbWN4dcFQym2PgCELfThghQqLuA2e2jThMJyhZjfG4M?maker=DdFQ1AHUMNEZBNpdaav5uxsu7gRqQMcEGQEHTpKiinEf","https://dexscreener.com/solana/FkbWN4dcFQym2PgCELfThghQqLuA2e2jThMJyhZjfG4M?maker=DdFQ1AHUMNEZBNpdaav5uxsu7gRqQMcEGQEHTpKiinEf")</f>
        <v/>
      </c>
    </row>
    <row r="24">
      <c r="A24" t="inlineStr">
        <is>
          <t>9NfXN7pXGKaftPye47eTJ4y33kYCQTp6Db8LrZRzpump</t>
        </is>
      </c>
      <c r="B24" t="inlineStr">
        <is>
          <t>AlphaFold</t>
        </is>
      </c>
      <c r="C24" t="n">
        <v>5</v>
      </c>
      <c r="D24" t="n">
        <v>0.055</v>
      </c>
      <c r="E24" t="n">
        <v>-1</v>
      </c>
      <c r="F24" t="n">
        <v>1.92</v>
      </c>
      <c r="G24" t="n">
        <v>1.98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HYPERLINK("https://www.defined.fi/sol/9NfXN7pXGKaftPye47eTJ4y33kYCQTp6Db8LrZRzpump?maker=DdFQ1AHUMNEZBNpdaav5uxsu7gRqQMcEGQEHTpKiinEf","https://www.defined.fi/sol/9NfXN7pXGKaftPye47eTJ4y33kYCQTp6Db8LrZRzpump?maker=DdFQ1AHUMNEZBNpdaav5uxsu7gRqQMcEGQEHTpKiinEf")</f>
        <v/>
      </c>
      <c r="M24">
        <f>HYPERLINK("https://dexscreener.com/solana/9NfXN7pXGKaftPye47eTJ4y33kYCQTp6Db8LrZRzpump?maker=DdFQ1AHUMNEZBNpdaav5uxsu7gRqQMcEGQEHTpKiinEf","https://dexscreener.com/solana/9NfXN7pXGKaftPye47eTJ4y33kYCQTp6Db8LrZRzpump?maker=DdFQ1AHUMNEZBNpdaav5uxsu7gRqQMcEGQEHTpKiinEf")</f>
        <v/>
      </c>
    </row>
    <row r="25">
      <c r="A25" t="inlineStr">
        <is>
          <t>39qibQxVzemuZTEvjSB7NePhw9WyyHdQCqP8xmBMpump</t>
        </is>
      </c>
      <c r="B25" t="inlineStr">
        <is>
          <t>MemesAI</t>
        </is>
      </c>
      <c r="C25" t="n">
        <v>5</v>
      </c>
      <c r="D25" t="n">
        <v>-7.75</v>
      </c>
      <c r="E25" t="n">
        <v>-0.8100000000000001</v>
      </c>
      <c r="F25" t="n">
        <v>9.59</v>
      </c>
      <c r="G25" t="n">
        <v>1.84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HYPERLINK("https://www.defined.fi/sol/39qibQxVzemuZTEvjSB7NePhw9WyyHdQCqP8xmBMpump?maker=DdFQ1AHUMNEZBNpdaav5uxsu7gRqQMcEGQEHTpKiinEf","https://www.defined.fi/sol/39qibQxVzemuZTEvjSB7NePhw9WyyHdQCqP8xmBMpump?maker=DdFQ1AHUMNEZBNpdaav5uxsu7gRqQMcEGQEHTpKiinEf")</f>
        <v/>
      </c>
      <c r="M25">
        <f>HYPERLINK("https://dexscreener.com/solana/39qibQxVzemuZTEvjSB7NePhw9WyyHdQCqP8xmBMpump?maker=DdFQ1AHUMNEZBNpdaav5uxsu7gRqQMcEGQEHTpKiinEf","https://dexscreener.com/solana/39qibQxVzemuZTEvjSB7NePhw9WyyHdQCqP8xmBMpump?maker=DdFQ1AHUMNEZBNpdaav5uxsu7gRqQMcEGQEHTpKiinEf")</f>
        <v/>
      </c>
    </row>
    <row r="26">
      <c r="A26" t="inlineStr">
        <is>
          <t>3xnoydMVHdrmVerYd164PzMUe7CSzMt3zdQj4wwapump</t>
        </is>
      </c>
      <c r="B26" t="inlineStr">
        <is>
          <t>Simulacra</t>
        </is>
      </c>
      <c r="C26" t="n">
        <v>6</v>
      </c>
      <c r="D26" t="n">
        <v>0.187</v>
      </c>
      <c r="E26" t="n">
        <v>0.1</v>
      </c>
      <c r="F26" t="n">
        <v>1.92</v>
      </c>
      <c r="G26" t="n">
        <v>2.1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HYPERLINK("https://www.defined.fi/sol/3xnoydMVHdrmVerYd164PzMUe7CSzMt3zdQj4wwapump?maker=DdFQ1AHUMNEZBNpdaav5uxsu7gRqQMcEGQEHTpKiinEf","https://www.defined.fi/sol/3xnoydMVHdrmVerYd164PzMUe7CSzMt3zdQj4wwapump?maker=DdFQ1AHUMNEZBNpdaav5uxsu7gRqQMcEGQEHTpKiinEf")</f>
        <v/>
      </c>
      <c r="M26">
        <f>HYPERLINK("https://dexscreener.com/solana/3xnoydMVHdrmVerYd164PzMUe7CSzMt3zdQj4wwapump?maker=DdFQ1AHUMNEZBNpdaav5uxsu7gRqQMcEGQEHTpKiinEf","https://dexscreener.com/solana/3xnoydMVHdrmVerYd164PzMUe7CSzMt3zdQj4wwapump?maker=DdFQ1AHUMNEZBNpdaav5uxsu7gRqQMcEGQEHTpKiinEf")</f>
        <v/>
      </c>
    </row>
    <row r="27">
      <c r="A27" t="inlineStr">
        <is>
          <t>HGccArvsmJWb65zANG7UAf3feNseJfAAyNGZRazrpump</t>
        </is>
      </c>
      <c r="B27" t="inlineStr">
        <is>
          <t>deerman</t>
        </is>
      </c>
      <c r="C27" t="n">
        <v>8</v>
      </c>
      <c r="D27" t="n">
        <v>-0.296</v>
      </c>
      <c r="E27" t="n">
        <v>-0.16</v>
      </c>
      <c r="F27" t="n">
        <v>1.84</v>
      </c>
      <c r="G27" t="n">
        <v>1.55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HYPERLINK("https://www.defined.fi/sol/HGccArvsmJWb65zANG7UAf3feNseJfAAyNGZRazrpump?maker=DdFQ1AHUMNEZBNpdaav5uxsu7gRqQMcEGQEHTpKiinEf","https://www.defined.fi/sol/HGccArvsmJWb65zANG7UAf3feNseJfAAyNGZRazrpump?maker=DdFQ1AHUMNEZBNpdaav5uxsu7gRqQMcEGQEHTpKiinEf")</f>
        <v/>
      </c>
      <c r="M27">
        <f>HYPERLINK("https://dexscreener.com/solana/HGccArvsmJWb65zANG7UAf3feNseJfAAyNGZRazrpump?maker=DdFQ1AHUMNEZBNpdaav5uxsu7gRqQMcEGQEHTpKiinEf","https://dexscreener.com/solana/HGccArvsmJWb65zANG7UAf3feNseJfAAyNGZRazrpump?maker=DdFQ1AHUMNEZBNpdaav5uxsu7gRqQMcEGQEHTpKiinEf")</f>
        <v/>
      </c>
    </row>
    <row r="28">
      <c r="A28" t="inlineStr">
        <is>
          <t>ADs4L89si8kS1CRwiWtvGJYGLfx2x4PSRrRGgubapump</t>
        </is>
      </c>
      <c r="B28" t="inlineStr">
        <is>
          <t>MADENG</t>
        </is>
      </c>
      <c r="C28" t="n">
        <v>8</v>
      </c>
      <c r="D28" t="n">
        <v>2.37</v>
      </c>
      <c r="E28" t="n">
        <v>0.87</v>
      </c>
      <c r="F28" t="n">
        <v>2.71</v>
      </c>
      <c r="G28" t="n">
        <v>5.08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HYPERLINK("https://www.defined.fi/sol/ADs4L89si8kS1CRwiWtvGJYGLfx2x4PSRrRGgubapump?maker=DdFQ1AHUMNEZBNpdaav5uxsu7gRqQMcEGQEHTpKiinEf","https://www.defined.fi/sol/ADs4L89si8kS1CRwiWtvGJYGLfx2x4PSRrRGgubapump?maker=DdFQ1AHUMNEZBNpdaav5uxsu7gRqQMcEGQEHTpKiinEf")</f>
        <v/>
      </c>
      <c r="M28">
        <f>HYPERLINK("https://dexscreener.com/solana/ADs4L89si8kS1CRwiWtvGJYGLfx2x4PSRrRGgubapump?maker=DdFQ1AHUMNEZBNpdaav5uxsu7gRqQMcEGQEHTpKiinEf","https://dexscreener.com/solana/ADs4L89si8kS1CRwiWtvGJYGLfx2x4PSRrRGgubapump?maker=DdFQ1AHUMNEZBNpdaav5uxsu7gRqQMcEGQEHTpKiinEf")</f>
        <v/>
      </c>
    </row>
    <row r="29">
      <c r="A29" t="inlineStr">
        <is>
          <t>4rpR4A42oNs9NfQJ8JKEVUKb2NcUXJ8CZpBKkaJquzZ8</t>
        </is>
      </c>
      <c r="B29" t="inlineStr">
        <is>
          <t>deer</t>
        </is>
      </c>
      <c r="C29" t="n">
        <v>8</v>
      </c>
      <c r="D29" t="n">
        <v>10.59</v>
      </c>
      <c r="E29" t="n">
        <v>2.37</v>
      </c>
      <c r="F29" t="n">
        <v>4.46</v>
      </c>
      <c r="G29" t="n">
        <v>11.04</v>
      </c>
      <c r="H29" t="n">
        <v>2</v>
      </c>
      <c r="I29" t="n">
        <v>2</v>
      </c>
      <c r="J29" t="n">
        <v>-1</v>
      </c>
      <c r="K29" t="n">
        <v>-1</v>
      </c>
      <c r="L29">
        <f>HYPERLINK("https://www.defined.fi/sol/4rpR4A42oNs9NfQJ8JKEVUKb2NcUXJ8CZpBKkaJquzZ8?maker=DdFQ1AHUMNEZBNpdaav5uxsu7gRqQMcEGQEHTpKiinEf","https://www.defined.fi/sol/4rpR4A42oNs9NfQJ8JKEVUKb2NcUXJ8CZpBKkaJquzZ8?maker=DdFQ1AHUMNEZBNpdaav5uxsu7gRqQMcEGQEHTpKiinEf")</f>
        <v/>
      </c>
      <c r="M29">
        <f>HYPERLINK("https://dexscreener.com/solana/4rpR4A42oNs9NfQJ8JKEVUKb2NcUXJ8CZpBKkaJquzZ8?maker=DdFQ1AHUMNEZBNpdaav5uxsu7gRqQMcEGQEHTpKiinEf","https://dexscreener.com/solana/4rpR4A42oNs9NfQJ8JKEVUKb2NcUXJ8CZpBKkaJquzZ8?maker=DdFQ1AHUMNEZBNpdaav5uxsu7gRqQMcEGQEHTpKiinEf")</f>
        <v/>
      </c>
    </row>
    <row r="30">
      <c r="A30" t="inlineStr">
        <is>
          <t>DMF7dX8Qg6HknTuh7xD64daPLDShJMM5aZd8oLHepump</t>
        </is>
      </c>
      <c r="B30" t="inlineStr">
        <is>
          <t>MAXCAT</t>
        </is>
      </c>
      <c r="C30" t="n">
        <v>8</v>
      </c>
      <c r="D30" t="n">
        <v>3.04</v>
      </c>
      <c r="E30" t="n">
        <v>0.68</v>
      </c>
      <c r="F30" t="n">
        <v>4.46</v>
      </c>
      <c r="G30" t="n">
        <v>7.5</v>
      </c>
      <c r="H30" t="n">
        <v>1</v>
      </c>
      <c r="I30" t="n">
        <v>2</v>
      </c>
      <c r="J30" t="n">
        <v>-1</v>
      </c>
      <c r="K30" t="n">
        <v>-1</v>
      </c>
      <c r="L30">
        <f>HYPERLINK("https://www.defined.fi/sol/DMF7dX8Qg6HknTuh7xD64daPLDShJMM5aZd8oLHepump?maker=DdFQ1AHUMNEZBNpdaav5uxsu7gRqQMcEGQEHTpKiinEf","https://www.defined.fi/sol/DMF7dX8Qg6HknTuh7xD64daPLDShJMM5aZd8oLHepump?maker=DdFQ1AHUMNEZBNpdaav5uxsu7gRqQMcEGQEHTpKiinEf")</f>
        <v/>
      </c>
      <c r="M30">
        <f>HYPERLINK("https://dexscreener.com/solana/DMF7dX8Qg6HknTuh7xD64daPLDShJMM5aZd8oLHepump?maker=DdFQ1AHUMNEZBNpdaav5uxsu7gRqQMcEGQEHTpKiinEf","https://dexscreener.com/solana/DMF7dX8Qg6HknTuh7xD64daPLDShJMM5aZd8oLHepump?maker=DdFQ1AHUMNEZBNpdaav5uxsu7gRqQMcEGQEHTpKiinEf")</f>
        <v/>
      </c>
    </row>
    <row r="31">
      <c r="A31" t="inlineStr">
        <is>
          <t>BxvSGuc26xfJUuRSrnTM7DZk9A8zTPxdcGRvbd25pump</t>
        </is>
      </c>
      <c r="B31" t="inlineStr">
        <is>
          <t>PATTY</t>
        </is>
      </c>
      <c r="C31" t="n">
        <v>9</v>
      </c>
      <c r="D31" t="n">
        <v>0.578</v>
      </c>
      <c r="E31" t="n">
        <v>0.13</v>
      </c>
      <c r="F31" t="n">
        <v>4.44</v>
      </c>
      <c r="G31" t="n">
        <v>5.02</v>
      </c>
      <c r="H31" t="n">
        <v>2</v>
      </c>
      <c r="I31" t="n">
        <v>1</v>
      </c>
      <c r="J31" t="n">
        <v>-1</v>
      </c>
      <c r="K31" t="n">
        <v>-1</v>
      </c>
      <c r="L31">
        <f>HYPERLINK("https://www.defined.fi/sol/BxvSGuc26xfJUuRSrnTM7DZk9A8zTPxdcGRvbd25pump?maker=DdFQ1AHUMNEZBNpdaav5uxsu7gRqQMcEGQEHTpKiinEf","https://www.defined.fi/sol/BxvSGuc26xfJUuRSrnTM7DZk9A8zTPxdcGRvbd25pump?maker=DdFQ1AHUMNEZBNpdaav5uxsu7gRqQMcEGQEHTpKiinEf")</f>
        <v/>
      </c>
      <c r="M31">
        <f>HYPERLINK("https://dexscreener.com/solana/BxvSGuc26xfJUuRSrnTM7DZk9A8zTPxdcGRvbd25pump?maker=DdFQ1AHUMNEZBNpdaav5uxsu7gRqQMcEGQEHTpKiinEf","https://dexscreener.com/solana/BxvSGuc26xfJUuRSrnTM7DZk9A8zTPxdcGRvbd25pump?maker=DdFQ1AHUMNEZBNpdaav5uxsu7gRqQMcEGQEHTpKiinEf")</f>
        <v/>
      </c>
    </row>
    <row r="32">
      <c r="A32" t="inlineStr">
        <is>
          <t>6Zeog4mMXCwG7DdZ8KLqGrJ6rnibnnHM7YhXK4qc6sAj</t>
        </is>
      </c>
      <c r="B32" t="inlineStr">
        <is>
          <t>ROBOT</t>
        </is>
      </c>
      <c r="C32" t="n">
        <v>9</v>
      </c>
      <c r="D32" t="n">
        <v>-0.782</v>
      </c>
      <c r="E32" t="n">
        <v>-0.3</v>
      </c>
      <c r="F32" t="n">
        <v>2.63</v>
      </c>
      <c r="G32" t="n">
        <v>1.84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HYPERLINK("https://www.defined.fi/sol/6Zeog4mMXCwG7DdZ8KLqGrJ6rnibnnHM7YhXK4qc6sAj?maker=DdFQ1AHUMNEZBNpdaav5uxsu7gRqQMcEGQEHTpKiinEf","https://www.defined.fi/sol/6Zeog4mMXCwG7DdZ8KLqGrJ6rnibnnHM7YhXK4qc6sAj?maker=DdFQ1AHUMNEZBNpdaav5uxsu7gRqQMcEGQEHTpKiinEf")</f>
        <v/>
      </c>
      <c r="M32">
        <f>HYPERLINK("https://dexscreener.com/solana/6Zeog4mMXCwG7DdZ8KLqGrJ6rnibnnHM7YhXK4qc6sAj?maker=DdFQ1AHUMNEZBNpdaav5uxsu7gRqQMcEGQEHTpKiinEf","https://dexscreener.com/solana/6Zeog4mMXCwG7DdZ8KLqGrJ6rnibnnHM7YhXK4qc6sAj?maker=DdFQ1AHUMNEZBNpdaav5uxsu7gRqQMcEGQEHTpKiinEf")</f>
        <v/>
      </c>
    </row>
    <row r="33">
      <c r="A33" t="inlineStr">
        <is>
          <t>Bu1s89GMKfW4ZozoxRuzaP8fbcnNc7jDTmbrrziZpump</t>
        </is>
      </c>
      <c r="B33" t="inlineStr">
        <is>
          <t>RAHEIR</t>
        </is>
      </c>
      <c r="C33" t="n">
        <v>9</v>
      </c>
      <c r="D33" t="n">
        <v>6.46</v>
      </c>
      <c r="E33" t="n">
        <v>3.68</v>
      </c>
      <c r="F33" t="n">
        <v>1.76</v>
      </c>
      <c r="G33" t="n">
        <v>8.220000000000001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HYPERLINK("https://www.defined.fi/sol/Bu1s89GMKfW4ZozoxRuzaP8fbcnNc7jDTmbrrziZpump?maker=DdFQ1AHUMNEZBNpdaav5uxsu7gRqQMcEGQEHTpKiinEf","https://www.defined.fi/sol/Bu1s89GMKfW4ZozoxRuzaP8fbcnNc7jDTmbrrziZpump?maker=DdFQ1AHUMNEZBNpdaav5uxsu7gRqQMcEGQEHTpKiinEf")</f>
        <v/>
      </c>
      <c r="M33">
        <f>HYPERLINK("https://dexscreener.com/solana/Bu1s89GMKfW4ZozoxRuzaP8fbcnNc7jDTmbrrziZpump?maker=DdFQ1AHUMNEZBNpdaav5uxsu7gRqQMcEGQEHTpKiinEf","https://dexscreener.com/solana/Bu1s89GMKfW4ZozoxRuzaP8fbcnNc7jDTmbrrziZpump?maker=DdFQ1AHUMNEZBNpdaav5uxsu7gRqQMcEGQEHTpKiinEf")</f>
        <v/>
      </c>
    </row>
    <row r="34">
      <c r="A34" t="inlineStr">
        <is>
          <t>ESVRQ6phc55VCw7sWB6JgW3PeTB6N68kvwjfsMPcpump</t>
        </is>
      </c>
      <c r="B34" t="inlineStr">
        <is>
          <t>omochi</t>
        </is>
      </c>
      <c r="C34" t="n">
        <v>10</v>
      </c>
      <c r="D34" t="n">
        <v>-41.76</v>
      </c>
      <c r="E34" t="n">
        <v>-0.09</v>
      </c>
      <c r="F34" t="n">
        <v>480.73</v>
      </c>
      <c r="G34" t="n">
        <v>438.97</v>
      </c>
      <c r="H34" t="n">
        <v>17</v>
      </c>
      <c r="I34" t="n">
        <v>13</v>
      </c>
      <c r="J34" t="n">
        <v>-1</v>
      </c>
      <c r="K34" t="n">
        <v>-1</v>
      </c>
      <c r="L34">
        <f>HYPERLINK("https://www.defined.fi/sol/ESVRQ6phc55VCw7sWB6JgW3PeTB6N68kvwjfsMPcpump?maker=DdFQ1AHUMNEZBNpdaav5uxsu7gRqQMcEGQEHTpKiinEf","https://www.defined.fi/sol/ESVRQ6phc55VCw7sWB6JgW3PeTB6N68kvwjfsMPcpump?maker=DdFQ1AHUMNEZBNpdaav5uxsu7gRqQMcEGQEHTpKiinEf")</f>
        <v/>
      </c>
      <c r="M34">
        <f>HYPERLINK("https://dexscreener.com/solana/ESVRQ6phc55VCw7sWB6JgW3PeTB6N68kvwjfsMPcpump?maker=DdFQ1AHUMNEZBNpdaav5uxsu7gRqQMcEGQEHTpKiinEf","https://dexscreener.com/solana/ESVRQ6phc55VCw7sWB6JgW3PeTB6N68kvwjfsMPcpump?maker=DdFQ1AHUMNEZBNpdaav5uxsu7gRqQMcEGQEHTpKiinEf")</f>
        <v/>
      </c>
    </row>
    <row r="35">
      <c r="A35" t="inlineStr">
        <is>
          <t>77RBCP95AFT9XRsx4xuGUHjBQsjcatGYCZ2VXx8Epump</t>
        </is>
      </c>
      <c r="B35" t="inlineStr">
        <is>
          <t>HUAHUA</t>
        </is>
      </c>
      <c r="C35" t="n">
        <v>10</v>
      </c>
      <c r="D35" t="n">
        <v>3.08</v>
      </c>
      <c r="E35" t="n">
        <v>0.35</v>
      </c>
      <c r="F35" t="n">
        <v>8.880000000000001</v>
      </c>
      <c r="G35" t="n">
        <v>11.96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HYPERLINK("https://www.defined.fi/sol/77RBCP95AFT9XRsx4xuGUHjBQsjcatGYCZ2VXx8Epump?maker=DdFQ1AHUMNEZBNpdaav5uxsu7gRqQMcEGQEHTpKiinEf","https://www.defined.fi/sol/77RBCP95AFT9XRsx4xuGUHjBQsjcatGYCZ2VXx8Epump?maker=DdFQ1AHUMNEZBNpdaav5uxsu7gRqQMcEGQEHTpKiinEf")</f>
        <v/>
      </c>
      <c r="M35">
        <f>HYPERLINK("https://dexscreener.com/solana/77RBCP95AFT9XRsx4xuGUHjBQsjcatGYCZ2VXx8Epump?maker=DdFQ1AHUMNEZBNpdaav5uxsu7gRqQMcEGQEHTpKiinEf","https://dexscreener.com/solana/77RBCP95AFT9XRsx4xuGUHjBQsjcatGYCZ2VXx8Epump?maker=DdFQ1AHUMNEZBNpdaav5uxsu7gRqQMcEGQEHTpKiinEf")</f>
        <v/>
      </c>
    </row>
    <row r="36">
      <c r="A36" t="inlineStr">
        <is>
          <t>9DADuJAgUWddekbgFaotTLGFHGWiuQzh4goyHdGHHoup</t>
        </is>
      </c>
      <c r="B36" t="inlineStr">
        <is>
          <t>SCAT</t>
        </is>
      </c>
      <c r="C36" t="n">
        <v>10</v>
      </c>
      <c r="D36" t="n">
        <v>14.76</v>
      </c>
      <c r="E36" t="n">
        <v>1.51</v>
      </c>
      <c r="F36" t="n">
        <v>9.75</v>
      </c>
      <c r="G36" t="n">
        <v>24.51</v>
      </c>
      <c r="H36" t="n">
        <v>4</v>
      </c>
      <c r="I36" t="n">
        <v>5</v>
      </c>
      <c r="J36" t="n">
        <v>-1</v>
      </c>
      <c r="K36" t="n">
        <v>-1</v>
      </c>
      <c r="L36">
        <f>HYPERLINK("https://www.defined.fi/sol/9DADuJAgUWddekbgFaotTLGFHGWiuQzh4goyHdGHHoup?maker=DdFQ1AHUMNEZBNpdaav5uxsu7gRqQMcEGQEHTpKiinEf","https://www.defined.fi/sol/9DADuJAgUWddekbgFaotTLGFHGWiuQzh4goyHdGHHoup?maker=DdFQ1AHUMNEZBNpdaav5uxsu7gRqQMcEGQEHTpKiinEf")</f>
        <v/>
      </c>
      <c r="M36">
        <f>HYPERLINK("https://dexscreener.com/solana/9DADuJAgUWddekbgFaotTLGFHGWiuQzh4goyHdGHHoup?maker=DdFQ1AHUMNEZBNpdaav5uxsu7gRqQMcEGQEHTpKiinEf","https://dexscreener.com/solana/9DADuJAgUWddekbgFaotTLGFHGWiuQzh4goyHdGHHoup?maker=DdFQ1AHUMNEZBNpdaav5uxsu7gRqQMcEGQEHTpKiinEf")</f>
        <v/>
      </c>
    </row>
    <row r="37">
      <c r="A37" t="inlineStr">
        <is>
          <t>CjQd5qYpeYV8a6B78ReziRs533n6AdUccQAzTtASpump</t>
        </is>
      </c>
      <c r="B37" t="inlineStr">
        <is>
          <t>Miyajima</t>
        </is>
      </c>
      <c r="C37" t="n">
        <v>10</v>
      </c>
      <c r="D37" t="n">
        <v>-0.824</v>
      </c>
      <c r="E37" t="n">
        <v>-0.31</v>
      </c>
      <c r="F37" t="n">
        <v>2.62</v>
      </c>
      <c r="G37" t="n">
        <v>1.8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HYPERLINK("https://www.defined.fi/sol/CjQd5qYpeYV8a6B78ReziRs533n6AdUccQAzTtASpump?maker=DdFQ1AHUMNEZBNpdaav5uxsu7gRqQMcEGQEHTpKiinEf","https://www.defined.fi/sol/CjQd5qYpeYV8a6B78ReziRs533n6AdUccQAzTtASpump?maker=DdFQ1AHUMNEZBNpdaav5uxsu7gRqQMcEGQEHTpKiinEf")</f>
        <v/>
      </c>
      <c r="M37">
        <f>HYPERLINK("https://dexscreener.com/solana/CjQd5qYpeYV8a6B78ReziRs533n6AdUccQAzTtASpump?maker=DdFQ1AHUMNEZBNpdaav5uxsu7gRqQMcEGQEHTpKiinEf","https://dexscreener.com/solana/CjQd5qYpeYV8a6B78ReziRs533n6AdUccQAzTtASpump?maker=DdFQ1AHUMNEZBNpdaav5uxsu7gRqQMcEGQEHTpKiinEf")</f>
        <v/>
      </c>
    </row>
    <row r="38">
      <c r="A38" t="inlineStr">
        <is>
          <t>CW56H3tLTKfUEgLgigjtVxhoMo6y65zMYgBcWS8Upump</t>
        </is>
      </c>
      <c r="B38" t="inlineStr">
        <is>
          <t>MIHARU</t>
        </is>
      </c>
      <c r="C38" t="n">
        <v>10</v>
      </c>
      <c r="D38" t="n">
        <v>8.67</v>
      </c>
      <c r="E38" t="n">
        <v>1.09</v>
      </c>
      <c r="F38" t="n">
        <v>7.93</v>
      </c>
      <c r="G38" t="n">
        <v>16.61</v>
      </c>
      <c r="H38" t="n">
        <v>3</v>
      </c>
      <c r="I38" t="n">
        <v>3</v>
      </c>
      <c r="J38" t="n">
        <v>-1</v>
      </c>
      <c r="K38" t="n">
        <v>-1</v>
      </c>
      <c r="L38">
        <f>HYPERLINK("https://www.defined.fi/sol/CW56H3tLTKfUEgLgigjtVxhoMo6y65zMYgBcWS8Upump?maker=DdFQ1AHUMNEZBNpdaav5uxsu7gRqQMcEGQEHTpKiinEf","https://www.defined.fi/sol/CW56H3tLTKfUEgLgigjtVxhoMo6y65zMYgBcWS8Upump?maker=DdFQ1AHUMNEZBNpdaav5uxsu7gRqQMcEGQEHTpKiinEf")</f>
        <v/>
      </c>
      <c r="M38">
        <f>HYPERLINK("https://dexscreener.com/solana/CW56H3tLTKfUEgLgigjtVxhoMo6y65zMYgBcWS8Upump?maker=DdFQ1AHUMNEZBNpdaav5uxsu7gRqQMcEGQEHTpKiinEf","https://dexscreener.com/solana/CW56H3tLTKfUEgLgigjtVxhoMo6y65zMYgBcWS8Upump?maker=DdFQ1AHUMNEZBNpdaav5uxsu7gRqQMcEGQEHTpKiinEf")</f>
        <v/>
      </c>
    </row>
    <row r="39">
      <c r="A39" t="inlineStr">
        <is>
          <t>8cTedPXWVXKMorxjFSe3fe4aZweCrpjK3yRoCQWApump</t>
        </is>
      </c>
      <c r="B39" t="inlineStr">
        <is>
          <t>Dolphin</t>
        </is>
      </c>
      <c r="C39" t="n">
        <v>10</v>
      </c>
      <c r="D39" t="n">
        <v>-1.48</v>
      </c>
      <c r="E39" t="n">
        <v>-0.86</v>
      </c>
      <c r="F39" t="n">
        <v>1.73</v>
      </c>
      <c r="G39" t="n">
        <v>0.247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HYPERLINK("https://www.defined.fi/sol/8cTedPXWVXKMorxjFSe3fe4aZweCrpjK3yRoCQWApump?maker=DdFQ1AHUMNEZBNpdaav5uxsu7gRqQMcEGQEHTpKiinEf","https://www.defined.fi/sol/8cTedPXWVXKMorxjFSe3fe4aZweCrpjK3yRoCQWApump?maker=DdFQ1AHUMNEZBNpdaav5uxsu7gRqQMcEGQEHTpKiinEf")</f>
        <v/>
      </c>
      <c r="M39">
        <f>HYPERLINK("https://dexscreener.com/solana/8cTedPXWVXKMorxjFSe3fe4aZweCrpjK3yRoCQWApump?maker=DdFQ1AHUMNEZBNpdaav5uxsu7gRqQMcEGQEHTpKiinEf","https://dexscreener.com/solana/8cTedPXWVXKMorxjFSe3fe4aZweCrpjK3yRoCQWApump?maker=DdFQ1AHUMNEZBNpdaav5uxsu7gRqQMcEGQEHTpKiinEf")</f>
        <v/>
      </c>
    </row>
    <row r="40">
      <c r="A40" t="inlineStr">
        <is>
          <t>3CDv4DRgWVEHXiRbgxTxFfZVgWQD4VNGSsPztfStpump</t>
        </is>
      </c>
      <c r="B40" t="inlineStr">
        <is>
          <t>FatBear</t>
        </is>
      </c>
      <c r="C40" t="n">
        <v>10</v>
      </c>
      <c r="D40" t="n">
        <v>-0.388</v>
      </c>
      <c r="E40" t="n">
        <v>-0.06</v>
      </c>
      <c r="F40" t="n">
        <v>7.08</v>
      </c>
      <c r="G40" t="n">
        <v>6.69</v>
      </c>
      <c r="H40" t="n">
        <v>3</v>
      </c>
      <c r="I40" t="n">
        <v>3</v>
      </c>
      <c r="J40" t="n">
        <v>-1</v>
      </c>
      <c r="K40" t="n">
        <v>-1</v>
      </c>
      <c r="L40">
        <f>HYPERLINK("https://www.defined.fi/sol/3CDv4DRgWVEHXiRbgxTxFfZVgWQD4VNGSsPztfStpump?maker=DdFQ1AHUMNEZBNpdaav5uxsu7gRqQMcEGQEHTpKiinEf","https://www.defined.fi/sol/3CDv4DRgWVEHXiRbgxTxFfZVgWQD4VNGSsPztfStpump?maker=DdFQ1AHUMNEZBNpdaav5uxsu7gRqQMcEGQEHTpKiinEf")</f>
        <v/>
      </c>
      <c r="M40">
        <f>HYPERLINK("https://dexscreener.com/solana/3CDv4DRgWVEHXiRbgxTxFfZVgWQD4VNGSsPztfStpump?maker=DdFQ1AHUMNEZBNpdaav5uxsu7gRqQMcEGQEHTpKiinEf","https://dexscreener.com/solana/3CDv4DRgWVEHXiRbgxTxFfZVgWQD4VNGSsPztfStpump?maker=DdFQ1AHUMNEZBNpdaav5uxsu7gRqQMcEGQEHTpKiinEf")</f>
        <v/>
      </c>
    </row>
    <row r="41">
      <c r="A41" t="inlineStr">
        <is>
          <t>DEszvtNxanyrQiRMnYN3hTA3S6X3pTjzrQMte38npump</t>
        </is>
      </c>
      <c r="B41" t="inlineStr">
        <is>
          <t>DAN</t>
        </is>
      </c>
      <c r="C41" t="n">
        <v>10</v>
      </c>
      <c r="D41" t="n">
        <v>9.550000000000001</v>
      </c>
      <c r="E41" t="n">
        <v>2.17</v>
      </c>
      <c r="F41" t="n">
        <v>4.4</v>
      </c>
      <c r="G41" t="n">
        <v>13.95</v>
      </c>
      <c r="H41" t="n">
        <v>1</v>
      </c>
      <c r="I41" t="n">
        <v>2</v>
      </c>
      <c r="J41" t="n">
        <v>-1</v>
      </c>
      <c r="K41" t="n">
        <v>-1</v>
      </c>
      <c r="L41">
        <f>HYPERLINK("https://www.defined.fi/sol/DEszvtNxanyrQiRMnYN3hTA3S6X3pTjzrQMte38npump?maker=DdFQ1AHUMNEZBNpdaav5uxsu7gRqQMcEGQEHTpKiinEf","https://www.defined.fi/sol/DEszvtNxanyrQiRMnYN3hTA3S6X3pTjzrQMte38npump?maker=DdFQ1AHUMNEZBNpdaav5uxsu7gRqQMcEGQEHTpKiinEf")</f>
        <v/>
      </c>
      <c r="M41">
        <f>HYPERLINK("https://dexscreener.com/solana/DEszvtNxanyrQiRMnYN3hTA3S6X3pTjzrQMte38npump?maker=DdFQ1AHUMNEZBNpdaav5uxsu7gRqQMcEGQEHTpKiinEf","https://dexscreener.com/solana/DEszvtNxanyrQiRMnYN3hTA3S6X3pTjzrQMte38npump?maker=DdFQ1AHUMNEZBNpdaav5uxsu7gRqQMcEGQEHTpKiinEf")</f>
        <v/>
      </c>
    </row>
    <row r="42">
      <c r="A42" t="inlineStr">
        <is>
          <t>FiDqSyqETYmGgGLaUCUkucgGEpZg6kFgtHYBMnx6pump</t>
        </is>
      </c>
      <c r="B42" t="inlineStr">
        <is>
          <t>NexF</t>
        </is>
      </c>
      <c r="C42" t="n">
        <v>10</v>
      </c>
      <c r="D42" t="n">
        <v>3.87</v>
      </c>
      <c r="E42" t="n">
        <v>0.88</v>
      </c>
      <c r="F42" t="n">
        <v>4.38</v>
      </c>
      <c r="G42" t="n">
        <v>8.26</v>
      </c>
      <c r="H42" t="n">
        <v>1</v>
      </c>
      <c r="I42" t="n">
        <v>2</v>
      </c>
      <c r="J42" t="n">
        <v>-1</v>
      </c>
      <c r="K42" t="n">
        <v>-1</v>
      </c>
      <c r="L42">
        <f>HYPERLINK("https://www.defined.fi/sol/FiDqSyqETYmGgGLaUCUkucgGEpZg6kFgtHYBMnx6pump?maker=DdFQ1AHUMNEZBNpdaav5uxsu7gRqQMcEGQEHTpKiinEf","https://www.defined.fi/sol/FiDqSyqETYmGgGLaUCUkucgGEpZg6kFgtHYBMnx6pump?maker=DdFQ1AHUMNEZBNpdaav5uxsu7gRqQMcEGQEHTpKiinEf")</f>
        <v/>
      </c>
      <c r="M42">
        <f>HYPERLINK("https://dexscreener.com/solana/FiDqSyqETYmGgGLaUCUkucgGEpZg6kFgtHYBMnx6pump?maker=DdFQ1AHUMNEZBNpdaav5uxsu7gRqQMcEGQEHTpKiinEf","https://dexscreener.com/solana/FiDqSyqETYmGgGLaUCUkucgGEpZg6kFgtHYBMnx6pump?maker=DdFQ1AHUMNEZBNpdaav5uxsu7gRqQMcEGQEHTpKiinEf")</f>
        <v/>
      </c>
    </row>
    <row r="43">
      <c r="A43" t="inlineStr">
        <is>
          <t>6tVZVjcppH2BZ9Xj5yFU1Zt34m2rYcyDqqpSeMDZpump</t>
        </is>
      </c>
      <c r="B43" t="inlineStr">
        <is>
          <t>miharu</t>
        </is>
      </c>
      <c r="C43" t="n">
        <v>10</v>
      </c>
      <c r="D43" t="n">
        <v>16.05</v>
      </c>
      <c r="E43" t="n">
        <v>1.2</v>
      </c>
      <c r="F43" t="n">
        <v>101.09</v>
      </c>
      <c r="G43" t="n">
        <v>29.4</v>
      </c>
      <c r="H43" t="n">
        <v>5</v>
      </c>
      <c r="I43" t="n">
        <v>3</v>
      </c>
      <c r="J43" t="n">
        <v>-1</v>
      </c>
      <c r="K43" t="n">
        <v>-1</v>
      </c>
      <c r="L43">
        <f>HYPERLINK("https://www.defined.fi/sol/6tVZVjcppH2BZ9Xj5yFU1Zt34m2rYcyDqqpSeMDZpump?maker=DdFQ1AHUMNEZBNpdaav5uxsu7gRqQMcEGQEHTpKiinEf","https://www.defined.fi/sol/6tVZVjcppH2BZ9Xj5yFU1Zt34m2rYcyDqqpSeMDZpump?maker=DdFQ1AHUMNEZBNpdaav5uxsu7gRqQMcEGQEHTpKiinEf")</f>
        <v/>
      </c>
      <c r="M43">
        <f>HYPERLINK("https://dexscreener.com/solana/6tVZVjcppH2BZ9Xj5yFU1Zt34m2rYcyDqqpSeMDZpump?maker=DdFQ1AHUMNEZBNpdaav5uxsu7gRqQMcEGQEHTpKiinEf","https://dexscreener.com/solana/6tVZVjcppH2BZ9Xj5yFU1Zt34m2rYcyDqqpSeMDZpump?maker=DdFQ1AHUMNEZBNpdaav5uxsu7gRqQMcEGQEHTpKiinEf")</f>
        <v/>
      </c>
    </row>
    <row r="44">
      <c r="A44" t="inlineStr">
        <is>
          <t>3BeJ9zCgQhaqKMu2HgKJ79yQBChD1Pf3hPwRX44fpump</t>
        </is>
      </c>
      <c r="B44" t="inlineStr">
        <is>
          <t>CB</t>
        </is>
      </c>
      <c r="C44" t="n">
        <v>10</v>
      </c>
      <c r="D44" t="n">
        <v>38.94</v>
      </c>
      <c r="E44" t="n">
        <v>0.17</v>
      </c>
      <c r="F44" t="n">
        <v>234.6</v>
      </c>
      <c r="G44" t="n">
        <v>273.54</v>
      </c>
      <c r="H44" t="n">
        <v>10</v>
      </c>
      <c r="I44" t="n">
        <v>6</v>
      </c>
      <c r="J44" t="n">
        <v>-1</v>
      </c>
      <c r="K44" t="n">
        <v>-1</v>
      </c>
      <c r="L44">
        <f>HYPERLINK("https://www.defined.fi/sol/3BeJ9zCgQhaqKMu2HgKJ79yQBChD1Pf3hPwRX44fpump?maker=DdFQ1AHUMNEZBNpdaav5uxsu7gRqQMcEGQEHTpKiinEf","https://www.defined.fi/sol/3BeJ9zCgQhaqKMu2HgKJ79yQBChD1Pf3hPwRX44fpump?maker=DdFQ1AHUMNEZBNpdaav5uxsu7gRqQMcEGQEHTpKiinEf")</f>
        <v/>
      </c>
      <c r="M44">
        <f>HYPERLINK("https://dexscreener.com/solana/3BeJ9zCgQhaqKMu2HgKJ79yQBChD1Pf3hPwRX44fpump?maker=DdFQ1AHUMNEZBNpdaav5uxsu7gRqQMcEGQEHTpKiinEf","https://dexscreener.com/solana/3BeJ9zCgQhaqKMu2HgKJ79yQBChD1Pf3hPwRX44fpump?maker=DdFQ1AHUMNEZBNpdaav5uxsu7gRqQMcEGQEHTpKiinEf")</f>
        <v/>
      </c>
    </row>
    <row r="45">
      <c r="A45" t="inlineStr">
        <is>
          <t>4gQZwhvouvyjxpiHxbdpepXUN3CGPfphrXVv8eMUpump</t>
        </is>
      </c>
      <c r="B45" t="inlineStr">
        <is>
          <t>Miyajima</t>
        </is>
      </c>
      <c r="C45" t="n">
        <v>10</v>
      </c>
      <c r="D45" t="n">
        <v>1.17</v>
      </c>
      <c r="E45" t="n">
        <v>-1</v>
      </c>
      <c r="F45" t="n">
        <v>2.74</v>
      </c>
      <c r="G45" t="n">
        <v>3.91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HYPERLINK("https://www.defined.fi/sol/4gQZwhvouvyjxpiHxbdpepXUN3CGPfphrXVv8eMUpump?maker=DdFQ1AHUMNEZBNpdaav5uxsu7gRqQMcEGQEHTpKiinEf","https://www.defined.fi/sol/4gQZwhvouvyjxpiHxbdpepXUN3CGPfphrXVv8eMUpump?maker=DdFQ1AHUMNEZBNpdaav5uxsu7gRqQMcEGQEHTpKiinEf")</f>
        <v/>
      </c>
      <c r="M45">
        <f>HYPERLINK("https://dexscreener.com/solana/4gQZwhvouvyjxpiHxbdpepXUN3CGPfphrXVv8eMUpump?maker=DdFQ1AHUMNEZBNpdaav5uxsu7gRqQMcEGQEHTpKiinEf","https://dexscreener.com/solana/4gQZwhvouvyjxpiHxbdpepXUN3CGPfphrXVv8eMUpump?maker=DdFQ1AHUMNEZBNpdaav5uxsu7gRqQMcEGQEHTpKiinEf")</f>
        <v/>
      </c>
    </row>
    <row r="46">
      <c r="A46" t="inlineStr">
        <is>
          <t>JB2wezZLdzWfnaCfHxLg193RS3Rh51ThiXxEDWQDpump</t>
        </is>
      </c>
      <c r="B46" t="inlineStr">
        <is>
          <t>LABUBU</t>
        </is>
      </c>
      <c r="C46" t="n">
        <v>10</v>
      </c>
      <c r="D46" t="n">
        <v>3.99</v>
      </c>
      <c r="E46" t="n">
        <v>0.15</v>
      </c>
      <c r="F46" t="n">
        <v>26.95</v>
      </c>
      <c r="G46" t="n">
        <v>30.95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HYPERLINK("https://www.defined.fi/sol/JB2wezZLdzWfnaCfHxLg193RS3Rh51ThiXxEDWQDpump?maker=DdFQ1AHUMNEZBNpdaav5uxsu7gRqQMcEGQEHTpKiinEf","https://www.defined.fi/sol/JB2wezZLdzWfnaCfHxLg193RS3Rh51ThiXxEDWQDpump?maker=DdFQ1AHUMNEZBNpdaav5uxsu7gRqQMcEGQEHTpKiinEf")</f>
        <v/>
      </c>
      <c r="M46">
        <f>HYPERLINK("https://dexscreener.com/solana/JB2wezZLdzWfnaCfHxLg193RS3Rh51ThiXxEDWQDpump?maker=DdFQ1AHUMNEZBNpdaav5uxsu7gRqQMcEGQEHTpKiinEf","https://dexscreener.com/solana/JB2wezZLdzWfnaCfHxLg193RS3Rh51ThiXxEDWQDpump?maker=DdFQ1AHUMNEZBNpdaav5uxsu7gRqQMcEGQEHTpKiinEf")</f>
        <v/>
      </c>
    </row>
    <row r="47">
      <c r="A47" t="inlineStr">
        <is>
          <t>5Bjs6U1Qih7EvZ1RWTQLyJ6c5mjJ951FZBNJRvmV1pZg</t>
        </is>
      </c>
      <c r="B47" t="inlineStr">
        <is>
          <t>FUCK</t>
        </is>
      </c>
      <c r="C47" t="n">
        <v>11</v>
      </c>
      <c r="D47" t="n">
        <v>-0.253</v>
      </c>
      <c r="E47" t="n">
        <v>-0.06</v>
      </c>
      <c r="F47" t="n">
        <v>4.51</v>
      </c>
      <c r="G47" t="n">
        <v>4.26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HYPERLINK("https://www.defined.fi/sol/5Bjs6U1Qih7EvZ1RWTQLyJ6c5mjJ951FZBNJRvmV1pZg?maker=DdFQ1AHUMNEZBNpdaav5uxsu7gRqQMcEGQEHTpKiinEf","https://www.defined.fi/sol/5Bjs6U1Qih7EvZ1RWTQLyJ6c5mjJ951FZBNJRvmV1pZg?maker=DdFQ1AHUMNEZBNpdaav5uxsu7gRqQMcEGQEHTpKiinEf")</f>
        <v/>
      </c>
      <c r="M47">
        <f>HYPERLINK("https://dexscreener.com/solana/5Bjs6U1Qih7EvZ1RWTQLyJ6c5mjJ951FZBNJRvmV1pZg?maker=DdFQ1AHUMNEZBNpdaav5uxsu7gRqQMcEGQEHTpKiinEf","https://dexscreener.com/solana/5Bjs6U1Qih7EvZ1RWTQLyJ6c5mjJ951FZBNJRvmV1pZg?maker=DdFQ1AHUMNEZBNpdaav5uxsu7gRqQMcEGQEHTpKiinEf")</f>
        <v/>
      </c>
    </row>
    <row r="48">
      <c r="A48" t="inlineStr">
        <is>
          <t>6R3cyLUa8PmYo3Xk29bRXxGeVHSYF8RYrAsikeSwpump</t>
        </is>
      </c>
      <c r="B48" t="inlineStr">
        <is>
          <t>WAAS</t>
        </is>
      </c>
      <c r="C48" t="n">
        <v>11</v>
      </c>
      <c r="D48" t="n">
        <v>-2.25</v>
      </c>
      <c r="E48" t="n">
        <v>-0.09</v>
      </c>
      <c r="F48" t="n">
        <v>25.72</v>
      </c>
      <c r="G48" t="n">
        <v>23.47</v>
      </c>
      <c r="H48" t="n">
        <v>7</v>
      </c>
      <c r="I48" t="n">
        <v>5</v>
      </c>
      <c r="J48" t="n">
        <v>-1</v>
      </c>
      <c r="K48" t="n">
        <v>-1</v>
      </c>
      <c r="L48">
        <f>HYPERLINK("https://www.defined.fi/sol/6R3cyLUa8PmYo3Xk29bRXxGeVHSYF8RYrAsikeSwpump?maker=DdFQ1AHUMNEZBNpdaav5uxsu7gRqQMcEGQEHTpKiinEf","https://www.defined.fi/sol/6R3cyLUa8PmYo3Xk29bRXxGeVHSYF8RYrAsikeSwpump?maker=DdFQ1AHUMNEZBNpdaav5uxsu7gRqQMcEGQEHTpKiinEf")</f>
        <v/>
      </c>
      <c r="M48">
        <f>HYPERLINK("https://dexscreener.com/solana/6R3cyLUa8PmYo3Xk29bRXxGeVHSYF8RYrAsikeSwpump?maker=DdFQ1AHUMNEZBNpdaav5uxsu7gRqQMcEGQEHTpKiinEf","https://dexscreener.com/solana/6R3cyLUa8PmYo3Xk29bRXxGeVHSYF8RYrAsikeSwpump?maker=DdFQ1AHUMNEZBNpdaav5uxsu7gRqQMcEGQEHTpKiinEf")</f>
        <v/>
      </c>
    </row>
    <row r="49">
      <c r="A49" t="inlineStr">
        <is>
          <t>AY4AxLZaqZ6XAt3GhUnqreBH1DM7YzqAsoqQ8KmJpump</t>
        </is>
      </c>
      <c r="B49" t="inlineStr">
        <is>
          <t>SATOSHI</t>
        </is>
      </c>
      <c r="C49" t="n">
        <v>11</v>
      </c>
      <c r="D49" t="n">
        <v>7.15</v>
      </c>
      <c r="E49" t="n">
        <v>0.52</v>
      </c>
      <c r="F49" t="n">
        <v>13.64</v>
      </c>
      <c r="G49" t="n">
        <v>20.79</v>
      </c>
      <c r="H49" t="n">
        <v>3</v>
      </c>
      <c r="I49" t="n">
        <v>3</v>
      </c>
      <c r="J49" t="n">
        <v>-1</v>
      </c>
      <c r="K49" t="n">
        <v>-1</v>
      </c>
      <c r="L49">
        <f>HYPERLINK("https://www.defined.fi/sol/AY4AxLZaqZ6XAt3GhUnqreBH1DM7YzqAsoqQ8KmJpump?maker=DdFQ1AHUMNEZBNpdaav5uxsu7gRqQMcEGQEHTpKiinEf","https://www.defined.fi/sol/AY4AxLZaqZ6XAt3GhUnqreBH1DM7YzqAsoqQ8KmJpump?maker=DdFQ1AHUMNEZBNpdaav5uxsu7gRqQMcEGQEHTpKiinEf")</f>
        <v/>
      </c>
      <c r="M49">
        <f>HYPERLINK("https://dexscreener.com/solana/AY4AxLZaqZ6XAt3GhUnqreBH1DM7YzqAsoqQ8KmJpump?maker=DdFQ1AHUMNEZBNpdaav5uxsu7gRqQMcEGQEHTpKiinEf","https://dexscreener.com/solana/AY4AxLZaqZ6XAt3GhUnqreBH1DM7YzqAsoqQ8KmJpump?maker=DdFQ1AHUMNEZBNpdaav5uxsu7gRqQMcEGQEHTpKiinEf")</f>
        <v/>
      </c>
    </row>
    <row r="50">
      <c r="A50" t="inlineStr">
        <is>
          <t>ED5nyyWEzpPPiWimP8vYm7sD7TD3LAt3Q3gRTWHzPJBY</t>
        </is>
      </c>
      <c r="B50" t="inlineStr">
        <is>
          <t>MOODENG</t>
        </is>
      </c>
      <c r="C50" t="n">
        <v>12</v>
      </c>
      <c r="D50" t="n">
        <v>-44.51</v>
      </c>
      <c r="E50" t="n">
        <v>-0.16</v>
      </c>
      <c r="F50" t="n">
        <v>275.08</v>
      </c>
      <c r="G50" t="n">
        <v>230.58</v>
      </c>
      <c r="H50" t="n">
        <v>4</v>
      </c>
      <c r="I50" t="n">
        <v>3</v>
      </c>
      <c r="J50" t="n">
        <v>-1</v>
      </c>
      <c r="K50" t="n">
        <v>-1</v>
      </c>
      <c r="L50">
        <f>HYPERLINK("https://www.defined.fi/sol/ED5nyyWEzpPPiWimP8vYm7sD7TD3LAt3Q3gRTWHzPJBY?maker=DdFQ1AHUMNEZBNpdaav5uxsu7gRqQMcEGQEHTpKiinEf","https://www.defined.fi/sol/ED5nyyWEzpPPiWimP8vYm7sD7TD3LAt3Q3gRTWHzPJBY?maker=DdFQ1AHUMNEZBNpdaav5uxsu7gRqQMcEGQEHTpKiinEf")</f>
        <v/>
      </c>
      <c r="M50">
        <f>HYPERLINK("https://dexscreener.com/solana/ED5nyyWEzpPPiWimP8vYm7sD7TD3LAt3Q3gRTWHzPJBY?maker=DdFQ1AHUMNEZBNpdaav5uxsu7gRqQMcEGQEHTpKiinEf","https://dexscreener.com/solana/ED5nyyWEzpPPiWimP8vYm7sD7TD3LAt3Q3gRTWHzPJBY?maker=DdFQ1AHUMNEZBNpdaav5uxsu7gRqQMcEGQEHTpKiinEf")</f>
        <v/>
      </c>
    </row>
    <row r="51">
      <c r="A51" t="inlineStr">
        <is>
          <t>GwB8M8FEfhhTgoe8pVcqx8yugtr8vUjf9Xdh4f4zpump</t>
        </is>
      </c>
      <c r="B51" t="inlineStr">
        <is>
          <t>AShare</t>
        </is>
      </c>
      <c r="C51" t="n">
        <v>12</v>
      </c>
      <c r="D51" t="n">
        <v>-1.42</v>
      </c>
      <c r="E51" t="n">
        <v>-0.52</v>
      </c>
      <c r="F51" t="n">
        <v>2.76</v>
      </c>
      <c r="G51" t="n">
        <v>1.34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HYPERLINK("https://www.defined.fi/sol/GwB8M8FEfhhTgoe8pVcqx8yugtr8vUjf9Xdh4f4zpump?maker=DdFQ1AHUMNEZBNpdaav5uxsu7gRqQMcEGQEHTpKiinEf","https://www.defined.fi/sol/GwB8M8FEfhhTgoe8pVcqx8yugtr8vUjf9Xdh4f4zpump?maker=DdFQ1AHUMNEZBNpdaav5uxsu7gRqQMcEGQEHTpKiinEf")</f>
        <v/>
      </c>
      <c r="M51">
        <f>HYPERLINK("https://dexscreener.com/solana/GwB8M8FEfhhTgoe8pVcqx8yugtr8vUjf9Xdh4f4zpump?maker=DdFQ1AHUMNEZBNpdaav5uxsu7gRqQMcEGQEHTpKiinEf","https://dexscreener.com/solana/GwB8M8FEfhhTgoe8pVcqx8yugtr8vUjf9Xdh4f4zpump?maker=DdFQ1AHUMNEZBNpdaav5uxsu7gRqQMcEGQEHTpKiinEf")</f>
        <v/>
      </c>
    </row>
    <row r="52">
      <c r="A52" t="inlineStr">
        <is>
          <t>HCq9orwso55TowciCZkD3Yb7c74iHYRGvQrubz4ppump</t>
        </is>
      </c>
      <c r="B52" t="inlineStr">
        <is>
          <t>SSEC</t>
        </is>
      </c>
      <c r="C52" t="n">
        <v>12</v>
      </c>
      <c r="D52" t="n">
        <v>-17.31</v>
      </c>
      <c r="E52" t="n">
        <v>-0.11</v>
      </c>
      <c r="F52" t="n">
        <v>155.6</v>
      </c>
      <c r="G52" t="n">
        <v>138.29</v>
      </c>
      <c r="H52" t="n">
        <v>9</v>
      </c>
      <c r="I52" t="n">
        <v>5</v>
      </c>
      <c r="J52" t="n">
        <v>-1</v>
      </c>
      <c r="K52" t="n">
        <v>-1</v>
      </c>
      <c r="L52">
        <f>HYPERLINK("https://www.defined.fi/sol/HCq9orwso55TowciCZkD3Yb7c74iHYRGvQrubz4ppump?maker=DdFQ1AHUMNEZBNpdaav5uxsu7gRqQMcEGQEHTpKiinEf","https://www.defined.fi/sol/HCq9orwso55TowciCZkD3Yb7c74iHYRGvQrubz4ppump?maker=DdFQ1AHUMNEZBNpdaav5uxsu7gRqQMcEGQEHTpKiinEf")</f>
        <v/>
      </c>
      <c r="M52">
        <f>HYPERLINK("https://dexscreener.com/solana/HCq9orwso55TowciCZkD3Yb7c74iHYRGvQrubz4ppump?maker=DdFQ1AHUMNEZBNpdaav5uxsu7gRqQMcEGQEHTpKiinEf","https://dexscreener.com/solana/HCq9orwso55TowciCZkD3Yb7c74iHYRGvQrubz4ppump?maker=DdFQ1AHUMNEZBNpdaav5uxsu7gRqQMcEGQEHTpKiinEf")</f>
        <v/>
      </c>
    </row>
    <row r="53">
      <c r="A53" t="inlineStr">
        <is>
          <t>ADSTQMsKEwSz9Y8oXn7fQ5JJ8yTq4TwgrXQVh4KHpump</t>
        </is>
      </c>
      <c r="B53" t="inlineStr">
        <is>
          <t>NTC</t>
        </is>
      </c>
      <c r="C53" t="n">
        <v>12</v>
      </c>
      <c r="D53" t="n">
        <v>35.06</v>
      </c>
      <c r="E53" t="n">
        <v>3.34</v>
      </c>
      <c r="F53" t="n">
        <v>10.49</v>
      </c>
      <c r="G53" t="n">
        <v>45.55</v>
      </c>
      <c r="H53" t="n">
        <v>2</v>
      </c>
      <c r="I53" t="n">
        <v>4</v>
      </c>
      <c r="J53" t="n">
        <v>-1</v>
      </c>
      <c r="K53" t="n">
        <v>-1</v>
      </c>
      <c r="L53">
        <f>HYPERLINK("https://www.defined.fi/sol/ADSTQMsKEwSz9Y8oXn7fQ5JJ8yTq4TwgrXQVh4KHpump?maker=DdFQ1AHUMNEZBNpdaav5uxsu7gRqQMcEGQEHTpKiinEf","https://www.defined.fi/sol/ADSTQMsKEwSz9Y8oXn7fQ5JJ8yTq4TwgrXQVh4KHpump?maker=DdFQ1AHUMNEZBNpdaav5uxsu7gRqQMcEGQEHTpKiinEf")</f>
        <v/>
      </c>
      <c r="M53">
        <f>HYPERLINK("https://dexscreener.com/solana/ADSTQMsKEwSz9Y8oXn7fQ5JJ8yTq4TwgrXQVh4KHpump?maker=DdFQ1AHUMNEZBNpdaav5uxsu7gRqQMcEGQEHTpKiinEf","https://dexscreener.com/solana/ADSTQMsKEwSz9Y8oXn7fQ5JJ8yTq4TwgrXQVh4KHpump?maker=DdFQ1AHUMNEZBNpdaav5uxsu7gRqQMcEGQEHTpKiinEf")</f>
        <v/>
      </c>
    </row>
    <row r="54">
      <c r="A54" t="inlineStr">
        <is>
          <t>CovcDCLajoWWvQvK8MdYKGYTz2UxS5X6Em3irqKkpump</t>
        </is>
      </c>
      <c r="B54" t="inlineStr">
        <is>
          <t>AZIZI</t>
        </is>
      </c>
      <c r="C54" t="n">
        <v>12</v>
      </c>
      <c r="D54" t="n">
        <v>-0.627</v>
      </c>
      <c r="E54" t="n">
        <v>-0.22</v>
      </c>
      <c r="F54" t="n">
        <v>2.82</v>
      </c>
      <c r="G54" t="n">
        <v>2.19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HYPERLINK("https://www.defined.fi/sol/CovcDCLajoWWvQvK8MdYKGYTz2UxS5X6Em3irqKkpump?maker=DdFQ1AHUMNEZBNpdaav5uxsu7gRqQMcEGQEHTpKiinEf","https://www.defined.fi/sol/CovcDCLajoWWvQvK8MdYKGYTz2UxS5X6Em3irqKkpump?maker=DdFQ1AHUMNEZBNpdaav5uxsu7gRqQMcEGQEHTpKiinEf")</f>
        <v/>
      </c>
      <c r="M54">
        <f>HYPERLINK("https://dexscreener.com/solana/CovcDCLajoWWvQvK8MdYKGYTz2UxS5X6Em3irqKkpump?maker=DdFQ1AHUMNEZBNpdaav5uxsu7gRqQMcEGQEHTpKiinEf","https://dexscreener.com/solana/CovcDCLajoWWvQvK8MdYKGYTz2UxS5X6Em3irqKkpump?maker=DdFQ1AHUMNEZBNpdaav5uxsu7gRqQMcEGQEHTpKiinEf")</f>
        <v/>
      </c>
    </row>
    <row r="55">
      <c r="A55" t="inlineStr">
        <is>
          <t>EgCouiJyJB4BowdJBs9QdQSV8hwhzGRUAEDz24qonNb7</t>
        </is>
      </c>
      <c r="B55" t="inlineStr">
        <is>
          <t>Doop</t>
        </is>
      </c>
      <c r="C55" t="n">
        <v>12</v>
      </c>
      <c r="D55" t="n">
        <v>-9.73</v>
      </c>
      <c r="E55" t="n">
        <v>-1</v>
      </c>
      <c r="F55" t="n">
        <v>17.99</v>
      </c>
      <c r="G55" t="n">
        <v>8.710000000000001</v>
      </c>
      <c r="H55" t="n">
        <v>2</v>
      </c>
      <c r="I55" t="n">
        <v>2</v>
      </c>
      <c r="J55" t="n">
        <v>-1</v>
      </c>
      <c r="K55" t="n">
        <v>-1</v>
      </c>
      <c r="L55">
        <f>HYPERLINK("https://www.defined.fi/sol/EgCouiJyJB4BowdJBs9QdQSV8hwhzGRUAEDz24qonNb7?maker=DdFQ1AHUMNEZBNpdaav5uxsu7gRqQMcEGQEHTpKiinEf","https://www.defined.fi/sol/EgCouiJyJB4BowdJBs9QdQSV8hwhzGRUAEDz24qonNb7?maker=DdFQ1AHUMNEZBNpdaav5uxsu7gRqQMcEGQEHTpKiinEf")</f>
        <v/>
      </c>
      <c r="M55">
        <f>HYPERLINK("https://dexscreener.com/solana/EgCouiJyJB4BowdJBs9QdQSV8hwhzGRUAEDz24qonNb7?maker=DdFQ1AHUMNEZBNpdaav5uxsu7gRqQMcEGQEHTpKiinEf","https://dexscreener.com/solana/EgCouiJyJB4BowdJBs9QdQSV8hwhzGRUAEDz24qonNb7?maker=DdFQ1AHUMNEZBNpdaav5uxsu7gRqQMcEGQEHTpKiinEf")</f>
        <v/>
      </c>
    </row>
    <row r="56">
      <c r="A56" t="inlineStr">
        <is>
          <t>2QY1BG2YDfRCbPQRyDrKjv7boi3m1kf8PEXEjbWxpump</t>
        </is>
      </c>
      <c r="B56" t="inlineStr">
        <is>
          <t>CloudCash</t>
        </is>
      </c>
      <c r="C56" t="n">
        <v>12</v>
      </c>
      <c r="D56" t="n">
        <v>0.361</v>
      </c>
      <c r="E56" t="n">
        <v>0.26</v>
      </c>
      <c r="F56" t="n">
        <v>1.4</v>
      </c>
      <c r="G56" t="n">
        <v>1.76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HYPERLINK("https://www.defined.fi/sol/2QY1BG2YDfRCbPQRyDrKjv7boi3m1kf8PEXEjbWxpump?maker=DdFQ1AHUMNEZBNpdaav5uxsu7gRqQMcEGQEHTpKiinEf","https://www.defined.fi/sol/2QY1BG2YDfRCbPQRyDrKjv7boi3m1kf8PEXEjbWxpump?maker=DdFQ1AHUMNEZBNpdaav5uxsu7gRqQMcEGQEHTpKiinEf")</f>
        <v/>
      </c>
      <c r="M56">
        <f>HYPERLINK("https://dexscreener.com/solana/2QY1BG2YDfRCbPQRyDrKjv7boi3m1kf8PEXEjbWxpump?maker=DdFQ1AHUMNEZBNpdaav5uxsu7gRqQMcEGQEHTpKiinEf","https://dexscreener.com/solana/2QY1BG2YDfRCbPQRyDrKjv7boi3m1kf8PEXEjbWxpump?maker=DdFQ1AHUMNEZBNpdaav5uxsu7gRqQMcEGQEHTpKiinEf")</f>
        <v/>
      </c>
    </row>
    <row r="57">
      <c r="A57" t="inlineStr">
        <is>
          <t>CRQdQmb9TDmG9FFTPEL9gqDvfyF6HxGaHwiq5eybpump</t>
        </is>
      </c>
      <c r="B57" t="inlineStr">
        <is>
          <t>MSPC</t>
        </is>
      </c>
      <c r="C57" t="n">
        <v>12</v>
      </c>
      <c r="D57" t="n">
        <v>-1.74</v>
      </c>
      <c r="E57" t="n">
        <v>-0.19</v>
      </c>
      <c r="F57" t="n">
        <v>9.130000000000001</v>
      </c>
      <c r="G57" t="n">
        <v>7.39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HYPERLINK("https://www.defined.fi/sol/CRQdQmb9TDmG9FFTPEL9gqDvfyF6HxGaHwiq5eybpump?maker=DdFQ1AHUMNEZBNpdaav5uxsu7gRqQMcEGQEHTpKiinEf","https://www.defined.fi/sol/CRQdQmb9TDmG9FFTPEL9gqDvfyF6HxGaHwiq5eybpump?maker=DdFQ1AHUMNEZBNpdaav5uxsu7gRqQMcEGQEHTpKiinEf")</f>
        <v/>
      </c>
      <c r="M57">
        <f>HYPERLINK("https://dexscreener.com/solana/CRQdQmb9TDmG9FFTPEL9gqDvfyF6HxGaHwiq5eybpump?maker=DdFQ1AHUMNEZBNpdaav5uxsu7gRqQMcEGQEHTpKiinEf","https://dexscreener.com/solana/CRQdQmb9TDmG9FFTPEL9gqDvfyF6HxGaHwiq5eybpump?maker=DdFQ1AHUMNEZBNpdaav5uxsu7gRqQMcEGQEHTpKiinEf")</f>
        <v/>
      </c>
    </row>
    <row r="58">
      <c r="A58" t="inlineStr">
        <is>
          <t>6QbDaFsz9V1BXk1dca3opQETS9NcQPABi2X7va34LPg</t>
        </is>
      </c>
      <c r="B58" t="inlineStr">
        <is>
          <t>$BTCC</t>
        </is>
      </c>
      <c r="C58" t="n">
        <v>12</v>
      </c>
      <c r="D58" t="n">
        <v>-0.326</v>
      </c>
      <c r="E58" t="n">
        <v>-1</v>
      </c>
      <c r="F58" t="n">
        <v>2.71</v>
      </c>
      <c r="G58" t="n">
        <v>2.39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HYPERLINK("https://www.defined.fi/sol/6QbDaFsz9V1BXk1dca3opQETS9NcQPABi2X7va34LPg?maker=DdFQ1AHUMNEZBNpdaav5uxsu7gRqQMcEGQEHTpKiinEf","https://www.defined.fi/sol/6QbDaFsz9V1BXk1dca3opQETS9NcQPABi2X7va34LPg?maker=DdFQ1AHUMNEZBNpdaav5uxsu7gRqQMcEGQEHTpKiinEf")</f>
        <v/>
      </c>
      <c r="M58">
        <f>HYPERLINK("https://dexscreener.com/solana/6QbDaFsz9V1BXk1dca3opQETS9NcQPABi2X7va34LPg?maker=DdFQ1AHUMNEZBNpdaav5uxsu7gRqQMcEGQEHTpKiinEf","https://dexscreener.com/solana/6QbDaFsz9V1BXk1dca3opQETS9NcQPABi2X7va34LPg?maker=DdFQ1AHUMNEZBNpdaav5uxsu7gRqQMcEGQEHTpKiinEf")</f>
        <v/>
      </c>
    </row>
    <row r="59">
      <c r="A59" t="inlineStr">
        <is>
          <t>Gn1haSB4Jkh3E9PXSC2BRYrh97ReruvTqf13jd5Jpump</t>
        </is>
      </c>
      <c r="B59" t="inlineStr">
        <is>
          <t>GARGOYLE</t>
        </is>
      </c>
      <c r="C59" t="n">
        <v>12</v>
      </c>
      <c r="D59" t="n">
        <v>20</v>
      </c>
      <c r="E59" t="n">
        <v>1.05</v>
      </c>
      <c r="F59" t="n">
        <v>19</v>
      </c>
      <c r="G59" t="n">
        <v>39</v>
      </c>
      <c r="H59" t="n">
        <v>4</v>
      </c>
      <c r="I59" t="n">
        <v>7</v>
      </c>
      <c r="J59" t="n">
        <v>-1</v>
      </c>
      <c r="K59" t="n">
        <v>-1</v>
      </c>
      <c r="L59">
        <f>HYPERLINK("https://www.defined.fi/sol/Gn1haSB4Jkh3E9PXSC2BRYrh97ReruvTqf13jd5Jpump?maker=DdFQ1AHUMNEZBNpdaav5uxsu7gRqQMcEGQEHTpKiinEf","https://www.defined.fi/sol/Gn1haSB4Jkh3E9PXSC2BRYrh97ReruvTqf13jd5Jpump?maker=DdFQ1AHUMNEZBNpdaav5uxsu7gRqQMcEGQEHTpKiinEf")</f>
        <v/>
      </c>
      <c r="M59">
        <f>HYPERLINK("https://dexscreener.com/solana/Gn1haSB4Jkh3E9PXSC2BRYrh97ReruvTqf13jd5Jpump?maker=DdFQ1AHUMNEZBNpdaav5uxsu7gRqQMcEGQEHTpKiinEf","https://dexscreener.com/solana/Gn1haSB4Jkh3E9PXSC2BRYrh97ReruvTqf13jd5Jpump?maker=DdFQ1AHUMNEZBNpdaav5uxsu7gRqQMcEGQEHTpKiinEf")</f>
        <v/>
      </c>
    </row>
    <row r="60">
      <c r="A60" t="inlineStr">
        <is>
          <t>BAJhSPYrNyP5hZT8872Huz3uq7jti2J1Fdwwu7u1pump</t>
        </is>
      </c>
      <c r="B60" t="inlineStr">
        <is>
          <t>bitlen</t>
        </is>
      </c>
      <c r="C60" t="n">
        <v>12</v>
      </c>
      <c r="D60" t="n">
        <v>6.28</v>
      </c>
      <c r="E60" t="n">
        <v>2.31</v>
      </c>
      <c r="F60" t="n">
        <v>2.72</v>
      </c>
      <c r="G60" t="n">
        <v>9.01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HYPERLINK("https://www.defined.fi/sol/BAJhSPYrNyP5hZT8872Huz3uq7jti2J1Fdwwu7u1pump?maker=DdFQ1AHUMNEZBNpdaav5uxsu7gRqQMcEGQEHTpKiinEf","https://www.defined.fi/sol/BAJhSPYrNyP5hZT8872Huz3uq7jti2J1Fdwwu7u1pump?maker=DdFQ1AHUMNEZBNpdaav5uxsu7gRqQMcEGQEHTpKiinEf")</f>
        <v/>
      </c>
      <c r="M60">
        <f>HYPERLINK("https://dexscreener.com/solana/BAJhSPYrNyP5hZT8872Huz3uq7jti2J1Fdwwu7u1pump?maker=DdFQ1AHUMNEZBNpdaav5uxsu7gRqQMcEGQEHTpKiinEf","https://dexscreener.com/solana/BAJhSPYrNyP5hZT8872Huz3uq7jti2J1Fdwwu7u1pump?maker=DdFQ1AHUMNEZBNpdaav5uxsu7gRqQMcEGQEHTpKiinEf")</f>
        <v/>
      </c>
    </row>
    <row r="61">
      <c r="A61" t="inlineStr">
        <is>
          <t>2LSqPMHbTEkgco7FwWsT9b399MqgoTsT8zCWbKRXMRNF</t>
        </is>
      </c>
      <c r="B61" t="inlineStr">
        <is>
          <t>PONZI</t>
        </is>
      </c>
      <c r="C61" t="n">
        <v>12</v>
      </c>
      <c r="D61" t="n">
        <v>0.243</v>
      </c>
      <c r="E61" t="n">
        <v>-1</v>
      </c>
      <c r="F61" t="n">
        <v>2.77</v>
      </c>
      <c r="G61" t="n">
        <v>3.01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HYPERLINK("https://www.defined.fi/sol/2LSqPMHbTEkgco7FwWsT9b399MqgoTsT8zCWbKRXMRNF?maker=DdFQ1AHUMNEZBNpdaav5uxsu7gRqQMcEGQEHTpKiinEf","https://www.defined.fi/sol/2LSqPMHbTEkgco7FwWsT9b399MqgoTsT8zCWbKRXMRNF?maker=DdFQ1AHUMNEZBNpdaav5uxsu7gRqQMcEGQEHTpKiinEf")</f>
        <v/>
      </c>
      <c r="M61">
        <f>HYPERLINK("https://dexscreener.com/solana/2LSqPMHbTEkgco7FwWsT9b399MqgoTsT8zCWbKRXMRNF?maker=DdFQ1AHUMNEZBNpdaav5uxsu7gRqQMcEGQEHTpKiinEf","https://dexscreener.com/solana/2LSqPMHbTEkgco7FwWsT9b399MqgoTsT8zCWbKRXMRNF?maker=DdFQ1AHUMNEZBNpdaav5uxsu7gRqQMcEGQEHTpKiinEf")</f>
        <v/>
      </c>
    </row>
    <row r="62">
      <c r="A62" t="inlineStr">
        <is>
          <t>HymWVbBsbHSCsRhYVeK421dKXYCppbb2Qfh84DMppump</t>
        </is>
      </c>
      <c r="B62" t="inlineStr">
        <is>
          <t>A-share</t>
        </is>
      </c>
      <c r="C62" t="n">
        <v>13</v>
      </c>
      <c r="D62" t="n">
        <v>1.21</v>
      </c>
      <c r="E62" t="n">
        <v>-1</v>
      </c>
      <c r="F62" t="n">
        <v>0.92</v>
      </c>
      <c r="G62" t="n">
        <v>2.13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HYPERLINK("https://www.defined.fi/sol/HymWVbBsbHSCsRhYVeK421dKXYCppbb2Qfh84DMppump?maker=DdFQ1AHUMNEZBNpdaav5uxsu7gRqQMcEGQEHTpKiinEf","https://www.defined.fi/sol/HymWVbBsbHSCsRhYVeK421dKXYCppbb2Qfh84DMppump?maker=DdFQ1AHUMNEZBNpdaav5uxsu7gRqQMcEGQEHTpKiinEf")</f>
        <v/>
      </c>
      <c r="M62">
        <f>HYPERLINK("https://dexscreener.com/solana/HymWVbBsbHSCsRhYVeK421dKXYCppbb2Qfh84DMppump?maker=DdFQ1AHUMNEZBNpdaav5uxsu7gRqQMcEGQEHTpKiinEf","https://dexscreener.com/solana/HymWVbBsbHSCsRhYVeK421dKXYCppbb2Qfh84DMppump?maker=DdFQ1AHUMNEZBNpdaav5uxsu7gRqQMcEGQEHTpKiinEf")</f>
        <v/>
      </c>
    </row>
    <row r="63">
      <c r="A63" t="inlineStr">
        <is>
          <t>3tGoeAFsVvJ2vb2FhttHtL7YMhpc4xouTDoryqNJ85m1</t>
        </is>
      </c>
      <c r="B63" t="inlineStr">
        <is>
          <t>Frosty</t>
        </is>
      </c>
      <c r="C63" t="n">
        <v>13</v>
      </c>
      <c r="D63" t="n">
        <v>-0.308</v>
      </c>
      <c r="E63" t="n">
        <v>-0.11</v>
      </c>
      <c r="F63" t="n">
        <v>2.8</v>
      </c>
      <c r="G63" t="n">
        <v>2.5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HYPERLINK("https://www.defined.fi/sol/3tGoeAFsVvJ2vb2FhttHtL7YMhpc4xouTDoryqNJ85m1?maker=DdFQ1AHUMNEZBNpdaav5uxsu7gRqQMcEGQEHTpKiinEf","https://www.defined.fi/sol/3tGoeAFsVvJ2vb2FhttHtL7YMhpc4xouTDoryqNJ85m1?maker=DdFQ1AHUMNEZBNpdaav5uxsu7gRqQMcEGQEHTpKiinEf")</f>
        <v/>
      </c>
      <c r="M63">
        <f>HYPERLINK("https://dexscreener.com/solana/3tGoeAFsVvJ2vb2FhttHtL7YMhpc4xouTDoryqNJ85m1?maker=DdFQ1AHUMNEZBNpdaav5uxsu7gRqQMcEGQEHTpKiinEf","https://dexscreener.com/solana/3tGoeAFsVvJ2vb2FhttHtL7YMhpc4xouTDoryqNJ85m1?maker=DdFQ1AHUMNEZBNpdaav5uxsu7gRqQMcEGQEHTpKiinEf")</f>
        <v/>
      </c>
    </row>
    <row r="64">
      <c r="A64" t="inlineStr">
        <is>
          <t>7z7KPxafRcdbdNXoxNmHTwc5zWT6DueMtdk6b4Yfpump</t>
        </is>
      </c>
      <c r="B64" t="inlineStr">
        <is>
          <t>ATLANTIS</t>
        </is>
      </c>
      <c r="C64" t="n">
        <v>13</v>
      </c>
      <c r="D64" t="n">
        <v>19.26</v>
      </c>
      <c r="E64" t="n">
        <v>1.28</v>
      </c>
      <c r="F64" t="n">
        <v>15.09</v>
      </c>
      <c r="G64" t="n">
        <v>34.35</v>
      </c>
      <c r="H64" t="n">
        <v>5</v>
      </c>
      <c r="I64" t="n">
        <v>6</v>
      </c>
      <c r="J64" t="n">
        <v>-1</v>
      </c>
      <c r="K64" t="n">
        <v>-1</v>
      </c>
      <c r="L64">
        <f>HYPERLINK("https://www.defined.fi/sol/7z7KPxafRcdbdNXoxNmHTwc5zWT6DueMtdk6b4Yfpump?maker=DdFQ1AHUMNEZBNpdaav5uxsu7gRqQMcEGQEHTpKiinEf","https://www.defined.fi/sol/7z7KPxafRcdbdNXoxNmHTwc5zWT6DueMtdk6b4Yfpump?maker=DdFQ1AHUMNEZBNpdaav5uxsu7gRqQMcEGQEHTpKiinEf")</f>
        <v/>
      </c>
      <c r="M64">
        <f>HYPERLINK("https://dexscreener.com/solana/7z7KPxafRcdbdNXoxNmHTwc5zWT6DueMtdk6b4Yfpump?maker=DdFQ1AHUMNEZBNpdaav5uxsu7gRqQMcEGQEHTpKiinEf","https://dexscreener.com/solana/7z7KPxafRcdbdNXoxNmHTwc5zWT6DueMtdk6b4Yfpump?maker=DdFQ1AHUMNEZBNpdaav5uxsu7gRqQMcEGQEHTpKiinEf")</f>
        <v/>
      </c>
    </row>
    <row r="65">
      <c r="A65" t="inlineStr">
        <is>
          <t>8wJZpmvohx4K9pXcDc2Rz1BobS5isaVXvA9XkMHnpump</t>
        </is>
      </c>
      <c r="B65" t="inlineStr">
        <is>
          <t>Twinny</t>
        </is>
      </c>
      <c r="C65" t="n">
        <v>13</v>
      </c>
      <c r="D65" t="n">
        <v>0.45</v>
      </c>
      <c r="E65" t="n">
        <v>0.1</v>
      </c>
      <c r="F65" t="n">
        <v>4.53</v>
      </c>
      <c r="G65" t="n">
        <v>4.98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HYPERLINK("https://www.defined.fi/sol/8wJZpmvohx4K9pXcDc2Rz1BobS5isaVXvA9XkMHnpump?maker=DdFQ1AHUMNEZBNpdaav5uxsu7gRqQMcEGQEHTpKiinEf","https://www.defined.fi/sol/8wJZpmvohx4K9pXcDc2Rz1BobS5isaVXvA9XkMHnpump?maker=DdFQ1AHUMNEZBNpdaav5uxsu7gRqQMcEGQEHTpKiinEf")</f>
        <v/>
      </c>
      <c r="M65">
        <f>HYPERLINK("https://dexscreener.com/solana/8wJZpmvohx4K9pXcDc2Rz1BobS5isaVXvA9XkMHnpump?maker=DdFQ1AHUMNEZBNpdaav5uxsu7gRqQMcEGQEHTpKiinEf","https://dexscreener.com/solana/8wJZpmvohx4K9pXcDc2Rz1BobS5isaVXvA9XkMHnpump?maker=DdFQ1AHUMNEZBNpdaav5uxsu7gRqQMcEGQEHTpKiinEf")</f>
        <v/>
      </c>
    </row>
    <row r="66">
      <c r="A66" t="inlineStr">
        <is>
          <t>PTaPpWCipyVBCcWDZSKPuu74D8Seg6LsQre9dURpump</t>
        </is>
      </c>
      <c r="B66" t="inlineStr">
        <is>
          <t>SSSFFS</t>
        </is>
      </c>
      <c r="C66" t="n">
        <v>13</v>
      </c>
      <c r="D66" t="n">
        <v>0</v>
      </c>
      <c r="E66" t="n">
        <v>0</v>
      </c>
      <c r="F66" t="n">
        <v>1.82</v>
      </c>
      <c r="G66" t="n">
        <v>1.82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HYPERLINK("https://www.defined.fi/sol/PTaPpWCipyVBCcWDZSKPuu74D8Seg6LsQre9dURpump?maker=DdFQ1AHUMNEZBNpdaav5uxsu7gRqQMcEGQEHTpKiinEf","https://www.defined.fi/sol/PTaPpWCipyVBCcWDZSKPuu74D8Seg6LsQre9dURpump?maker=DdFQ1AHUMNEZBNpdaav5uxsu7gRqQMcEGQEHTpKiinEf")</f>
        <v/>
      </c>
      <c r="M66">
        <f>HYPERLINK("https://dexscreener.com/solana/PTaPpWCipyVBCcWDZSKPuu74D8Seg6LsQre9dURpump?maker=DdFQ1AHUMNEZBNpdaav5uxsu7gRqQMcEGQEHTpKiinEf","https://dexscreener.com/solana/PTaPpWCipyVBCcWDZSKPuu74D8Seg6LsQre9dURpump?maker=DdFQ1AHUMNEZBNpdaav5uxsu7gRqQMcEGQEHTpKiinEf")</f>
        <v/>
      </c>
    </row>
    <row r="67">
      <c r="A67" t="inlineStr">
        <is>
          <t>BjJHbSHbJLDyQmH14BU4CDDCftEKMJLZ6VJdAMBCpump</t>
        </is>
      </c>
      <c r="B67" t="inlineStr">
        <is>
          <t>Miyako</t>
        </is>
      </c>
      <c r="C67" t="n">
        <v>13</v>
      </c>
      <c r="D67" t="n">
        <v>-2.02</v>
      </c>
      <c r="E67" t="n">
        <v>-0.74</v>
      </c>
      <c r="F67" t="n">
        <v>2.7</v>
      </c>
      <c r="G67" t="n">
        <v>0.6889999999999999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HYPERLINK("https://www.defined.fi/sol/BjJHbSHbJLDyQmH14BU4CDDCftEKMJLZ6VJdAMBCpump?maker=DdFQ1AHUMNEZBNpdaav5uxsu7gRqQMcEGQEHTpKiinEf","https://www.defined.fi/sol/BjJHbSHbJLDyQmH14BU4CDDCftEKMJLZ6VJdAMBCpump?maker=DdFQ1AHUMNEZBNpdaav5uxsu7gRqQMcEGQEHTpKiinEf")</f>
        <v/>
      </c>
      <c r="M67">
        <f>HYPERLINK("https://dexscreener.com/solana/BjJHbSHbJLDyQmH14BU4CDDCftEKMJLZ6VJdAMBCpump?maker=DdFQ1AHUMNEZBNpdaav5uxsu7gRqQMcEGQEHTpKiinEf","https://dexscreener.com/solana/BjJHbSHbJLDyQmH14BU4CDDCftEKMJLZ6VJdAMBCpump?maker=DdFQ1AHUMNEZBNpdaav5uxsu7gRqQMcEGQEHTpKiinEf")</f>
        <v/>
      </c>
    </row>
    <row r="68">
      <c r="A68" t="inlineStr">
        <is>
          <t>BSUxVMgp1YeTX4G3hzaJiAZgZpF4FGLPsYTK3SrApump</t>
        </is>
      </c>
      <c r="B68" t="inlineStr">
        <is>
          <t>Hada</t>
        </is>
      </c>
      <c r="C68" t="n">
        <v>13</v>
      </c>
      <c r="D68" t="n">
        <v>0.828</v>
      </c>
      <c r="E68" t="n">
        <v>0.3</v>
      </c>
      <c r="F68" t="n">
        <v>2.71</v>
      </c>
      <c r="G68" t="n">
        <v>3.54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HYPERLINK("https://www.defined.fi/sol/BSUxVMgp1YeTX4G3hzaJiAZgZpF4FGLPsYTK3SrApump?maker=DdFQ1AHUMNEZBNpdaav5uxsu7gRqQMcEGQEHTpKiinEf","https://www.defined.fi/sol/BSUxVMgp1YeTX4G3hzaJiAZgZpF4FGLPsYTK3SrApump?maker=DdFQ1AHUMNEZBNpdaav5uxsu7gRqQMcEGQEHTpKiinEf")</f>
        <v/>
      </c>
      <c r="M68">
        <f>HYPERLINK("https://dexscreener.com/solana/BSUxVMgp1YeTX4G3hzaJiAZgZpF4FGLPsYTK3SrApump?maker=DdFQ1AHUMNEZBNpdaav5uxsu7gRqQMcEGQEHTpKiinEf","https://dexscreener.com/solana/BSUxVMgp1YeTX4G3hzaJiAZgZpF4FGLPsYTK3SrApump?maker=DdFQ1AHUMNEZBNpdaav5uxsu7gRqQMcEGQEHTpKiinEf")</f>
        <v/>
      </c>
    </row>
    <row r="69">
      <c r="A69" t="inlineStr">
        <is>
          <t>5AAYBejKr337hK4BpqdVRdAatUvizfEfnetfDJFKpump</t>
        </is>
      </c>
      <c r="B69" t="inlineStr">
        <is>
          <t>Bill</t>
        </is>
      </c>
      <c r="C69" t="n">
        <v>14</v>
      </c>
      <c r="D69" t="n">
        <v>-3.11</v>
      </c>
      <c r="E69" t="n">
        <v>-0.43</v>
      </c>
      <c r="F69" t="n">
        <v>7.2</v>
      </c>
      <c r="G69" t="n">
        <v>4.09</v>
      </c>
      <c r="H69" t="n">
        <v>2</v>
      </c>
      <c r="I69" t="n">
        <v>1</v>
      </c>
      <c r="J69" t="n">
        <v>-1</v>
      </c>
      <c r="K69" t="n">
        <v>-1</v>
      </c>
      <c r="L69">
        <f>HYPERLINK("https://www.defined.fi/sol/5AAYBejKr337hK4BpqdVRdAatUvizfEfnetfDJFKpump?maker=DdFQ1AHUMNEZBNpdaav5uxsu7gRqQMcEGQEHTpKiinEf","https://www.defined.fi/sol/5AAYBejKr337hK4BpqdVRdAatUvizfEfnetfDJFKpump?maker=DdFQ1AHUMNEZBNpdaav5uxsu7gRqQMcEGQEHTpKiinEf")</f>
        <v/>
      </c>
      <c r="M69">
        <f>HYPERLINK("https://dexscreener.com/solana/5AAYBejKr337hK4BpqdVRdAatUvizfEfnetfDJFKpump?maker=DdFQ1AHUMNEZBNpdaav5uxsu7gRqQMcEGQEHTpKiinEf","https://dexscreener.com/solana/5AAYBejKr337hK4BpqdVRdAatUvizfEfnetfDJFKpump?maker=DdFQ1AHUMNEZBNpdaav5uxsu7gRqQMcEGQEHTpKiinEf")</f>
        <v/>
      </c>
    </row>
    <row r="70">
      <c r="A70" t="inlineStr">
        <is>
          <t>DdAha7whXKd64ohVmDB4PtL16ix7UcfMHu7DXuNqpump</t>
        </is>
      </c>
      <c r="B70" t="inlineStr">
        <is>
          <t>BILL</t>
        </is>
      </c>
      <c r="C70" t="n">
        <v>14</v>
      </c>
      <c r="D70" t="n">
        <v>9.960000000000001</v>
      </c>
      <c r="E70" t="n">
        <v>1.38</v>
      </c>
      <c r="F70" t="n">
        <v>7.2</v>
      </c>
      <c r="G70" t="n">
        <v>17.15</v>
      </c>
      <c r="H70" t="n">
        <v>2</v>
      </c>
      <c r="I70" t="n">
        <v>1</v>
      </c>
      <c r="J70" t="n">
        <v>-1</v>
      </c>
      <c r="K70" t="n">
        <v>-1</v>
      </c>
      <c r="L70">
        <f>HYPERLINK("https://www.defined.fi/sol/DdAha7whXKd64ohVmDB4PtL16ix7UcfMHu7DXuNqpump?maker=DdFQ1AHUMNEZBNpdaav5uxsu7gRqQMcEGQEHTpKiinEf","https://www.defined.fi/sol/DdAha7whXKd64ohVmDB4PtL16ix7UcfMHu7DXuNqpump?maker=DdFQ1AHUMNEZBNpdaav5uxsu7gRqQMcEGQEHTpKiinEf")</f>
        <v/>
      </c>
      <c r="M70">
        <f>HYPERLINK("https://dexscreener.com/solana/DdAha7whXKd64ohVmDB4PtL16ix7UcfMHu7DXuNqpump?maker=DdFQ1AHUMNEZBNpdaav5uxsu7gRqQMcEGQEHTpKiinEf","https://dexscreener.com/solana/DdAha7whXKd64ohVmDB4PtL16ix7UcfMHu7DXuNqpump?maker=DdFQ1AHUMNEZBNpdaav5uxsu7gRqQMcEGQEHTpKiinEf")</f>
        <v/>
      </c>
    </row>
    <row r="71">
      <c r="A71" t="inlineStr">
        <is>
          <t>ChaDG96kTHVAFKkHBJ4hiF8AiNsQBccC3j8tVSsJpump</t>
        </is>
      </c>
      <c r="B71" t="inlineStr">
        <is>
          <t>Bubbles</t>
        </is>
      </c>
      <c r="C71" t="n">
        <v>14</v>
      </c>
      <c r="D71" t="n">
        <v>-1.53</v>
      </c>
      <c r="E71" t="n">
        <v>-0.28</v>
      </c>
      <c r="F71" t="n">
        <v>5.4</v>
      </c>
      <c r="G71" t="n">
        <v>3.87</v>
      </c>
      <c r="H71" t="n">
        <v>2</v>
      </c>
      <c r="I71" t="n">
        <v>2</v>
      </c>
      <c r="J71" t="n">
        <v>-1</v>
      </c>
      <c r="K71" t="n">
        <v>-1</v>
      </c>
      <c r="L71">
        <f>HYPERLINK("https://www.defined.fi/sol/ChaDG96kTHVAFKkHBJ4hiF8AiNsQBccC3j8tVSsJpump?maker=DdFQ1AHUMNEZBNpdaav5uxsu7gRqQMcEGQEHTpKiinEf","https://www.defined.fi/sol/ChaDG96kTHVAFKkHBJ4hiF8AiNsQBccC3j8tVSsJpump?maker=DdFQ1AHUMNEZBNpdaav5uxsu7gRqQMcEGQEHTpKiinEf")</f>
        <v/>
      </c>
      <c r="M71">
        <f>HYPERLINK("https://dexscreener.com/solana/ChaDG96kTHVAFKkHBJ4hiF8AiNsQBccC3j8tVSsJpump?maker=DdFQ1AHUMNEZBNpdaav5uxsu7gRqQMcEGQEHTpKiinEf","https://dexscreener.com/solana/ChaDG96kTHVAFKkHBJ4hiF8AiNsQBccC3j8tVSsJpump?maker=DdFQ1AHUMNEZBNpdaav5uxsu7gRqQMcEGQEHTpKiinEf")</f>
        <v/>
      </c>
    </row>
    <row r="72">
      <c r="A72" t="inlineStr">
        <is>
          <t>3NiacqbMpCbPr1NdUSZ6LDvqbTtCqEgnJn6dhdGzpump</t>
        </is>
      </c>
      <c r="B72" t="inlineStr">
        <is>
          <t>PAC</t>
        </is>
      </c>
      <c r="C72" t="n">
        <v>14</v>
      </c>
      <c r="D72" t="n">
        <v>-8.359999999999999</v>
      </c>
      <c r="E72" t="n">
        <v>-0.62</v>
      </c>
      <c r="F72" t="n">
        <v>13.44</v>
      </c>
      <c r="G72" t="n">
        <v>5.08</v>
      </c>
      <c r="H72" t="n">
        <v>2</v>
      </c>
      <c r="I72" t="n">
        <v>1</v>
      </c>
      <c r="J72" t="n">
        <v>-1</v>
      </c>
      <c r="K72" t="n">
        <v>-1</v>
      </c>
      <c r="L72">
        <f>HYPERLINK("https://www.defined.fi/sol/3NiacqbMpCbPr1NdUSZ6LDvqbTtCqEgnJn6dhdGzpump?maker=DdFQ1AHUMNEZBNpdaav5uxsu7gRqQMcEGQEHTpKiinEf","https://www.defined.fi/sol/3NiacqbMpCbPr1NdUSZ6LDvqbTtCqEgnJn6dhdGzpump?maker=DdFQ1AHUMNEZBNpdaav5uxsu7gRqQMcEGQEHTpKiinEf")</f>
        <v/>
      </c>
      <c r="M72">
        <f>HYPERLINK("https://dexscreener.com/solana/3NiacqbMpCbPr1NdUSZ6LDvqbTtCqEgnJn6dhdGzpump?maker=DdFQ1AHUMNEZBNpdaav5uxsu7gRqQMcEGQEHTpKiinEf","https://dexscreener.com/solana/3NiacqbMpCbPr1NdUSZ6LDvqbTtCqEgnJn6dhdGzpump?maker=DdFQ1AHUMNEZBNpdaav5uxsu7gRqQMcEGQEHTpKiinEf")</f>
        <v/>
      </c>
    </row>
    <row r="73">
      <c r="A73" t="inlineStr">
        <is>
          <t>BTC35GZem89yYwvq12zkp21ov9sWQNyApjsivJ6aih94</t>
        </is>
      </c>
      <c r="B73" t="inlineStr">
        <is>
          <t>BTC</t>
        </is>
      </c>
      <c r="C73" t="n">
        <v>14</v>
      </c>
      <c r="D73" t="n">
        <v>0.058</v>
      </c>
      <c r="E73" t="n">
        <v>-1</v>
      </c>
      <c r="F73" t="n">
        <v>1.79</v>
      </c>
      <c r="G73" t="n">
        <v>1.85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HYPERLINK("https://www.defined.fi/sol/BTC35GZem89yYwvq12zkp21ov9sWQNyApjsivJ6aih94?maker=DdFQ1AHUMNEZBNpdaav5uxsu7gRqQMcEGQEHTpKiinEf","https://www.defined.fi/sol/BTC35GZem89yYwvq12zkp21ov9sWQNyApjsivJ6aih94?maker=DdFQ1AHUMNEZBNpdaav5uxsu7gRqQMcEGQEHTpKiinEf")</f>
        <v/>
      </c>
      <c r="M73">
        <f>HYPERLINK("https://dexscreener.com/solana/BTC35GZem89yYwvq12zkp21ov9sWQNyApjsivJ6aih94?maker=DdFQ1AHUMNEZBNpdaav5uxsu7gRqQMcEGQEHTpKiinEf","https://dexscreener.com/solana/BTC35GZem89yYwvq12zkp21ov9sWQNyApjsivJ6aih94?maker=DdFQ1AHUMNEZBNpdaav5uxsu7gRqQMcEGQEHTpKiinEf")</f>
        <v/>
      </c>
    </row>
    <row r="74">
      <c r="A74" t="inlineStr">
        <is>
          <t>CZ9jSpjsJzcgQVnjUHdSxq3BKRoy8RbAaX23LjKwpump</t>
        </is>
      </c>
      <c r="B74" t="inlineStr">
        <is>
          <t>DMAGA</t>
        </is>
      </c>
      <c r="C74" t="n">
        <v>14</v>
      </c>
      <c r="D74" t="n">
        <v>0.006</v>
      </c>
      <c r="E74" t="n">
        <v>-1</v>
      </c>
      <c r="F74" t="n">
        <v>0.09</v>
      </c>
      <c r="G74" t="n">
        <v>0.096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HYPERLINK("https://www.defined.fi/sol/CZ9jSpjsJzcgQVnjUHdSxq3BKRoy8RbAaX23LjKwpump?maker=DdFQ1AHUMNEZBNpdaav5uxsu7gRqQMcEGQEHTpKiinEf","https://www.defined.fi/sol/CZ9jSpjsJzcgQVnjUHdSxq3BKRoy8RbAaX23LjKwpump?maker=DdFQ1AHUMNEZBNpdaav5uxsu7gRqQMcEGQEHTpKiinEf")</f>
        <v/>
      </c>
      <c r="M74">
        <f>HYPERLINK("https://dexscreener.com/solana/CZ9jSpjsJzcgQVnjUHdSxq3BKRoy8RbAaX23LjKwpump?maker=DdFQ1AHUMNEZBNpdaav5uxsu7gRqQMcEGQEHTpKiinEf","https://dexscreener.com/solana/CZ9jSpjsJzcgQVnjUHdSxq3BKRoy8RbAaX23LjKwpump?maker=DdFQ1AHUMNEZBNpdaav5uxsu7gRqQMcEGQEHTpKiinEf")</f>
        <v/>
      </c>
    </row>
    <row r="75">
      <c r="A75" t="inlineStr">
        <is>
          <t>DRPUZYxtkjdYzQEdPVHxnNjZRyKdSnsSapiubP7upump</t>
        </is>
      </c>
      <c r="B75" t="inlineStr">
        <is>
          <t>BitGold</t>
        </is>
      </c>
      <c r="C75" t="n">
        <v>14</v>
      </c>
      <c r="D75" t="n">
        <v>3.09</v>
      </c>
      <c r="E75" t="n">
        <v>-1</v>
      </c>
      <c r="F75" t="n">
        <v>1.79</v>
      </c>
      <c r="G75" t="n">
        <v>4.89</v>
      </c>
      <c r="H75" t="n">
        <v>1</v>
      </c>
      <c r="I75" t="n">
        <v>2</v>
      </c>
      <c r="J75" t="n">
        <v>-1</v>
      </c>
      <c r="K75" t="n">
        <v>-1</v>
      </c>
      <c r="L75">
        <f>HYPERLINK("https://www.defined.fi/sol/DRPUZYxtkjdYzQEdPVHxnNjZRyKdSnsSapiubP7upump?maker=DdFQ1AHUMNEZBNpdaav5uxsu7gRqQMcEGQEHTpKiinEf","https://www.defined.fi/sol/DRPUZYxtkjdYzQEdPVHxnNjZRyKdSnsSapiubP7upump?maker=DdFQ1AHUMNEZBNpdaav5uxsu7gRqQMcEGQEHTpKiinEf")</f>
        <v/>
      </c>
      <c r="M75">
        <f>HYPERLINK("https://dexscreener.com/solana/DRPUZYxtkjdYzQEdPVHxnNjZRyKdSnsSapiubP7upump?maker=DdFQ1AHUMNEZBNpdaav5uxsu7gRqQMcEGQEHTpKiinEf","https://dexscreener.com/solana/DRPUZYxtkjdYzQEdPVHxnNjZRyKdSnsSapiubP7upump?maker=DdFQ1AHUMNEZBNpdaav5uxsu7gRqQMcEGQEHTpKiinEf")</f>
        <v/>
      </c>
    </row>
    <row r="76">
      <c r="A76" t="inlineStr">
        <is>
          <t>5qMpe2wd4rfP4JF75KyFAkdetNTQsShRfjCQij9Wpump</t>
        </is>
      </c>
      <c r="B76" t="inlineStr">
        <is>
          <t>BITGOLD</t>
        </is>
      </c>
      <c r="C76" t="n">
        <v>14</v>
      </c>
      <c r="D76" t="n">
        <v>2.69</v>
      </c>
      <c r="E76" t="n">
        <v>-1</v>
      </c>
      <c r="F76" t="n">
        <v>4.55</v>
      </c>
      <c r="G76" t="n">
        <v>7.24</v>
      </c>
      <c r="H76" t="n">
        <v>2</v>
      </c>
      <c r="I76" t="n">
        <v>3</v>
      </c>
      <c r="J76" t="n">
        <v>-1</v>
      </c>
      <c r="K76" t="n">
        <v>-1</v>
      </c>
      <c r="L76">
        <f>HYPERLINK("https://www.defined.fi/sol/5qMpe2wd4rfP4JF75KyFAkdetNTQsShRfjCQij9Wpump?maker=DdFQ1AHUMNEZBNpdaav5uxsu7gRqQMcEGQEHTpKiinEf","https://www.defined.fi/sol/5qMpe2wd4rfP4JF75KyFAkdetNTQsShRfjCQij9Wpump?maker=DdFQ1AHUMNEZBNpdaav5uxsu7gRqQMcEGQEHTpKiinEf")</f>
        <v/>
      </c>
      <c r="M76">
        <f>HYPERLINK("https://dexscreener.com/solana/5qMpe2wd4rfP4JF75KyFAkdetNTQsShRfjCQij9Wpump?maker=DdFQ1AHUMNEZBNpdaav5uxsu7gRqQMcEGQEHTpKiinEf","https://dexscreener.com/solana/5qMpe2wd4rfP4JF75KyFAkdetNTQsShRfjCQij9Wpump?maker=DdFQ1AHUMNEZBNpdaav5uxsu7gRqQMcEGQEHTpKiinEf")</f>
        <v/>
      </c>
    </row>
    <row r="77">
      <c r="A77" t="inlineStr">
        <is>
          <t>6TkafZdpmUHfNZi3QyNd2GBKHeurVCmFpWDGUfBDr39Q</t>
        </is>
      </c>
      <c r="B77" t="inlineStr">
        <is>
          <t>BMAGA</t>
        </is>
      </c>
      <c r="C77" t="n">
        <v>14</v>
      </c>
      <c r="D77" t="n">
        <v>18.56</v>
      </c>
      <c r="E77" t="n">
        <v>-1</v>
      </c>
      <c r="F77" t="n">
        <v>1.8</v>
      </c>
      <c r="G77" t="n">
        <v>20.36</v>
      </c>
      <c r="H77" t="n">
        <v>1</v>
      </c>
      <c r="I77" t="n">
        <v>2</v>
      </c>
      <c r="J77" t="n">
        <v>-1</v>
      </c>
      <c r="K77" t="n">
        <v>-1</v>
      </c>
      <c r="L77">
        <f>HYPERLINK("https://www.defined.fi/sol/6TkafZdpmUHfNZi3QyNd2GBKHeurVCmFpWDGUfBDr39Q?maker=DdFQ1AHUMNEZBNpdaav5uxsu7gRqQMcEGQEHTpKiinEf","https://www.defined.fi/sol/6TkafZdpmUHfNZi3QyNd2GBKHeurVCmFpWDGUfBDr39Q?maker=DdFQ1AHUMNEZBNpdaav5uxsu7gRqQMcEGQEHTpKiinEf")</f>
        <v/>
      </c>
      <c r="M77">
        <f>HYPERLINK("https://dexscreener.com/solana/6TkafZdpmUHfNZi3QyNd2GBKHeurVCmFpWDGUfBDr39Q?maker=DdFQ1AHUMNEZBNpdaav5uxsu7gRqQMcEGQEHTpKiinEf","https://dexscreener.com/solana/6TkafZdpmUHfNZi3QyNd2GBKHeurVCmFpWDGUfBDr39Q?maker=DdFQ1AHUMNEZBNpdaav5uxsu7gRqQMcEGQEHTpKiinEf")</f>
        <v/>
      </c>
    </row>
    <row r="78">
      <c r="A78" t="inlineStr">
        <is>
          <t>Cs1trGdJmdJLYVc5svdSZ1nuVZ159uf5tNTH87Bgpump</t>
        </is>
      </c>
      <c r="B78" t="inlineStr">
        <is>
          <t>COMBO</t>
        </is>
      </c>
      <c r="C78" t="n">
        <v>14</v>
      </c>
      <c r="D78" t="n">
        <v>1.87</v>
      </c>
      <c r="E78" t="n">
        <v>0.42</v>
      </c>
      <c r="F78" t="n">
        <v>4.47</v>
      </c>
      <c r="G78" t="n">
        <v>6.34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HYPERLINK("https://www.defined.fi/sol/Cs1trGdJmdJLYVc5svdSZ1nuVZ159uf5tNTH87Bgpump?maker=DdFQ1AHUMNEZBNpdaav5uxsu7gRqQMcEGQEHTpKiinEf","https://www.defined.fi/sol/Cs1trGdJmdJLYVc5svdSZ1nuVZ159uf5tNTH87Bgpump?maker=DdFQ1AHUMNEZBNpdaav5uxsu7gRqQMcEGQEHTpKiinEf")</f>
        <v/>
      </c>
      <c r="M78">
        <f>HYPERLINK("https://dexscreener.com/solana/Cs1trGdJmdJLYVc5svdSZ1nuVZ159uf5tNTH87Bgpump?maker=DdFQ1AHUMNEZBNpdaav5uxsu7gRqQMcEGQEHTpKiinEf","https://dexscreener.com/solana/Cs1trGdJmdJLYVc5svdSZ1nuVZ159uf5tNTH87Bgpump?maker=DdFQ1AHUMNEZBNpdaav5uxsu7gRqQMcEGQEHTpKiinEf")</f>
        <v/>
      </c>
    </row>
    <row r="79">
      <c r="A79" t="inlineStr">
        <is>
          <t>6TFTsaDQiJkBVgvoCD8mWKc4UVEwV8vNGxGUFkjpump</t>
        </is>
      </c>
      <c r="B79" t="inlineStr">
        <is>
          <t>MOJO</t>
        </is>
      </c>
      <c r="C79" t="n">
        <v>14</v>
      </c>
      <c r="D79" t="n">
        <v>0.806</v>
      </c>
      <c r="E79" t="n">
        <v>0.3</v>
      </c>
      <c r="F79" t="n">
        <v>2.68</v>
      </c>
      <c r="G79" t="n">
        <v>3.49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HYPERLINK("https://www.defined.fi/sol/6TFTsaDQiJkBVgvoCD8mWKc4UVEwV8vNGxGUFkjpump?maker=DdFQ1AHUMNEZBNpdaav5uxsu7gRqQMcEGQEHTpKiinEf","https://www.defined.fi/sol/6TFTsaDQiJkBVgvoCD8mWKc4UVEwV8vNGxGUFkjpump?maker=DdFQ1AHUMNEZBNpdaav5uxsu7gRqQMcEGQEHTpKiinEf")</f>
        <v/>
      </c>
      <c r="M79">
        <f>HYPERLINK("https://dexscreener.com/solana/6TFTsaDQiJkBVgvoCD8mWKc4UVEwV8vNGxGUFkjpump?maker=DdFQ1AHUMNEZBNpdaav5uxsu7gRqQMcEGQEHTpKiinEf","https://dexscreener.com/solana/6TFTsaDQiJkBVgvoCD8mWKc4UVEwV8vNGxGUFkjpump?maker=DdFQ1AHUMNEZBNpdaav5uxsu7gRqQMcEGQEHTpKiinEf")</f>
        <v/>
      </c>
    </row>
    <row r="80">
      <c r="A80" t="inlineStr">
        <is>
          <t>Ccz7kEFwdca2N7uACco29YM5gA4kfXVUc2Cv1kcJpump</t>
        </is>
      </c>
      <c r="B80" t="inlineStr">
        <is>
          <t>Halle</t>
        </is>
      </c>
      <c r="C80" t="n">
        <v>14</v>
      </c>
      <c r="D80" t="n">
        <v>2.76</v>
      </c>
      <c r="E80" t="n">
        <v>1.02</v>
      </c>
      <c r="F80" t="n">
        <v>2.69</v>
      </c>
      <c r="G80" t="n">
        <v>5.45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HYPERLINK("https://www.defined.fi/sol/Ccz7kEFwdca2N7uACco29YM5gA4kfXVUc2Cv1kcJpump?maker=DdFQ1AHUMNEZBNpdaav5uxsu7gRqQMcEGQEHTpKiinEf","https://www.defined.fi/sol/Ccz7kEFwdca2N7uACco29YM5gA4kfXVUc2Cv1kcJpump?maker=DdFQ1AHUMNEZBNpdaav5uxsu7gRqQMcEGQEHTpKiinEf")</f>
        <v/>
      </c>
      <c r="M80">
        <f>HYPERLINK("https://dexscreener.com/solana/Ccz7kEFwdca2N7uACco29YM5gA4kfXVUc2Cv1kcJpump?maker=DdFQ1AHUMNEZBNpdaav5uxsu7gRqQMcEGQEHTpKiinEf","https://dexscreener.com/solana/Ccz7kEFwdca2N7uACco29YM5gA4kfXVUc2Cv1kcJpump?maker=DdFQ1AHUMNEZBNpdaav5uxsu7gRqQMcEGQEHTpKiinEf")</f>
        <v/>
      </c>
    </row>
    <row r="81">
      <c r="A81" t="inlineStr">
        <is>
          <t>54aYzfrnXtLppPJjzV9PHp2UbNEffgBduF12mTajpump</t>
        </is>
      </c>
      <c r="B81" t="inlineStr">
        <is>
          <t>r/bitcoin</t>
        </is>
      </c>
      <c r="C81" t="n">
        <v>14</v>
      </c>
      <c r="D81" t="n">
        <v>0.412</v>
      </c>
      <c r="E81" t="n">
        <v>0.23</v>
      </c>
      <c r="F81" t="n">
        <v>1.81</v>
      </c>
      <c r="G81" t="n">
        <v>2.22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HYPERLINK("https://www.defined.fi/sol/54aYzfrnXtLppPJjzV9PHp2UbNEffgBduF12mTajpump?maker=DdFQ1AHUMNEZBNpdaav5uxsu7gRqQMcEGQEHTpKiinEf","https://www.defined.fi/sol/54aYzfrnXtLppPJjzV9PHp2UbNEffgBduF12mTajpump?maker=DdFQ1AHUMNEZBNpdaav5uxsu7gRqQMcEGQEHTpKiinEf")</f>
        <v/>
      </c>
      <c r="M81">
        <f>HYPERLINK("https://dexscreener.com/solana/54aYzfrnXtLppPJjzV9PHp2UbNEffgBduF12mTajpump?maker=DdFQ1AHUMNEZBNpdaav5uxsu7gRqQMcEGQEHTpKiinEf","https://dexscreener.com/solana/54aYzfrnXtLppPJjzV9PHp2UbNEffgBduF12mTajpump?maker=DdFQ1AHUMNEZBNpdaav5uxsu7gRqQMcEGQEHTpKiinEf")</f>
        <v/>
      </c>
    </row>
    <row r="82">
      <c r="A82" t="inlineStr">
        <is>
          <t>HMHZBcFFi1n7QMDxazU6RZVCt9tU6DNr4s2FAzVFpump</t>
        </is>
      </c>
      <c r="B82" t="inlineStr">
        <is>
          <t>Sasha</t>
        </is>
      </c>
      <c r="C82" t="n">
        <v>14</v>
      </c>
      <c r="D82" t="n">
        <v>17.6</v>
      </c>
      <c r="E82" t="n">
        <v>3.88</v>
      </c>
      <c r="F82" t="n">
        <v>4.53</v>
      </c>
      <c r="G82" t="n">
        <v>22.13</v>
      </c>
      <c r="H82" t="n">
        <v>2</v>
      </c>
      <c r="I82" t="n">
        <v>4</v>
      </c>
      <c r="J82" t="n">
        <v>-1</v>
      </c>
      <c r="K82" t="n">
        <v>-1</v>
      </c>
      <c r="L82">
        <f>HYPERLINK("https://www.defined.fi/sol/HMHZBcFFi1n7QMDxazU6RZVCt9tU6DNr4s2FAzVFpump?maker=DdFQ1AHUMNEZBNpdaav5uxsu7gRqQMcEGQEHTpKiinEf","https://www.defined.fi/sol/HMHZBcFFi1n7QMDxazU6RZVCt9tU6DNr4s2FAzVFpump?maker=DdFQ1AHUMNEZBNpdaav5uxsu7gRqQMcEGQEHTpKiinEf")</f>
        <v/>
      </c>
      <c r="M82">
        <f>HYPERLINK("https://dexscreener.com/solana/HMHZBcFFi1n7QMDxazU6RZVCt9tU6DNr4s2FAzVFpump?maker=DdFQ1AHUMNEZBNpdaav5uxsu7gRqQMcEGQEHTpKiinEf","https://dexscreener.com/solana/HMHZBcFFi1n7QMDxazU6RZVCt9tU6DNr4s2FAzVFpump?maker=DdFQ1AHUMNEZBNpdaav5uxsu7gRqQMcEGQEHTpKiinEf")</f>
        <v/>
      </c>
    </row>
    <row r="83">
      <c r="A83" t="inlineStr">
        <is>
          <t>2f3yGjGn9Wfc7wA3SuWvsiJB19RVtBKiGumB13Bqpump</t>
        </is>
      </c>
      <c r="B83" t="inlineStr">
        <is>
          <t>PENGUIN</t>
        </is>
      </c>
      <c r="C83" t="n">
        <v>14</v>
      </c>
      <c r="D83" t="n">
        <v>-2.15</v>
      </c>
      <c r="E83" t="n">
        <v>-0.79</v>
      </c>
      <c r="F83" t="n">
        <v>2.73</v>
      </c>
      <c r="G83" t="n">
        <v>0.581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HYPERLINK("https://www.defined.fi/sol/2f3yGjGn9Wfc7wA3SuWvsiJB19RVtBKiGumB13Bqpump?maker=DdFQ1AHUMNEZBNpdaav5uxsu7gRqQMcEGQEHTpKiinEf","https://www.defined.fi/sol/2f3yGjGn9Wfc7wA3SuWvsiJB19RVtBKiGumB13Bqpump?maker=DdFQ1AHUMNEZBNpdaav5uxsu7gRqQMcEGQEHTpKiinEf")</f>
        <v/>
      </c>
      <c r="M83">
        <f>HYPERLINK("https://dexscreener.com/solana/2f3yGjGn9Wfc7wA3SuWvsiJB19RVtBKiGumB13Bqpump?maker=DdFQ1AHUMNEZBNpdaav5uxsu7gRqQMcEGQEHTpKiinEf","https://dexscreener.com/solana/2f3yGjGn9Wfc7wA3SuWvsiJB19RVtBKiGumB13Bqpump?maker=DdFQ1AHUMNEZBNpdaav5uxsu7gRqQMcEGQEHTpKiinEf")</f>
        <v/>
      </c>
    </row>
    <row r="84">
      <c r="A84" t="inlineStr">
        <is>
          <t>EmWBTix7m4dQsnuCTWDv6DUJ2qMh6cbZcmZDK3f4pump</t>
        </is>
      </c>
      <c r="B84" t="inlineStr">
        <is>
          <t>LOOM</t>
        </is>
      </c>
      <c r="C84" t="n">
        <v>15</v>
      </c>
      <c r="D84" t="n">
        <v>7.86</v>
      </c>
      <c r="E84" t="n">
        <v>1.04</v>
      </c>
      <c r="F84" t="n">
        <v>7.54</v>
      </c>
      <c r="G84" t="n">
        <v>15.4</v>
      </c>
      <c r="H84" t="n">
        <v>3</v>
      </c>
      <c r="I84" t="n">
        <v>4</v>
      </c>
      <c r="J84" t="n">
        <v>-1</v>
      </c>
      <c r="K84" t="n">
        <v>-1</v>
      </c>
      <c r="L84">
        <f>HYPERLINK("https://www.defined.fi/sol/EmWBTix7m4dQsnuCTWDv6DUJ2qMh6cbZcmZDK3f4pump?maker=DdFQ1AHUMNEZBNpdaav5uxsu7gRqQMcEGQEHTpKiinEf","https://www.defined.fi/sol/EmWBTix7m4dQsnuCTWDv6DUJ2qMh6cbZcmZDK3f4pump?maker=DdFQ1AHUMNEZBNpdaav5uxsu7gRqQMcEGQEHTpKiinEf")</f>
        <v/>
      </c>
      <c r="M84">
        <f>HYPERLINK("https://dexscreener.com/solana/EmWBTix7m4dQsnuCTWDv6DUJ2qMh6cbZcmZDK3f4pump?maker=DdFQ1AHUMNEZBNpdaav5uxsu7gRqQMcEGQEHTpKiinEf","https://dexscreener.com/solana/EmWBTix7m4dQsnuCTWDv6DUJ2qMh6cbZcmZDK3f4pump?maker=DdFQ1AHUMNEZBNpdaav5uxsu7gRqQMcEGQEHTpKiinEf")</f>
        <v/>
      </c>
    </row>
    <row r="85">
      <c r="A85" t="inlineStr">
        <is>
          <t>4CL3LCcKnixvys5yyxdFQyPeAX72aA2pGYxfxFY6pump</t>
        </is>
      </c>
      <c r="B85" t="inlineStr">
        <is>
          <t>maneki</t>
        </is>
      </c>
      <c r="C85" t="n">
        <v>15</v>
      </c>
      <c r="D85" t="n">
        <v>-0.169</v>
      </c>
      <c r="E85" t="n">
        <v>-0.06</v>
      </c>
      <c r="F85" t="n">
        <v>2.68</v>
      </c>
      <c r="G85" t="n">
        <v>2.51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HYPERLINK("https://www.defined.fi/sol/4CL3LCcKnixvys5yyxdFQyPeAX72aA2pGYxfxFY6pump?maker=DdFQ1AHUMNEZBNpdaav5uxsu7gRqQMcEGQEHTpKiinEf","https://www.defined.fi/sol/4CL3LCcKnixvys5yyxdFQyPeAX72aA2pGYxfxFY6pump?maker=DdFQ1AHUMNEZBNpdaav5uxsu7gRqQMcEGQEHTpKiinEf")</f>
        <v/>
      </c>
      <c r="M85">
        <f>HYPERLINK("https://dexscreener.com/solana/4CL3LCcKnixvys5yyxdFQyPeAX72aA2pGYxfxFY6pump?maker=DdFQ1AHUMNEZBNpdaav5uxsu7gRqQMcEGQEHTpKiinEf","https://dexscreener.com/solana/4CL3LCcKnixvys5yyxdFQyPeAX72aA2pGYxfxFY6pump?maker=DdFQ1AHUMNEZBNpdaav5uxsu7gRqQMcEGQEHTpKiinEf")</f>
        <v/>
      </c>
    </row>
    <row r="86">
      <c r="A86" t="inlineStr">
        <is>
          <t>6UJ8FLcUvdqfZTTGz6brp2eCrvkAf8ea1RzdV9oTpump</t>
        </is>
      </c>
      <c r="B86" t="inlineStr">
        <is>
          <t>BOUNCE</t>
        </is>
      </c>
      <c r="C86" t="n">
        <v>15</v>
      </c>
      <c r="D86" t="n">
        <v>13.08</v>
      </c>
      <c r="E86" t="n">
        <v>4.86</v>
      </c>
      <c r="F86" t="n">
        <v>2.69</v>
      </c>
      <c r="G86" t="n">
        <v>15.77</v>
      </c>
      <c r="H86" t="n">
        <v>1</v>
      </c>
      <c r="I86" t="n">
        <v>3</v>
      </c>
      <c r="J86" t="n">
        <v>-1</v>
      </c>
      <c r="K86" t="n">
        <v>-1</v>
      </c>
      <c r="L86">
        <f>HYPERLINK("https://www.defined.fi/sol/6UJ8FLcUvdqfZTTGz6brp2eCrvkAf8ea1RzdV9oTpump?maker=DdFQ1AHUMNEZBNpdaav5uxsu7gRqQMcEGQEHTpKiinEf","https://www.defined.fi/sol/6UJ8FLcUvdqfZTTGz6brp2eCrvkAf8ea1RzdV9oTpump?maker=DdFQ1AHUMNEZBNpdaav5uxsu7gRqQMcEGQEHTpKiinEf")</f>
        <v/>
      </c>
      <c r="M86">
        <f>HYPERLINK("https://dexscreener.com/solana/6UJ8FLcUvdqfZTTGz6brp2eCrvkAf8ea1RzdV9oTpump?maker=DdFQ1AHUMNEZBNpdaav5uxsu7gRqQMcEGQEHTpKiinEf","https://dexscreener.com/solana/6UJ8FLcUvdqfZTTGz6brp2eCrvkAf8ea1RzdV9oTpump?maker=DdFQ1AHUMNEZBNpdaav5uxsu7gRqQMcEGQEHTpKiinEf")</f>
        <v/>
      </c>
    </row>
    <row r="87">
      <c r="A87" t="inlineStr">
        <is>
          <t>Eim561iHxTHSL6vU9YvrzweDykAqeN9iSYW84FEvpump</t>
        </is>
      </c>
      <c r="B87" t="inlineStr">
        <is>
          <t>SASHA</t>
        </is>
      </c>
      <c r="C87" t="n">
        <v>15</v>
      </c>
      <c r="D87" t="n">
        <v>25.61</v>
      </c>
      <c r="E87" t="n">
        <v>9.470000000000001</v>
      </c>
      <c r="F87" t="n">
        <v>2.7</v>
      </c>
      <c r="G87" t="n">
        <v>28.32</v>
      </c>
      <c r="H87" t="n">
        <v>1</v>
      </c>
      <c r="I87" t="n">
        <v>2</v>
      </c>
      <c r="J87" t="n">
        <v>-1</v>
      </c>
      <c r="K87" t="n">
        <v>-1</v>
      </c>
      <c r="L87">
        <f>HYPERLINK("https://www.defined.fi/sol/Eim561iHxTHSL6vU9YvrzweDykAqeN9iSYW84FEvpump?maker=DdFQ1AHUMNEZBNpdaav5uxsu7gRqQMcEGQEHTpKiinEf","https://www.defined.fi/sol/Eim561iHxTHSL6vU9YvrzweDykAqeN9iSYW84FEvpump?maker=DdFQ1AHUMNEZBNpdaav5uxsu7gRqQMcEGQEHTpKiinEf")</f>
        <v/>
      </c>
      <c r="M87">
        <f>HYPERLINK("https://dexscreener.com/solana/Eim561iHxTHSL6vU9YvrzweDykAqeN9iSYW84FEvpump?maker=DdFQ1AHUMNEZBNpdaav5uxsu7gRqQMcEGQEHTpKiinEf","https://dexscreener.com/solana/Eim561iHxTHSL6vU9YvrzweDykAqeN9iSYW84FEvpump?maker=DdFQ1AHUMNEZBNpdaav5uxsu7gRqQMcEGQEHTpKiinEf")</f>
        <v/>
      </c>
    </row>
    <row r="88">
      <c r="A88" t="inlineStr">
        <is>
          <t>6WNva7iLjTvxSfXPSmbjceW5Yc41LUH4SJNqKom5pump</t>
        </is>
      </c>
      <c r="B88" t="inlineStr">
        <is>
          <t>SASHA</t>
        </is>
      </c>
      <c r="C88" t="n">
        <v>15</v>
      </c>
      <c r="D88" t="n">
        <v>4.8</v>
      </c>
      <c r="E88" t="n">
        <v>1.07</v>
      </c>
      <c r="F88" t="n">
        <v>4.49</v>
      </c>
      <c r="G88" t="n">
        <v>9.289999999999999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HYPERLINK("https://www.defined.fi/sol/6WNva7iLjTvxSfXPSmbjceW5Yc41LUH4SJNqKom5pump?maker=DdFQ1AHUMNEZBNpdaav5uxsu7gRqQMcEGQEHTpKiinEf","https://www.defined.fi/sol/6WNva7iLjTvxSfXPSmbjceW5Yc41LUH4SJNqKom5pump?maker=DdFQ1AHUMNEZBNpdaav5uxsu7gRqQMcEGQEHTpKiinEf")</f>
        <v/>
      </c>
      <c r="M88">
        <f>HYPERLINK("https://dexscreener.com/solana/6WNva7iLjTvxSfXPSmbjceW5Yc41LUH4SJNqKom5pump?maker=DdFQ1AHUMNEZBNpdaav5uxsu7gRqQMcEGQEHTpKiinEf","https://dexscreener.com/solana/6WNva7iLjTvxSfXPSmbjceW5Yc41LUH4SJNqKom5pump?maker=DdFQ1AHUMNEZBNpdaav5uxsu7gRqQMcEGQEHTpKiinEf")</f>
        <v/>
      </c>
    </row>
    <row r="89">
      <c r="A89" t="inlineStr">
        <is>
          <t>FRiohH98UEeYyokAatxLTMNqHbd3HRjSyFhPmpNRpump</t>
        </is>
      </c>
      <c r="B89" t="inlineStr">
        <is>
          <t>KFCDOG</t>
        </is>
      </c>
      <c r="C89" t="n">
        <v>15</v>
      </c>
      <c r="D89" t="n">
        <v>6.03</v>
      </c>
      <c r="E89" t="n">
        <v>2.27</v>
      </c>
      <c r="F89" t="n">
        <v>2.66</v>
      </c>
      <c r="G89" t="n">
        <v>8.68</v>
      </c>
      <c r="H89" t="n">
        <v>1</v>
      </c>
      <c r="I89" t="n">
        <v>2</v>
      </c>
      <c r="J89" t="n">
        <v>-1</v>
      </c>
      <c r="K89" t="n">
        <v>-1</v>
      </c>
      <c r="L89">
        <f>HYPERLINK("https://www.defined.fi/sol/FRiohH98UEeYyokAatxLTMNqHbd3HRjSyFhPmpNRpump?maker=DdFQ1AHUMNEZBNpdaav5uxsu7gRqQMcEGQEHTpKiinEf","https://www.defined.fi/sol/FRiohH98UEeYyokAatxLTMNqHbd3HRjSyFhPmpNRpump?maker=DdFQ1AHUMNEZBNpdaav5uxsu7gRqQMcEGQEHTpKiinEf")</f>
        <v/>
      </c>
      <c r="M89">
        <f>HYPERLINK("https://dexscreener.com/solana/FRiohH98UEeYyokAatxLTMNqHbd3HRjSyFhPmpNRpump?maker=DdFQ1AHUMNEZBNpdaav5uxsu7gRqQMcEGQEHTpKiinEf","https://dexscreener.com/solana/FRiohH98UEeYyokAatxLTMNqHbd3HRjSyFhPmpNRpump?maker=DdFQ1AHUMNEZBNpdaav5uxsu7gRqQMcEGQEHTpKiinEf")</f>
        <v/>
      </c>
    </row>
    <row r="90">
      <c r="A90" t="inlineStr">
        <is>
          <t>HRZvxxtEpczy7FKnPwXcYt1H4X2LYrxLPodCuPp885no</t>
        </is>
      </c>
      <c r="B90" t="inlineStr">
        <is>
          <t>BEAVER</t>
        </is>
      </c>
      <c r="C90" t="n">
        <v>15</v>
      </c>
      <c r="D90" t="n">
        <v>-1.1</v>
      </c>
      <c r="E90" t="n">
        <v>-0.42</v>
      </c>
      <c r="F90" t="n">
        <v>2.65</v>
      </c>
      <c r="G90" t="n">
        <v>1.54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HYPERLINK("https://www.defined.fi/sol/HRZvxxtEpczy7FKnPwXcYt1H4X2LYrxLPodCuPp885no?maker=DdFQ1AHUMNEZBNpdaav5uxsu7gRqQMcEGQEHTpKiinEf","https://www.defined.fi/sol/HRZvxxtEpczy7FKnPwXcYt1H4X2LYrxLPodCuPp885no?maker=DdFQ1AHUMNEZBNpdaav5uxsu7gRqQMcEGQEHTpKiinEf")</f>
        <v/>
      </c>
      <c r="M90">
        <f>HYPERLINK("https://dexscreener.com/solana/HRZvxxtEpczy7FKnPwXcYt1H4X2LYrxLPodCuPp885no?maker=DdFQ1AHUMNEZBNpdaav5uxsu7gRqQMcEGQEHTpKiinEf","https://dexscreener.com/solana/HRZvxxtEpczy7FKnPwXcYt1H4X2LYrxLPodCuPp885no?maker=DdFQ1AHUMNEZBNpdaav5uxsu7gRqQMcEGQEHTpKiinEf")</f>
        <v/>
      </c>
    </row>
    <row r="91">
      <c r="A91" t="inlineStr">
        <is>
          <t>8ZHe1APxTzCupuzd57QbE8BVsrmKsQZBHBgKwqwzpump</t>
        </is>
      </c>
      <c r="B91" t="inlineStr">
        <is>
          <t>ATLANTIS</t>
        </is>
      </c>
      <c r="C91" t="n">
        <v>16</v>
      </c>
      <c r="D91" t="n">
        <v>1.7</v>
      </c>
      <c r="E91" t="n">
        <v>1.93</v>
      </c>
      <c r="F91" t="n">
        <v>0.883</v>
      </c>
      <c r="G91" t="n">
        <v>2.58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HYPERLINK("https://www.defined.fi/sol/8ZHe1APxTzCupuzd57QbE8BVsrmKsQZBHBgKwqwzpump?maker=DdFQ1AHUMNEZBNpdaav5uxsu7gRqQMcEGQEHTpKiinEf","https://www.defined.fi/sol/8ZHe1APxTzCupuzd57QbE8BVsrmKsQZBHBgKwqwzpump?maker=DdFQ1AHUMNEZBNpdaav5uxsu7gRqQMcEGQEHTpKiinEf")</f>
        <v/>
      </c>
      <c r="M91">
        <f>HYPERLINK("https://dexscreener.com/solana/8ZHe1APxTzCupuzd57QbE8BVsrmKsQZBHBgKwqwzpump?maker=DdFQ1AHUMNEZBNpdaav5uxsu7gRqQMcEGQEHTpKiinEf","https://dexscreener.com/solana/8ZHe1APxTzCupuzd57QbE8BVsrmKsQZBHBgKwqwzpump?maker=DdFQ1AHUMNEZBNpdaav5uxsu7gRqQMcEGQEHTpKiinEf")</f>
        <v/>
      </c>
    </row>
    <row r="92">
      <c r="A92" t="inlineStr">
        <is>
          <t>E6AujzX54E1ZoPDFP2CyG3HHUVKygEkp6DRqig61pump</t>
        </is>
      </c>
      <c r="B92" t="inlineStr">
        <is>
          <t>Pochita</t>
        </is>
      </c>
      <c r="C92" t="n">
        <v>16</v>
      </c>
      <c r="D92" t="n">
        <v>9.15</v>
      </c>
      <c r="E92" t="n">
        <v>0.15</v>
      </c>
      <c r="F92" t="n">
        <v>61.39</v>
      </c>
      <c r="G92" t="n">
        <v>70.54000000000001</v>
      </c>
      <c r="H92" t="n">
        <v>2</v>
      </c>
      <c r="I92" t="n">
        <v>2</v>
      </c>
      <c r="J92" t="n">
        <v>-1</v>
      </c>
      <c r="K92" t="n">
        <v>-1</v>
      </c>
      <c r="L92">
        <f>HYPERLINK("https://www.defined.fi/sol/E6AujzX54E1ZoPDFP2CyG3HHUVKygEkp6DRqig61pump?maker=DdFQ1AHUMNEZBNpdaav5uxsu7gRqQMcEGQEHTpKiinEf","https://www.defined.fi/sol/E6AujzX54E1ZoPDFP2CyG3HHUVKygEkp6DRqig61pump?maker=DdFQ1AHUMNEZBNpdaav5uxsu7gRqQMcEGQEHTpKiinEf")</f>
        <v/>
      </c>
      <c r="M92">
        <f>HYPERLINK("https://dexscreener.com/solana/E6AujzX54E1ZoPDFP2CyG3HHUVKygEkp6DRqig61pump?maker=DdFQ1AHUMNEZBNpdaav5uxsu7gRqQMcEGQEHTpKiinEf","https://dexscreener.com/solana/E6AujzX54E1ZoPDFP2CyG3HHUVKygEkp6DRqig61pump?maker=DdFQ1AHUMNEZBNpdaav5uxsu7gRqQMcEGQEHTpKiinEf")</f>
        <v/>
      </c>
    </row>
    <row r="93">
      <c r="A93" t="inlineStr">
        <is>
          <t>DHoadXCbf6TcadkcMGJ8kFRdDa2sXPQ1KrgodUDRpump</t>
        </is>
      </c>
      <c r="B93" t="inlineStr">
        <is>
          <t>CHIIKAWA</t>
        </is>
      </c>
      <c r="C93" t="n">
        <v>16</v>
      </c>
      <c r="D93" t="n">
        <v>-1.99</v>
      </c>
      <c r="E93" t="n">
        <v>-0.46</v>
      </c>
      <c r="F93" t="n">
        <v>4.34</v>
      </c>
      <c r="G93" t="n">
        <v>2.35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HYPERLINK("https://www.defined.fi/sol/DHoadXCbf6TcadkcMGJ8kFRdDa2sXPQ1KrgodUDRpump?maker=DdFQ1AHUMNEZBNpdaav5uxsu7gRqQMcEGQEHTpKiinEf","https://www.defined.fi/sol/DHoadXCbf6TcadkcMGJ8kFRdDa2sXPQ1KrgodUDRpump?maker=DdFQ1AHUMNEZBNpdaav5uxsu7gRqQMcEGQEHTpKiinEf")</f>
        <v/>
      </c>
      <c r="M93">
        <f>HYPERLINK("https://dexscreener.com/solana/DHoadXCbf6TcadkcMGJ8kFRdDa2sXPQ1KrgodUDRpump?maker=DdFQ1AHUMNEZBNpdaav5uxsu7gRqQMcEGQEHTpKiinEf","https://dexscreener.com/solana/DHoadXCbf6TcadkcMGJ8kFRdDa2sXPQ1KrgodUDRpump?maker=DdFQ1AHUMNEZBNpdaav5uxsu7gRqQMcEGQEHTpKiinEf")</f>
        <v/>
      </c>
    </row>
    <row r="94">
      <c r="A94" t="inlineStr">
        <is>
          <t>5iER7EojrVUuA42ahmwF8yaxMPEAEVYRXPZTknFWpump</t>
        </is>
      </c>
      <c r="B94" t="inlineStr">
        <is>
          <t>cheeseball</t>
        </is>
      </c>
      <c r="C94" t="n">
        <v>16</v>
      </c>
      <c r="D94" t="n">
        <v>0.395</v>
      </c>
      <c r="E94" t="n">
        <v>0.23</v>
      </c>
      <c r="F94" t="n">
        <v>1.7</v>
      </c>
      <c r="G94" t="n">
        <v>2.1</v>
      </c>
      <c r="H94" t="n">
        <v>2</v>
      </c>
      <c r="I94" t="n">
        <v>2</v>
      </c>
      <c r="J94" t="n">
        <v>-1</v>
      </c>
      <c r="K94" t="n">
        <v>-1</v>
      </c>
      <c r="L94">
        <f>HYPERLINK("https://www.defined.fi/sol/5iER7EojrVUuA42ahmwF8yaxMPEAEVYRXPZTknFWpump?maker=DdFQ1AHUMNEZBNpdaav5uxsu7gRqQMcEGQEHTpKiinEf","https://www.defined.fi/sol/5iER7EojrVUuA42ahmwF8yaxMPEAEVYRXPZTknFWpump?maker=DdFQ1AHUMNEZBNpdaav5uxsu7gRqQMcEGQEHTpKiinEf")</f>
        <v/>
      </c>
      <c r="M94">
        <f>HYPERLINK("https://dexscreener.com/solana/5iER7EojrVUuA42ahmwF8yaxMPEAEVYRXPZTknFWpump?maker=DdFQ1AHUMNEZBNpdaav5uxsu7gRqQMcEGQEHTpKiinEf","https://dexscreener.com/solana/5iER7EojrVUuA42ahmwF8yaxMPEAEVYRXPZTknFWpump?maker=DdFQ1AHUMNEZBNpdaav5uxsu7gRqQMcEGQEHTpKiinEf")</f>
        <v/>
      </c>
    </row>
    <row r="95">
      <c r="A95" t="inlineStr">
        <is>
          <t>DAA8nC2CqwkFgNU87diU71jnd386Hy9xa1Qyk9zGpump</t>
        </is>
      </c>
      <c r="B95" t="inlineStr">
        <is>
          <t>plot</t>
        </is>
      </c>
      <c r="C95" t="n">
        <v>16</v>
      </c>
      <c r="D95" t="n">
        <v>1.18</v>
      </c>
      <c r="E95" t="n">
        <v>0.46</v>
      </c>
      <c r="F95" t="n">
        <v>2.6</v>
      </c>
      <c r="G95" t="n">
        <v>3.78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HYPERLINK("https://www.defined.fi/sol/DAA8nC2CqwkFgNU87diU71jnd386Hy9xa1Qyk9zGpump?maker=DdFQ1AHUMNEZBNpdaav5uxsu7gRqQMcEGQEHTpKiinEf","https://www.defined.fi/sol/DAA8nC2CqwkFgNU87diU71jnd386Hy9xa1Qyk9zGpump?maker=DdFQ1AHUMNEZBNpdaav5uxsu7gRqQMcEGQEHTpKiinEf")</f>
        <v/>
      </c>
      <c r="M95">
        <f>HYPERLINK("https://dexscreener.com/solana/DAA8nC2CqwkFgNU87diU71jnd386Hy9xa1Qyk9zGpump?maker=DdFQ1AHUMNEZBNpdaav5uxsu7gRqQMcEGQEHTpKiinEf","https://dexscreener.com/solana/DAA8nC2CqwkFgNU87diU71jnd386Hy9xa1Qyk9zGpump?maker=DdFQ1AHUMNEZBNpdaav5uxsu7gRqQMcEGQEHTpKiinEf")</f>
        <v/>
      </c>
    </row>
    <row r="96">
      <c r="A96" t="inlineStr">
        <is>
          <t>6MdJ3ogkb9VcEEcG8EC3N6L3oQQNtki4yZ1Lhhdupump</t>
        </is>
      </c>
      <c r="B96" t="inlineStr">
        <is>
          <t>Wabooe</t>
        </is>
      </c>
      <c r="C96" t="n">
        <v>16</v>
      </c>
      <c r="D96" t="n">
        <v>-0.623</v>
      </c>
      <c r="E96" t="n">
        <v>-0.7</v>
      </c>
      <c r="F96" t="n">
        <v>0.891</v>
      </c>
      <c r="G96" t="n">
        <v>0.268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HYPERLINK("https://www.defined.fi/sol/6MdJ3ogkb9VcEEcG8EC3N6L3oQQNtki4yZ1Lhhdupump?maker=DdFQ1AHUMNEZBNpdaav5uxsu7gRqQMcEGQEHTpKiinEf","https://www.defined.fi/sol/6MdJ3ogkb9VcEEcG8EC3N6L3oQQNtki4yZ1Lhhdupump?maker=DdFQ1AHUMNEZBNpdaav5uxsu7gRqQMcEGQEHTpKiinEf")</f>
        <v/>
      </c>
      <c r="M96">
        <f>HYPERLINK("https://dexscreener.com/solana/6MdJ3ogkb9VcEEcG8EC3N6L3oQQNtki4yZ1Lhhdupump?maker=DdFQ1AHUMNEZBNpdaav5uxsu7gRqQMcEGQEHTpKiinEf","https://dexscreener.com/solana/6MdJ3ogkb9VcEEcG8EC3N6L3oQQNtki4yZ1Lhhdupump?maker=DdFQ1AHUMNEZBNpdaav5uxsu7gRqQMcEGQEHTpKiinEf")</f>
        <v/>
      </c>
    </row>
    <row r="97">
      <c r="A97" t="inlineStr">
        <is>
          <t>DBxH7yTYVwfgb8K2UaJ3Pd8dmQYH1oFwwmZ2stC7pump</t>
        </is>
      </c>
      <c r="B97" t="inlineStr">
        <is>
          <t>Bashira</t>
        </is>
      </c>
      <c r="C97" t="n">
        <v>16</v>
      </c>
      <c r="D97" t="n">
        <v>-1.53</v>
      </c>
      <c r="E97" t="n">
        <v>-0.57</v>
      </c>
      <c r="F97" t="n">
        <v>2.67</v>
      </c>
      <c r="G97" t="n">
        <v>1.14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HYPERLINK("https://www.defined.fi/sol/DBxH7yTYVwfgb8K2UaJ3Pd8dmQYH1oFwwmZ2stC7pump?maker=DdFQ1AHUMNEZBNpdaav5uxsu7gRqQMcEGQEHTpKiinEf","https://www.defined.fi/sol/DBxH7yTYVwfgb8K2UaJ3Pd8dmQYH1oFwwmZ2stC7pump?maker=DdFQ1AHUMNEZBNpdaav5uxsu7gRqQMcEGQEHTpKiinEf")</f>
        <v/>
      </c>
      <c r="M97">
        <f>HYPERLINK("https://dexscreener.com/solana/DBxH7yTYVwfgb8K2UaJ3Pd8dmQYH1oFwwmZ2stC7pump?maker=DdFQ1AHUMNEZBNpdaav5uxsu7gRqQMcEGQEHTpKiinEf","https://dexscreener.com/solana/DBxH7yTYVwfgb8K2UaJ3Pd8dmQYH1oFwwmZ2stC7pump?maker=DdFQ1AHUMNEZBNpdaav5uxsu7gRqQMcEGQEHTpKiinEf")</f>
        <v/>
      </c>
    </row>
    <row r="98">
      <c r="A98" t="inlineStr">
        <is>
          <t>t1oKvWYrJgrDB8fBgXeZBy4gSf6JdXgzhLwJ71Fpump</t>
        </is>
      </c>
      <c r="B98" t="inlineStr">
        <is>
          <t>Mashio</t>
        </is>
      </c>
      <c r="C98" t="n">
        <v>16</v>
      </c>
      <c r="D98" t="n">
        <v>-1.58</v>
      </c>
      <c r="E98" t="n">
        <v>-1</v>
      </c>
      <c r="F98" t="n">
        <v>2.67</v>
      </c>
      <c r="G98" t="n">
        <v>1.1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HYPERLINK("https://www.defined.fi/sol/t1oKvWYrJgrDB8fBgXeZBy4gSf6JdXgzhLwJ71Fpump?maker=DdFQ1AHUMNEZBNpdaav5uxsu7gRqQMcEGQEHTpKiinEf","https://www.defined.fi/sol/t1oKvWYrJgrDB8fBgXeZBy4gSf6JdXgzhLwJ71Fpump?maker=DdFQ1AHUMNEZBNpdaav5uxsu7gRqQMcEGQEHTpKiinEf")</f>
        <v/>
      </c>
      <c r="M98">
        <f>HYPERLINK("https://dexscreener.com/solana/t1oKvWYrJgrDB8fBgXeZBy4gSf6JdXgzhLwJ71Fpump?maker=DdFQ1AHUMNEZBNpdaav5uxsu7gRqQMcEGQEHTpKiinEf","https://dexscreener.com/solana/t1oKvWYrJgrDB8fBgXeZBy4gSf6JdXgzhLwJ71Fpump?maker=DdFQ1AHUMNEZBNpdaav5uxsu7gRqQMcEGQEHTpKiinEf")</f>
        <v/>
      </c>
    </row>
    <row r="99">
      <c r="A99" t="inlineStr">
        <is>
          <t>HgBRWfYxEfvPhtqkaeymCQtHCrKE46qQ43pKe8HCpump</t>
        </is>
      </c>
      <c r="B99" t="inlineStr">
        <is>
          <t>Bert</t>
        </is>
      </c>
      <c r="C99" t="n">
        <v>16</v>
      </c>
      <c r="D99" t="n">
        <v>-1.9</v>
      </c>
      <c r="E99" t="n">
        <v>-0.42</v>
      </c>
      <c r="F99" t="n">
        <v>4.46</v>
      </c>
      <c r="G99" t="n">
        <v>2.56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HYPERLINK("https://www.defined.fi/sol/HgBRWfYxEfvPhtqkaeymCQtHCrKE46qQ43pKe8HCpump?maker=DdFQ1AHUMNEZBNpdaav5uxsu7gRqQMcEGQEHTpKiinEf","https://www.defined.fi/sol/HgBRWfYxEfvPhtqkaeymCQtHCrKE46qQ43pKe8HCpump?maker=DdFQ1AHUMNEZBNpdaav5uxsu7gRqQMcEGQEHTpKiinEf")</f>
        <v/>
      </c>
      <c r="M99">
        <f>HYPERLINK("https://dexscreener.com/solana/HgBRWfYxEfvPhtqkaeymCQtHCrKE46qQ43pKe8HCpump?maker=DdFQ1AHUMNEZBNpdaav5uxsu7gRqQMcEGQEHTpKiinEf","https://dexscreener.com/solana/HgBRWfYxEfvPhtqkaeymCQtHCrKE46qQ43pKe8HCpump?maker=DdFQ1AHUMNEZBNpdaav5uxsu7gRqQMcEGQEHTpKiinEf")</f>
        <v/>
      </c>
    </row>
    <row r="100">
      <c r="A100" t="inlineStr">
        <is>
          <t>EBdawfhzt4Zhr8YKUJUqTbfCZgU4KfoPbgj8ZzDvpump</t>
        </is>
      </c>
      <c r="B100" t="inlineStr">
        <is>
          <t>POB</t>
        </is>
      </c>
      <c r="C100" t="n">
        <v>16</v>
      </c>
      <c r="D100" t="n">
        <v>-0.621</v>
      </c>
      <c r="E100" t="n">
        <v>-0.24</v>
      </c>
      <c r="F100" t="n">
        <v>2.56</v>
      </c>
      <c r="G100" t="n">
        <v>1.94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HYPERLINK("https://www.defined.fi/sol/EBdawfhzt4Zhr8YKUJUqTbfCZgU4KfoPbgj8ZzDvpump?maker=DdFQ1AHUMNEZBNpdaav5uxsu7gRqQMcEGQEHTpKiinEf","https://www.defined.fi/sol/EBdawfhzt4Zhr8YKUJUqTbfCZgU4KfoPbgj8ZzDvpump?maker=DdFQ1AHUMNEZBNpdaav5uxsu7gRqQMcEGQEHTpKiinEf")</f>
        <v/>
      </c>
      <c r="M100">
        <f>HYPERLINK("https://dexscreener.com/solana/EBdawfhzt4Zhr8YKUJUqTbfCZgU4KfoPbgj8ZzDvpump?maker=DdFQ1AHUMNEZBNpdaav5uxsu7gRqQMcEGQEHTpKiinEf","https://dexscreener.com/solana/EBdawfhzt4Zhr8YKUJUqTbfCZgU4KfoPbgj8ZzDvpump?maker=DdFQ1AHUMNEZBNpdaav5uxsu7gRqQMcEGQEHTpKiinEf")</f>
        <v/>
      </c>
    </row>
    <row r="101">
      <c r="A101" t="inlineStr">
        <is>
          <t>mkvXiNBpa8uiSApe5BrhWVJaT87pJFTZxRy7zFapump</t>
        </is>
      </c>
      <c r="B101" t="inlineStr">
        <is>
          <t>Nailong</t>
        </is>
      </c>
      <c r="C101" t="n">
        <v>16</v>
      </c>
      <c r="D101" t="n">
        <v>-16.34</v>
      </c>
      <c r="E101" t="n">
        <v>-0.61</v>
      </c>
      <c r="F101" t="n">
        <v>26.62</v>
      </c>
      <c r="G101" t="n">
        <v>10.28</v>
      </c>
      <c r="H101" t="n">
        <v>2</v>
      </c>
      <c r="I101" t="n">
        <v>1</v>
      </c>
      <c r="J101" t="n">
        <v>-1</v>
      </c>
      <c r="K101" t="n">
        <v>-1</v>
      </c>
      <c r="L101">
        <f>HYPERLINK("https://www.defined.fi/sol/mkvXiNBpa8uiSApe5BrhWVJaT87pJFTZxRy7zFapump?maker=DdFQ1AHUMNEZBNpdaav5uxsu7gRqQMcEGQEHTpKiinEf","https://www.defined.fi/sol/mkvXiNBpa8uiSApe5BrhWVJaT87pJFTZxRy7zFapump?maker=DdFQ1AHUMNEZBNpdaav5uxsu7gRqQMcEGQEHTpKiinEf")</f>
        <v/>
      </c>
      <c r="M101">
        <f>HYPERLINK("https://dexscreener.com/solana/mkvXiNBpa8uiSApe5BrhWVJaT87pJFTZxRy7zFapump?maker=DdFQ1AHUMNEZBNpdaav5uxsu7gRqQMcEGQEHTpKiinEf","https://dexscreener.com/solana/mkvXiNBpa8uiSApe5BrhWVJaT87pJFTZxRy7zFapump?maker=DdFQ1AHUMNEZBNpdaav5uxsu7gRqQMcEGQEHTpKiinEf")</f>
        <v/>
      </c>
    </row>
    <row r="102">
      <c r="A102" t="inlineStr">
        <is>
          <t>HVqkGQhJZdL1NK15TCipwooDV7TQ1mSfjfUW6fMBpump</t>
        </is>
      </c>
      <c r="B102" t="inlineStr">
        <is>
          <t>unknown_HVqk</t>
        </is>
      </c>
      <c r="C102" t="n">
        <v>17</v>
      </c>
      <c r="D102" t="n">
        <v>-5.95</v>
      </c>
      <c r="E102" t="n">
        <v>-0.33</v>
      </c>
      <c r="F102" t="n">
        <v>18.3</v>
      </c>
      <c r="G102" t="n">
        <v>12.35</v>
      </c>
      <c r="H102" t="n">
        <v>2</v>
      </c>
      <c r="I102" t="n">
        <v>2</v>
      </c>
      <c r="J102" t="n">
        <v>-1</v>
      </c>
      <c r="K102" t="n">
        <v>-1</v>
      </c>
      <c r="L102">
        <f>HYPERLINK("https://www.defined.fi/sol/HVqkGQhJZdL1NK15TCipwooDV7TQ1mSfjfUW6fMBpump?maker=DdFQ1AHUMNEZBNpdaav5uxsu7gRqQMcEGQEHTpKiinEf","https://www.defined.fi/sol/HVqkGQhJZdL1NK15TCipwooDV7TQ1mSfjfUW6fMBpump?maker=DdFQ1AHUMNEZBNpdaav5uxsu7gRqQMcEGQEHTpKiinEf")</f>
        <v/>
      </c>
      <c r="M102">
        <f>HYPERLINK("https://dexscreener.com/solana/HVqkGQhJZdL1NK15TCipwooDV7TQ1mSfjfUW6fMBpump?maker=DdFQ1AHUMNEZBNpdaav5uxsu7gRqQMcEGQEHTpKiinEf","https://dexscreener.com/solana/HVqkGQhJZdL1NK15TCipwooDV7TQ1mSfjfUW6fMBpump?maker=DdFQ1AHUMNEZBNpdaav5uxsu7gRqQMcEGQEHTpKiinEf")</f>
        <v/>
      </c>
    </row>
    <row r="103">
      <c r="A103" t="inlineStr">
        <is>
          <t>2xyJt9cxJMXFfVHLiwQ3V6N9eJvborVHiN2SsNACpump</t>
        </is>
      </c>
      <c r="B103" t="inlineStr">
        <is>
          <t>TRUMP</t>
        </is>
      </c>
      <c r="C103" t="n">
        <v>17</v>
      </c>
      <c r="D103" t="n">
        <v>1.06</v>
      </c>
      <c r="E103" t="n">
        <v>0.6</v>
      </c>
      <c r="F103" t="n">
        <v>1.77</v>
      </c>
      <c r="G103" t="n">
        <v>2.83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HYPERLINK("https://www.defined.fi/sol/2xyJt9cxJMXFfVHLiwQ3V6N9eJvborVHiN2SsNACpump?maker=DdFQ1AHUMNEZBNpdaav5uxsu7gRqQMcEGQEHTpKiinEf","https://www.defined.fi/sol/2xyJt9cxJMXFfVHLiwQ3V6N9eJvborVHiN2SsNACpump?maker=DdFQ1AHUMNEZBNpdaav5uxsu7gRqQMcEGQEHTpKiinEf")</f>
        <v/>
      </c>
      <c r="M103">
        <f>HYPERLINK("https://dexscreener.com/solana/2xyJt9cxJMXFfVHLiwQ3V6N9eJvborVHiN2SsNACpump?maker=DdFQ1AHUMNEZBNpdaav5uxsu7gRqQMcEGQEHTpKiinEf","https://dexscreener.com/solana/2xyJt9cxJMXFfVHLiwQ3V6N9eJvborVHiN2SsNACpump?maker=DdFQ1AHUMNEZBNpdaav5uxsu7gRqQMcEGQEHTpKiinEf")</f>
        <v/>
      </c>
    </row>
    <row r="104">
      <c r="A104" t="inlineStr">
        <is>
          <t>Mb76DnAJP8TyE5u1MdxwmSkCLvW4b7buLpKTGDLpump</t>
        </is>
      </c>
      <c r="B104" t="inlineStr">
        <is>
          <t>unknown_Mb76</t>
        </is>
      </c>
      <c r="C104" t="n">
        <v>17</v>
      </c>
      <c r="D104" t="n">
        <v>4.61</v>
      </c>
      <c r="E104" t="n">
        <v>1.68</v>
      </c>
      <c r="F104" t="n">
        <v>2.74</v>
      </c>
      <c r="G104" t="n">
        <v>7.35</v>
      </c>
      <c r="H104" t="n">
        <v>1</v>
      </c>
      <c r="I104" t="n">
        <v>2</v>
      </c>
      <c r="J104" t="n">
        <v>-1</v>
      </c>
      <c r="K104" t="n">
        <v>-1</v>
      </c>
      <c r="L104">
        <f>HYPERLINK("https://www.defined.fi/sol/Mb76DnAJP8TyE5u1MdxwmSkCLvW4b7buLpKTGDLpump?maker=DdFQ1AHUMNEZBNpdaav5uxsu7gRqQMcEGQEHTpKiinEf","https://www.defined.fi/sol/Mb76DnAJP8TyE5u1MdxwmSkCLvW4b7buLpKTGDLpump?maker=DdFQ1AHUMNEZBNpdaav5uxsu7gRqQMcEGQEHTpKiinEf")</f>
        <v/>
      </c>
      <c r="M104">
        <f>HYPERLINK("https://dexscreener.com/solana/Mb76DnAJP8TyE5u1MdxwmSkCLvW4b7buLpKTGDLpump?maker=DdFQ1AHUMNEZBNpdaav5uxsu7gRqQMcEGQEHTpKiinEf","https://dexscreener.com/solana/Mb76DnAJP8TyE5u1MdxwmSkCLvW4b7buLpKTGDLpump?maker=DdFQ1AHUMNEZBNpdaav5uxsu7gRqQMcEGQEHTpKiinEf")</f>
        <v/>
      </c>
    </row>
    <row r="105">
      <c r="A105" t="inlineStr">
        <is>
          <t>5LdiRaZWFwazmYN7KLb1BHk78s6dhjRsnft7Cb5Apump</t>
        </is>
      </c>
      <c r="B105" t="inlineStr">
        <is>
          <t>unknown_5Ldi</t>
        </is>
      </c>
      <c r="C105" t="n">
        <v>18</v>
      </c>
      <c r="D105" t="n">
        <v>5.22</v>
      </c>
      <c r="E105" t="n">
        <v>0.31</v>
      </c>
      <c r="F105" t="n">
        <v>16.6</v>
      </c>
      <c r="G105" t="n">
        <v>21.81</v>
      </c>
      <c r="H105" t="n">
        <v>5</v>
      </c>
      <c r="I105" t="n">
        <v>6</v>
      </c>
      <c r="J105" t="n">
        <v>-1</v>
      </c>
      <c r="K105" t="n">
        <v>-1</v>
      </c>
      <c r="L105">
        <f>HYPERLINK("https://www.defined.fi/sol/5LdiRaZWFwazmYN7KLb1BHk78s6dhjRsnft7Cb5Apump?maker=DdFQ1AHUMNEZBNpdaav5uxsu7gRqQMcEGQEHTpKiinEf","https://www.defined.fi/sol/5LdiRaZWFwazmYN7KLb1BHk78s6dhjRsnft7Cb5Apump?maker=DdFQ1AHUMNEZBNpdaav5uxsu7gRqQMcEGQEHTpKiinEf")</f>
        <v/>
      </c>
      <c r="M105">
        <f>HYPERLINK("https://dexscreener.com/solana/5LdiRaZWFwazmYN7KLb1BHk78s6dhjRsnft7Cb5Apump?maker=DdFQ1AHUMNEZBNpdaav5uxsu7gRqQMcEGQEHTpKiinEf","https://dexscreener.com/solana/5LdiRaZWFwazmYN7KLb1BHk78s6dhjRsnft7Cb5Apump?maker=DdFQ1AHUMNEZBNpdaav5uxsu7gRqQMcEGQEHTpKiinEf")</f>
        <v/>
      </c>
    </row>
    <row r="106">
      <c r="A106" t="inlineStr">
        <is>
          <t>DjYrvmmY6ojf2f62TckYxBtCCHCJNbr9A4EXFwH3pump</t>
        </is>
      </c>
      <c r="B106" t="inlineStr">
        <is>
          <t>MONA</t>
        </is>
      </c>
      <c r="C106" t="n">
        <v>18</v>
      </c>
      <c r="D106" t="n">
        <v>2.73</v>
      </c>
      <c r="E106" t="n">
        <v>0.15</v>
      </c>
      <c r="F106" t="n">
        <v>18.25</v>
      </c>
      <c r="G106" t="n">
        <v>20.98</v>
      </c>
      <c r="H106" t="n">
        <v>1</v>
      </c>
      <c r="I106" t="n">
        <v>1</v>
      </c>
      <c r="J106" t="n">
        <v>-1</v>
      </c>
      <c r="K106" t="n">
        <v>-1</v>
      </c>
      <c r="L106">
        <f>HYPERLINK("https://www.defined.fi/sol/DjYrvmmY6ojf2f62TckYxBtCCHCJNbr9A4EXFwH3pump?maker=DdFQ1AHUMNEZBNpdaav5uxsu7gRqQMcEGQEHTpKiinEf","https://www.defined.fi/sol/DjYrvmmY6ojf2f62TckYxBtCCHCJNbr9A4EXFwH3pump?maker=DdFQ1AHUMNEZBNpdaav5uxsu7gRqQMcEGQEHTpKiinEf")</f>
        <v/>
      </c>
      <c r="M106">
        <f>HYPERLINK("https://dexscreener.com/solana/DjYrvmmY6ojf2f62TckYxBtCCHCJNbr9A4EXFwH3pump?maker=DdFQ1AHUMNEZBNpdaav5uxsu7gRqQMcEGQEHTpKiinEf","https://dexscreener.com/solana/DjYrvmmY6ojf2f62TckYxBtCCHCJNbr9A4EXFwH3pump?maker=DdFQ1AHUMNEZBNpdaav5uxsu7gRqQMcEGQEHTpKiinEf")</f>
        <v/>
      </c>
    </row>
    <row r="107">
      <c r="A107" t="inlineStr">
        <is>
          <t>GMHU29jA1UWGk86Bh4qhCnwXzqgBydDYNCsLeHqSMnkJ</t>
        </is>
      </c>
      <c r="B107" t="inlineStr">
        <is>
          <t>NOWAR</t>
        </is>
      </c>
      <c r="C107" t="n">
        <v>18</v>
      </c>
      <c r="D107" t="n">
        <v>-0.018</v>
      </c>
      <c r="E107" t="n">
        <v>-0.01</v>
      </c>
      <c r="F107" t="n">
        <v>2.9</v>
      </c>
      <c r="G107" t="n">
        <v>2.88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HYPERLINK("https://www.defined.fi/sol/GMHU29jA1UWGk86Bh4qhCnwXzqgBydDYNCsLeHqSMnkJ?maker=DdFQ1AHUMNEZBNpdaav5uxsu7gRqQMcEGQEHTpKiinEf","https://www.defined.fi/sol/GMHU29jA1UWGk86Bh4qhCnwXzqgBydDYNCsLeHqSMnkJ?maker=DdFQ1AHUMNEZBNpdaav5uxsu7gRqQMcEGQEHTpKiinEf")</f>
        <v/>
      </c>
      <c r="M107">
        <f>HYPERLINK("https://dexscreener.com/solana/GMHU29jA1UWGk86Bh4qhCnwXzqgBydDYNCsLeHqSMnkJ?maker=DdFQ1AHUMNEZBNpdaav5uxsu7gRqQMcEGQEHTpKiinEf","https://dexscreener.com/solana/GMHU29jA1UWGk86Bh4qhCnwXzqgBydDYNCsLeHqSMnkJ?maker=DdFQ1AHUMNEZBNpdaav5uxsu7gRqQMcEGQEHTpKiinEf")</f>
        <v/>
      </c>
    </row>
    <row r="108">
      <c r="A108" t="inlineStr">
        <is>
          <t>2dV8L8CgUwoRh9Hm2ExdNai25unfgKaiqH54oWKupump</t>
        </is>
      </c>
      <c r="B108" t="inlineStr">
        <is>
          <t>ddog</t>
        </is>
      </c>
      <c r="C108" t="n">
        <v>18</v>
      </c>
      <c r="D108" t="n">
        <v>-1.18</v>
      </c>
      <c r="E108" t="n">
        <v>-0.41</v>
      </c>
      <c r="F108" t="n">
        <v>2.92</v>
      </c>
      <c r="G108" t="n">
        <v>1.73</v>
      </c>
      <c r="H108" t="n">
        <v>1</v>
      </c>
      <c r="I108" t="n">
        <v>1</v>
      </c>
      <c r="J108" t="n">
        <v>-1</v>
      </c>
      <c r="K108" t="n">
        <v>-1</v>
      </c>
      <c r="L108">
        <f>HYPERLINK("https://www.defined.fi/sol/2dV8L8CgUwoRh9Hm2ExdNai25unfgKaiqH54oWKupump?maker=DdFQ1AHUMNEZBNpdaav5uxsu7gRqQMcEGQEHTpKiinEf","https://www.defined.fi/sol/2dV8L8CgUwoRh9Hm2ExdNai25unfgKaiqH54oWKupump?maker=DdFQ1AHUMNEZBNpdaav5uxsu7gRqQMcEGQEHTpKiinEf")</f>
        <v/>
      </c>
      <c r="M108">
        <f>HYPERLINK("https://dexscreener.com/solana/2dV8L8CgUwoRh9Hm2ExdNai25unfgKaiqH54oWKupump?maker=DdFQ1AHUMNEZBNpdaav5uxsu7gRqQMcEGQEHTpKiinEf","https://dexscreener.com/solana/2dV8L8CgUwoRh9Hm2ExdNai25unfgKaiqH54oWKupump?maker=DdFQ1AHUMNEZBNpdaav5uxsu7gRqQMcEGQEHTpKiinEf")</f>
        <v/>
      </c>
    </row>
    <row r="109">
      <c r="A109" t="inlineStr">
        <is>
          <t>8pMqUa1cUnJVAAzcbhCX87xFSkyrop1j66MnXgSkpump</t>
        </is>
      </c>
      <c r="B109" t="inlineStr">
        <is>
          <t>unknown_8pMq</t>
        </is>
      </c>
      <c r="C109" t="n">
        <v>18</v>
      </c>
      <c r="D109" t="n">
        <v>-3.21</v>
      </c>
      <c r="E109" t="n">
        <v>-0.33</v>
      </c>
      <c r="F109" t="n">
        <v>9.82</v>
      </c>
      <c r="G109" t="n">
        <v>6.62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HYPERLINK("https://www.defined.fi/sol/8pMqUa1cUnJVAAzcbhCX87xFSkyrop1j66MnXgSkpump?maker=DdFQ1AHUMNEZBNpdaav5uxsu7gRqQMcEGQEHTpKiinEf","https://www.defined.fi/sol/8pMqUa1cUnJVAAzcbhCX87xFSkyrop1j66MnXgSkpump?maker=DdFQ1AHUMNEZBNpdaav5uxsu7gRqQMcEGQEHTpKiinEf")</f>
        <v/>
      </c>
      <c r="M109">
        <f>HYPERLINK("https://dexscreener.com/solana/8pMqUa1cUnJVAAzcbhCX87xFSkyrop1j66MnXgSkpump?maker=DdFQ1AHUMNEZBNpdaav5uxsu7gRqQMcEGQEHTpKiinEf","https://dexscreener.com/solana/8pMqUa1cUnJVAAzcbhCX87xFSkyrop1j66MnXgSkpump?maker=DdFQ1AHUMNEZBNpdaav5uxsu7gRqQMcEGQEHTpKiinEf")</f>
        <v/>
      </c>
    </row>
    <row r="110">
      <c r="A110" t="inlineStr">
        <is>
          <t>GdTp34pZERrsAFzrP1rB6g78VeXH57fZisKWGpMcpump</t>
        </is>
      </c>
      <c r="B110" t="inlineStr">
        <is>
          <t>sDOG</t>
        </is>
      </c>
      <c r="C110" t="n">
        <v>19</v>
      </c>
      <c r="D110" t="n">
        <v>1.9</v>
      </c>
      <c r="E110" t="n">
        <v>0.39</v>
      </c>
      <c r="F110" t="n">
        <v>4.85</v>
      </c>
      <c r="G110" t="n">
        <v>6.76</v>
      </c>
      <c r="H110" t="n">
        <v>1</v>
      </c>
      <c r="I110" t="n">
        <v>1</v>
      </c>
      <c r="J110" t="n">
        <v>-1</v>
      </c>
      <c r="K110" t="n">
        <v>-1</v>
      </c>
      <c r="L110">
        <f>HYPERLINK("https://www.defined.fi/sol/GdTp34pZERrsAFzrP1rB6g78VeXH57fZisKWGpMcpump?maker=DdFQ1AHUMNEZBNpdaav5uxsu7gRqQMcEGQEHTpKiinEf","https://www.defined.fi/sol/GdTp34pZERrsAFzrP1rB6g78VeXH57fZisKWGpMcpump?maker=DdFQ1AHUMNEZBNpdaav5uxsu7gRqQMcEGQEHTpKiinEf")</f>
        <v/>
      </c>
      <c r="M110">
        <f>HYPERLINK("https://dexscreener.com/solana/GdTp34pZERrsAFzrP1rB6g78VeXH57fZisKWGpMcpump?maker=DdFQ1AHUMNEZBNpdaav5uxsu7gRqQMcEGQEHTpKiinEf","https://dexscreener.com/solana/GdTp34pZERrsAFzrP1rB6g78VeXH57fZisKWGpMcpump?maker=DdFQ1AHUMNEZBNpdaav5uxsu7gRqQMcEGQEHTpKiinEf")</f>
        <v/>
      </c>
    </row>
    <row r="111">
      <c r="A111" t="inlineStr">
        <is>
          <t>9yPfrBhDjDHwez6fL4fcGfZtVXSeB3rStRHv6GRhpump</t>
        </is>
      </c>
      <c r="B111" t="inlineStr">
        <is>
          <t>SCM</t>
        </is>
      </c>
      <c r="C111" t="n">
        <v>19</v>
      </c>
      <c r="D111" t="n">
        <v>-1.56</v>
      </c>
      <c r="E111" t="n">
        <v>-0.32</v>
      </c>
      <c r="F111" t="n">
        <v>4.91</v>
      </c>
      <c r="G111" t="n">
        <v>3.36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HYPERLINK("https://www.defined.fi/sol/9yPfrBhDjDHwez6fL4fcGfZtVXSeB3rStRHv6GRhpump?maker=DdFQ1AHUMNEZBNpdaav5uxsu7gRqQMcEGQEHTpKiinEf","https://www.defined.fi/sol/9yPfrBhDjDHwez6fL4fcGfZtVXSeB3rStRHv6GRhpump?maker=DdFQ1AHUMNEZBNpdaav5uxsu7gRqQMcEGQEHTpKiinEf")</f>
        <v/>
      </c>
      <c r="M111">
        <f>HYPERLINK("https://dexscreener.com/solana/9yPfrBhDjDHwez6fL4fcGfZtVXSeB3rStRHv6GRhpump?maker=DdFQ1AHUMNEZBNpdaav5uxsu7gRqQMcEGQEHTpKiinEf","https://dexscreener.com/solana/9yPfrBhDjDHwez6fL4fcGfZtVXSeB3rStRHv6GRhpump?maker=DdFQ1AHUMNEZBNpdaav5uxsu7gRqQMcEGQEHTpKiinEf")</f>
        <v/>
      </c>
    </row>
    <row r="112">
      <c r="A112" t="inlineStr">
        <is>
          <t>2XC8UmyTvwWdgaxvJPzPsnvdVWLyPAe7mAmA8Jtapump</t>
        </is>
      </c>
      <c r="B112" t="inlineStr">
        <is>
          <t>MOOPEPE</t>
        </is>
      </c>
      <c r="C112" t="n">
        <v>20</v>
      </c>
      <c r="D112" t="n">
        <v>8.01</v>
      </c>
      <c r="E112" t="n">
        <v>0.63</v>
      </c>
      <c r="F112" t="n">
        <v>12.79</v>
      </c>
      <c r="G112" t="n">
        <v>20.8</v>
      </c>
      <c r="H112" t="n">
        <v>2</v>
      </c>
      <c r="I112" t="n">
        <v>2</v>
      </c>
      <c r="J112" t="n">
        <v>-1</v>
      </c>
      <c r="K112" t="n">
        <v>-1</v>
      </c>
      <c r="L112">
        <f>HYPERLINK("https://www.defined.fi/sol/2XC8UmyTvwWdgaxvJPzPsnvdVWLyPAe7mAmA8Jtapump?maker=DdFQ1AHUMNEZBNpdaav5uxsu7gRqQMcEGQEHTpKiinEf","https://www.defined.fi/sol/2XC8UmyTvwWdgaxvJPzPsnvdVWLyPAe7mAmA8Jtapump?maker=DdFQ1AHUMNEZBNpdaav5uxsu7gRqQMcEGQEHTpKiinEf")</f>
        <v/>
      </c>
      <c r="M112">
        <f>HYPERLINK("https://dexscreener.com/solana/2XC8UmyTvwWdgaxvJPzPsnvdVWLyPAe7mAmA8Jtapump?maker=DdFQ1AHUMNEZBNpdaav5uxsu7gRqQMcEGQEHTpKiinEf","https://dexscreener.com/solana/2XC8UmyTvwWdgaxvJPzPsnvdVWLyPAe7mAmA8Jtapump?maker=DdFQ1AHUMNEZBNpdaav5uxsu7gRqQMcEGQEHTpKiinEf")</f>
        <v/>
      </c>
    </row>
    <row r="113">
      <c r="A113" t="inlineStr">
        <is>
          <t>CzFjtyyTucuL4ijGvNvwnd7svmJzQyxdkCxPYbKbpump</t>
        </is>
      </c>
      <c r="B113" t="inlineStr">
        <is>
          <t>MOOTUN</t>
        </is>
      </c>
      <c r="C113" t="n">
        <v>20</v>
      </c>
      <c r="D113" t="n">
        <v>8.01</v>
      </c>
      <c r="E113" t="n">
        <v>0.27</v>
      </c>
      <c r="F113" t="n">
        <v>29.53</v>
      </c>
      <c r="G113" t="n">
        <v>37.54</v>
      </c>
      <c r="H113" t="n">
        <v>2</v>
      </c>
      <c r="I113" t="n">
        <v>3</v>
      </c>
      <c r="J113" t="n">
        <v>-1</v>
      </c>
      <c r="K113" t="n">
        <v>-1</v>
      </c>
      <c r="L113">
        <f>HYPERLINK("https://www.defined.fi/sol/CzFjtyyTucuL4ijGvNvwnd7svmJzQyxdkCxPYbKbpump?maker=DdFQ1AHUMNEZBNpdaav5uxsu7gRqQMcEGQEHTpKiinEf","https://www.defined.fi/sol/CzFjtyyTucuL4ijGvNvwnd7svmJzQyxdkCxPYbKbpump?maker=DdFQ1AHUMNEZBNpdaav5uxsu7gRqQMcEGQEHTpKiinEf")</f>
        <v/>
      </c>
      <c r="M113">
        <f>HYPERLINK("https://dexscreener.com/solana/CzFjtyyTucuL4ijGvNvwnd7svmJzQyxdkCxPYbKbpump?maker=DdFQ1AHUMNEZBNpdaav5uxsu7gRqQMcEGQEHTpKiinEf","https://dexscreener.com/solana/CzFjtyyTucuL4ijGvNvwnd7svmJzQyxdkCxPYbKbpump?maker=DdFQ1AHUMNEZBNpdaav5uxsu7gRqQMcEGQEHTpKiinEf")</f>
        <v/>
      </c>
    </row>
    <row r="114">
      <c r="A114" t="inlineStr">
        <is>
          <t>7Gspm8KMkF7GauN4EWVgvMoAZ4zNSTU29AC96rUjpump</t>
        </is>
      </c>
      <c r="B114" t="inlineStr">
        <is>
          <t>POPDENG</t>
        </is>
      </c>
      <c r="C114" t="n">
        <v>20</v>
      </c>
      <c r="D114" t="n">
        <v>-0.206</v>
      </c>
      <c r="E114" t="n">
        <v>-0.07000000000000001</v>
      </c>
      <c r="F114" t="n">
        <v>2.95</v>
      </c>
      <c r="G114" t="n">
        <v>2.75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HYPERLINK("https://www.defined.fi/sol/7Gspm8KMkF7GauN4EWVgvMoAZ4zNSTU29AC96rUjpump?maker=DdFQ1AHUMNEZBNpdaav5uxsu7gRqQMcEGQEHTpKiinEf","https://www.defined.fi/sol/7Gspm8KMkF7GauN4EWVgvMoAZ4zNSTU29AC96rUjpump?maker=DdFQ1AHUMNEZBNpdaav5uxsu7gRqQMcEGQEHTpKiinEf")</f>
        <v/>
      </c>
      <c r="M114">
        <f>HYPERLINK("https://dexscreener.com/solana/7Gspm8KMkF7GauN4EWVgvMoAZ4zNSTU29AC96rUjpump?maker=DdFQ1AHUMNEZBNpdaav5uxsu7gRqQMcEGQEHTpKiinEf","https://dexscreener.com/solana/7Gspm8KMkF7GauN4EWVgvMoAZ4zNSTU29AC96rUjpump?maker=DdFQ1AHUMNEZBNpdaav5uxsu7gRqQMcEGQEHTpKiinEf")</f>
        <v/>
      </c>
    </row>
    <row r="115">
      <c r="A115" t="inlineStr">
        <is>
          <t>5GKzNyeS4DMcRVuhKksmhLtcCt7TbbDdmw4KAMnPpump</t>
        </is>
      </c>
      <c r="B115" t="inlineStr">
        <is>
          <t>nFROG</t>
        </is>
      </c>
      <c r="C115" t="n">
        <v>20</v>
      </c>
      <c r="D115" t="n">
        <v>0.25</v>
      </c>
      <c r="E115" t="n">
        <v>0.08</v>
      </c>
      <c r="F115" t="n">
        <v>3</v>
      </c>
      <c r="G115" t="n">
        <v>3.25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HYPERLINK("https://www.defined.fi/sol/5GKzNyeS4DMcRVuhKksmhLtcCt7TbbDdmw4KAMnPpump?maker=DdFQ1AHUMNEZBNpdaav5uxsu7gRqQMcEGQEHTpKiinEf","https://www.defined.fi/sol/5GKzNyeS4DMcRVuhKksmhLtcCt7TbbDdmw4KAMnPpump?maker=DdFQ1AHUMNEZBNpdaav5uxsu7gRqQMcEGQEHTpKiinEf")</f>
        <v/>
      </c>
      <c r="M115">
        <f>HYPERLINK("https://dexscreener.com/solana/5GKzNyeS4DMcRVuhKksmhLtcCt7TbbDdmw4KAMnPpump?maker=DdFQ1AHUMNEZBNpdaav5uxsu7gRqQMcEGQEHTpKiinEf","https://dexscreener.com/solana/5GKzNyeS4DMcRVuhKksmhLtcCt7TbbDdmw4KAMnPpump?maker=DdFQ1AHUMNEZBNpdaav5uxsu7gRqQMcEGQEHTpKiinEf")</f>
        <v/>
      </c>
    </row>
    <row r="116">
      <c r="A116" t="inlineStr">
        <is>
          <t>7vgnnnNk8T1JJw1eN5XX5MK8N2DgCk3fg54oQd68pump</t>
        </is>
      </c>
      <c r="B116" t="inlineStr">
        <is>
          <t>MELO</t>
        </is>
      </c>
      <c r="C116" t="n">
        <v>20</v>
      </c>
      <c r="D116" t="n">
        <v>1.06</v>
      </c>
      <c r="E116" t="n">
        <v>0.11</v>
      </c>
      <c r="F116" t="n">
        <v>9.92</v>
      </c>
      <c r="G116" t="n">
        <v>10.99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HYPERLINK("https://www.defined.fi/sol/7vgnnnNk8T1JJw1eN5XX5MK8N2DgCk3fg54oQd68pump?maker=DdFQ1AHUMNEZBNpdaav5uxsu7gRqQMcEGQEHTpKiinEf","https://www.defined.fi/sol/7vgnnnNk8T1JJw1eN5XX5MK8N2DgCk3fg54oQd68pump?maker=DdFQ1AHUMNEZBNpdaav5uxsu7gRqQMcEGQEHTpKiinEf")</f>
        <v/>
      </c>
      <c r="M116">
        <f>HYPERLINK("https://dexscreener.com/solana/7vgnnnNk8T1JJw1eN5XX5MK8N2DgCk3fg54oQd68pump?maker=DdFQ1AHUMNEZBNpdaav5uxsu7gRqQMcEGQEHTpKiinEf","https://dexscreener.com/solana/7vgnnnNk8T1JJw1eN5XX5MK8N2DgCk3fg54oQd68pump?maker=DdFQ1AHUMNEZBNpdaav5uxsu7gRqQMcEGQEHTpKiinEf")</f>
        <v/>
      </c>
    </row>
    <row r="117">
      <c r="A117" t="inlineStr">
        <is>
          <t>9W1Vjrh9B4MoPZoLtTSkcHibcsuYiVr6cBXxXCFFpump</t>
        </is>
      </c>
      <c r="B117" t="inlineStr">
        <is>
          <t>MOOTUN</t>
        </is>
      </c>
      <c r="C117" t="n">
        <v>20</v>
      </c>
      <c r="D117" t="n">
        <v>0.046</v>
      </c>
      <c r="E117" t="n">
        <v>0.01</v>
      </c>
      <c r="F117" t="n">
        <v>2.99</v>
      </c>
      <c r="G117" t="n">
        <v>3.03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HYPERLINK("https://www.defined.fi/sol/9W1Vjrh9B4MoPZoLtTSkcHibcsuYiVr6cBXxXCFFpump?maker=DdFQ1AHUMNEZBNpdaav5uxsu7gRqQMcEGQEHTpKiinEf","https://www.defined.fi/sol/9W1Vjrh9B4MoPZoLtTSkcHibcsuYiVr6cBXxXCFFpump?maker=DdFQ1AHUMNEZBNpdaav5uxsu7gRqQMcEGQEHTpKiinEf")</f>
        <v/>
      </c>
      <c r="M117">
        <f>HYPERLINK("https://dexscreener.com/solana/9W1Vjrh9B4MoPZoLtTSkcHibcsuYiVr6cBXxXCFFpump?maker=DdFQ1AHUMNEZBNpdaav5uxsu7gRqQMcEGQEHTpKiinEf","https://dexscreener.com/solana/9W1Vjrh9B4MoPZoLtTSkcHibcsuYiVr6cBXxXCFFpump?maker=DdFQ1AHUMNEZBNpdaav5uxsu7gRqQMcEGQEHTpKiinEf")</f>
        <v/>
      </c>
    </row>
    <row r="118">
      <c r="A118" t="inlineStr">
        <is>
          <t>BZxEQAMgHSf9bD8qFBUbVFjf7AfSkpPtTjTYU9pzpump</t>
        </is>
      </c>
      <c r="B118" t="inlineStr">
        <is>
          <t>MOOTUN</t>
        </is>
      </c>
      <c r="C118" t="n">
        <v>20</v>
      </c>
      <c r="D118" t="n">
        <v>9.470000000000001</v>
      </c>
      <c r="E118" t="n">
        <v>0.95</v>
      </c>
      <c r="F118" t="n">
        <v>9.93</v>
      </c>
      <c r="G118" t="n">
        <v>19.41</v>
      </c>
      <c r="H118" t="n">
        <v>1</v>
      </c>
      <c r="I118" t="n">
        <v>2</v>
      </c>
      <c r="J118" t="n">
        <v>-1</v>
      </c>
      <c r="K118" t="n">
        <v>-1</v>
      </c>
      <c r="L118">
        <f>HYPERLINK("https://www.defined.fi/sol/BZxEQAMgHSf9bD8qFBUbVFjf7AfSkpPtTjTYU9pzpump?maker=DdFQ1AHUMNEZBNpdaav5uxsu7gRqQMcEGQEHTpKiinEf","https://www.defined.fi/sol/BZxEQAMgHSf9bD8qFBUbVFjf7AfSkpPtTjTYU9pzpump?maker=DdFQ1AHUMNEZBNpdaav5uxsu7gRqQMcEGQEHTpKiinEf")</f>
        <v/>
      </c>
      <c r="M118">
        <f>HYPERLINK("https://dexscreener.com/solana/BZxEQAMgHSf9bD8qFBUbVFjf7AfSkpPtTjTYU9pzpump?maker=DdFQ1AHUMNEZBNpdaav5uxsu7gRqQMcEGQEHTpKiinEf","https://dexscreener.com/solana/BZxEQAMgHSf9bD8qFBUbVFjf7AfSkpPtTjTYU9pzpump?maker=DdFQ1AHUMNEZBNpdaav5uxsu7gRqQMcEGQEHTpKiinEf")</f>
        <v/>
      </c>
    </row>
    <row r="119">
      <c r="A119" t="inlineStr">
        <is>
          <t>3jBo8JqMYEmjAgnjGUmL33b4hjoADkkGacRPw7yxpump</t>
        </is>
      </c>
      <c r="B119" t="inlineStr">
        <is>
          <t>TAGGED</t>
        </is>
      </c>
      <c r="C119" t="n">
        <v>20</v>
      </c>
      <c r="D119" t="n">
        <v>-4.79</v>
      </c>
      <c r="E119" t="n">
        <v>-0.96</v>
      </c>
      <c r="F119" t="n">
        <v>4.96</v>
      </c>
      <c r="G119" t="n">
        <v>0.173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HYPERLINK("https://www.defined.fi/sol/3jBo8JqMYEmjAgnjGUmL33b4hjoADkkGacRPw7yxpump?maker=DdFQ1AHUMNEZBNpdaav5uxsu7gRqQMcEGQEHTpKiinEf","https://www.defined.fi/sol/3jBo8JqMYEmjAgnjGUmL33b4hjoADkkGacRPw7yxpump?maker=DdFQ1AHUMNEZBNpdaav5uxsu7gRqQMcEGQEHTpKiinEf")</f>
        <v/>
      </c>
      <c r="M119">
        <f>HYPERLINK("https://dexscreener.com/solana/3jBo8JqMYEmjAgnjGUmL33b4hjoADkkGacRPw7yxpump?maker=DdFQ1AHUMNEZBNpdaav5uxsu7gRqQMcEGQEHTpKiinEf","https://dexscreener.com/solana/3jBo8JqMYEmjAgnjGUmL33b4hjoADkkGacRPw7yxpump?maker=DdFQ1AHUMNEZBNpdaav5uxsu7gRqQMcEGQEHTpKiinEf")</f>
        <v/>
      </c>
    </row>
    <row r="120">
      <c r="A120" t="inlineStr">
        <is>
          <t>FzQectckWX1XLxUHNh9PfepacRG1sz8PQh4tBY5xpump</t>
        </is>
      </c>
      <c r="B120" t="inlineStr">
        <is>
          <t>MELO</t>
        </is>
      </c>
      <c r="C120" t="n">
        <v>20</v>
      </c>
      <c r="D120" t="n">
        <v>-0.476</v>
      </c>
      <c r="E120" t="n">
        <v>-0.1</v>
      </c>
      <c r="F120" t="n">
        <v>4.95</v>
      </c>
      <c r="G120" t="n">
        <v>4.48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HYPERLINK("https://www.defined.fi/sol/FzQectckWX1XLxUHNh9PfepacRG1sz8PQh4tBY5xpump?maker=DdFQ1AHUMNEZBNpdaav5uxsu7gRqQMcEGQEHTpKiinEf","https://www.defined.fi/sol/FzQectckWX1XLxUHNh9PfepacRG1sz8PQh4tBY5xpump?maker=DdFQ1AHUMNEZBNpdaav5uxsu7gRqQMcEGQEHTpKiinEf")</f>
        <v/>
      </c>
      <c r="M120">
        <f>HYPERLINK("https://dexscreener.com/solana/FzQectckWX1XLxUHNh9PfepacRG1sz8PQh4tBY5xpump?maker=DdFQ1AHUMNEZBNpdaav5uxsu7gRqQMcEGQEHTpKiinEf","https://dexscreener.com/solana/FzQectckWX1XLxUHNh9PfepacRG1sz8PQh4tBY5xpump?maker=DdFQ1AHUMNEZBNpdaav5uxsu7gRqQMcEGQEHTpKiinEf")</f>
        <v/>
      </c>
    </row>
    <row r="121">
      <c r="A121" t="inlineStr">
        <is>
          <t>SDXwxk7dpbbLirizFGYuRkJ9qgeXgeJ7TAvfjwMpump</t>
        </is>
      </c>
      <c r="B121" t="inlineStr">
        <is>
          <t>melo</t>
        </is>
      </c>
      <c r="C121" t="n">
        <v>21</v>
      </c>
      <c r="D121" t="n">
        <v>-1.98</v>
      </c>
      <c r="E121" t="n">
        <v>-1</v>
      </c>
      <c r="F121" t="n">
        <v>1.98</v>
      </c>
      <c r="G121" t="n">
        <v>0</v>
      </c>
      <c r="H121" t="n">
        <v>1</v>
      </c>
      <c r="I121" t="n">
        <v>0</v>
      </c>
      <c r="J121" t="n">
        <v>-1</v>
      </c>
      <c r="K121" t="n">
        <v>-1</v>
      </c>
      <c r="L121">
        <f>HYPERLINK("https://www.defined.fi/sol/SDXwxk7dpbbLirizFGYuRkJ9qgeXgeJ7TAvfjwMpump?maker=DdFQ1AHUMNEZBNpdaav5uxsu7gRqQMcEGQEHTpKiinEf","https://www.defined.fi/sol/SDXwxk7dpbbLirizFGYuRkJ9qgeXgeJ7TAvfjwMpump?maker=DdFQ1AHUMNEZBNpdaav5uxsu7gRqQMcEGQEHTpKiinEf")</f>
        <v/>
      </c>
      <c r="M121">
        <f>HYPERLINK("https://dexscreener.com/solana/SDXwxk7dpbbLirizFGYuRkJ9qgeXgeJ7TAvfjwMpump?maker=DdFQ1AHUMNEZBNpdaav5uxsu7gRqQMcEGQEHTpKiinEf","https://dexscreener.com/solana/SDXwxk7dpbbLirizFGYuRkJ9qgeXgeJ7TAvfjwMpump?maker=DdFQ1AHUMNEZBNpdaav5uxsu7gRqQMcEGQEHTpKiinEf")</f>
        <v/>
      </c>
    </row>
    <row r="122">
      <c r="A122" t="inlineStr">
        <is>
          <t>EdQzU6F71wx1LhvVhu92JNLNpxyue9zDqt9CR9J5pump</t>
        </is>
      </c>
      <c r="B122" t="inlineStr">
        <is>
          <t>MOOTOON</t>
        </is>
      </c>
      <c r="C122" t="n">
        <v>21</v>
      </c>
      <c r="D122" t="n">
        <v>-0.713</v>
      </c>
      <c r="E122" t="n">
        <v>-0.04</v>
      </c>
      <c r="F122" t="n">
        <v>20.65</v>
      </c>
      <c r="G122" t="n">
        <v>19.94</v>
      </c>
      <c r="H122" t="n">
        <v>4</v>
      </c>
      <c r="I122" t="n">
        <v>4</v>
      </c>
      <c r="J122" t="n">
        <v>-1</v>
      </c>
      <c r="K122" t="n">
        <v>-1</v>
      </c>
      <c r="L122">
        <f>HYPERLINK("https://www.defined.fi/sol/EdQzU6F71wx1LhvVhu92JNLNpxyue9zDqt9CR9J5pump?maker=DdFQ1AHUMNEZBNpdaav5uxsu7gRqQMcEGQEHTpKiinEf","https://www.defined.fi/sol/EdQzU6F71wx1LhvVhu92JNLNpxyue9zDqt9CR9J5pump?maker=DdFQ1AHUMNEZBNpdaav5uxsu7gRqQMcEGQEHTpKiinEf")</f>
        <v/>
      </c>
      <c r="M122">
        <f>HYPERLINK("https://dexscreener.com/solana/EdQzU6F71wx1LhvVhu92JNLNpxyue9zDqt9CR9J5pump?maker=DdFQ1AHUMNEZBNpdaav5uxsu7gRqQMcEGQEHTpKiinEf","https://dexscreener.com/solana/EdQzU6F71wx1LhvVhu92JNLNpxyue9zDqt9CR9J5pump?maker=DdFQ1AHUMNEZBNpdaav5uxsu7gRqQMcEGQEHTpKiinEf")</f>
        <v/>
      </c>
    </row>
    <row r="123">
      <c r="A123" t="inlineStr">
        <is>
          <t>6asRuqr7yJtqDaqRcPBL5A3J8Q5LyuQt6tqy1N5cpump</t>
        </is>
      </c>
      <c r="B123" t="inlineStr">
        <is>
          <t>moodeng</t>
        </is>
      </c>
      <c r="C123" t="n">
        <v>21</v>
      </c>
      <c r="D123" t="n">
        <v>-0.973</v>
      </c>
      <c r="E123" t="n">
        <v>-0.05</v>
      </c>
      <c r="F123" t="n">
        <v>19.74</v>
      </c>
      <c r="G123" t="n">
        <v>18.77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HYPERLINK("https://www.defined.fi/sol/6asRuqr7yJtqDaqRcPBL5A3J8Q5LyuQt6tqy1N5cpump?maker=DdFQ1AHUMNEZBNpdaav5uxsu7gRqQMcEGQEHTpKiinEf","https://www.defined.fi/sol/6asRuqr7yJtqDaqRcPBL5A3J8Q5LyuQt6tqy1N5cpump?maker=DdFQ1AHUMNEZBNpdaav5uxsu7gRqQMcEGQEHTpKiinEf")</f>
        <v/>
      </c>
      <c r="M123">
        <f>HYPERLINK("https://dexscreener.com/solana/6asRuqr7yJtqDaqRcPBL5A3J8Q5LyuQt6tqy1N5cpump?maker=DdFQ1AHUMNEZBNpdaav5uxsu7gRqQMcEGQEHTpKiinEf","https://dexscreener.com/solana/6asRuqr7yJtqDaqRcPBL5A3J8Q5LyuQt6tqy1N5cpump?maker=DdFQ1AHUMNEZBNpdaav5uxsu7gRqQMcEGQEHTpKiinEf")</f>
        <v/>
      </c>
    </row>
    <row r="124">
      <c r="A124" t="inlineStr">
        <is>
          <t>AiYhnwWiqbdSiEHgAzqrurcdoZx4V21mnuMt5ps2pump</t>
        </is>
      </c>
      <c r="B124" t="inlineStr">
        <is>
          <t>POD</t>
        </is>
      </c>
      <c r="C124" t="n">
        <v>21</v>
      </c>
      <c r="D124" t="n">
        <v>16.52</v>
      </c>
      <c r="E124" t="n">
        <v>0.8</v>
      </c>
      <c r="F124" t="n">
        <v>20.62</v>
      </c>
      <c r="G124" t="n">
        <v>37.14</v>
      </c>
      <c r="H124" t="n">
        <v>3</v>
      </c>
      <c r="I124" t="n">
        <v>1</v>
      </c>
      <c r="J124" t="n">
        <v>-1</v>
      </c>
      <c r="K124" t="n">
        <v>-1</v>
      </c>
      <c r="L124">
        <f>HYPERLINK("https://www.defined.fi/sol/AiYhnwWiqbdSiEHgAzqrurcdoZx4V21mnuMt5ps2pump?maker=DdFQ1AHUMNEZBNpdaav5uxsu7gRqQMcEGQEHTpKiinEf","https://www.defined.fi/sol/AiYhnwWiqbdSiEHgAzqrurcdoZx4V21mnuMt5ps2pump?maker=DdFQ1AHUMNEZBNpdaav5uxsu7gRqQMcEGQEHTpKiinEf")</f>
        <v/>
      </c>
      <c r="M124">
        <f>HYPERLINK("https://dexscreener.com/solana/AiYhnwWiqbdSiEHgAzqrurcdoZx4V21mnuMt5ps2pump?maker=DdFQ1AHUMNEZBNpdaav5uxsu7gRqQMcEGQEHTpKiinEf","https://dexscreener.com/solana/AiYhnwWiqbdSiEHgAzqrurcdoZx4V21mnuMt5ps2pump?maker=DdFQ1AHUMNEZBNpdaav5uxsu7gRqQMcEGQEHTpKiinEf")</f>
        <v/>
      </c>
    </row>
    <row r="125">
      <c r="A125" t="inlineStr">
        <is>
          <t>F5gasG2sfu22VLxDg6xxBxHjgkxd8VrnjmTifw2Epump</t>
        </is>
      </c>
      <c r="B125" t="inlineStr">
        <is>
          <t>ZooMiami</t>
        </is>
      </c>
      <c r="C125" t="n">
        <v>21</v>
      </c>
      <c r="D125" t="n">
        <v>-3.24</v>
      </c>
      <c r="E125" t="n">
        <v>-1</v>
      </c>
      <c r="F125" t="n">
        <v>4.06</v>
      </c>
      <c r="G125" t="n">
        <v>0.8149999999999999</v>
      </c>
      <c r="H125" t="n">
        <v>2</v>
      </c>
      <c r="I125" t="n">
        <v>1</v>
      </c>
      <c r="J125" t="n">
        <v>-1</v>
      </c>
      <c r="K125" t="n">
        <v>-1</v>
      </c>
      <c r="L125">
        <f>HYPERLINK("https://www.defined.fi/sol/F5gasG2sfu22VLxDg6xxBxHjgkxd8VrnjmTifw2Epump?maker=DdFQ1AHUMNEZBNpdaav5uxsu7gRqQMcEGQEHTpKiinEf","https://www.defined.fi/sol/F5gasG2sfu22VLxDg6xxBxHjgkxd8VrnjmTifw2Epump?maker=DdFQ1AHUMNEZBNpdaav5uxsu7gRqQMcEGQEHTpKiinEf")</f>
        <v/>
      </c>
      <c r="M125">
        <f>HYPERLINK("https://dexscreener.com/solana/F5gasG2sfu22VLxDg6xxBxHjgkxd8VrnjmTifw2Epump?maker=DdFQ1AHUMNEZBNpdaav5uxsu7gRqQMcEGQEHTpKiinEf","https://dexscreener.com/solana/F5gasG2sfu22VLxDg6xxBxHjgkxd8VrnjmTifw2Epump?maker=DdFQ1AHUMNEZBNpdaav5uxsu7gRqQMcEGQEHTpKiinEf")</f>
        <v/>
      </c>
    </row>
    <row r="126">
      <c r="A126" t="inlineStr">
        <is>
          <t>P69LctPMNRGahWpFs4yh6vbQ2qdyhj8YiYuGq48pump</t>
        </is>
      </c>
      <c r="B126" t="inlineStr">
        <is>
          <t>Manyuk</t>
        </is>
      </c>
      <c r="C126" t="n">
        <v>21</v>
      </c>
      <c r="D126" t="n">
        <v>-0.366</v>
      </c>
      <c r="E126" t="n">
        <v>-1</v>
      </c>
      <c r="F126" t="n">
        <v>2.97</v>
      </c>
      <c r="G126" t="n">
        <v>2.61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HYPERLINK("https://www.defined.fi/sol/P69LctPMNRGahWpFs4yh6vbQ2qdyhj8YiYuGq48pump?maker=DdFQ1AHUMNEZBNpdaav5uxsu7gRqQMcEGQEHTpKiinEf","https://www.defined.fi/sol/P69LctPMNRGahWpFs4yh6vbQ2qdyhj8YiYuGq48pump?maker=DdFQ1AHUMNEZBNpdaav5uxsu7gRqQMcEGQEHTpKiinEf")</f>
        <v/>
      </c>
      <c r="M126">
        <f>HYPERLINK("https://dexscreener.com/solana/P69LctPMNRGahWpFs4yh6vbQ2qdyhj8YiYuGq48pump?maker=DdFQ1AHUMNEZBNpdaav5uxsu7gRqQMcEGQEHTpKiinEf","https://dexscreener.com/solana/P69LctPMNRGahWpFs4yh6vbQ2qdyhj8YiYuGq48pump?maker=DdFQ1AHUMNEZBNpdaav5uxsu7gRqQMcEGQEHTpKiinEf")</f>
        <v/>
      </c>
    </row>
    <row r="127">
      <c r="A127" t="inlineStr">
        <is>
          <t>3EnngKgraKzXWi2nLKBZdyJsebceqEe7ATRDrDqMpump</t>
        </is>
      </c>
      <c r="B127" t="inlineStr">
        <is>
          <t>MAEMALI</t>
        </is>
      </c>
      <c r="C127" t="n">
        <v>21</v>
      </c>
      <c r="D127" t="n">
        <v>1.03</v>
      </c>
      <c r="E127" t="n">
        <v>-1</v>
      </c>
      <c r="F127" t="n">
        <v>1.97</v>
      </c>
      <c r="G127" t="n">
        <v>3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HYPERLINK("https://www.defined.fi/sol/3EnngKgraKzXWi2nLKBZdyJsebceqEe7ATRDrDqMpump?maker=DdFQ1AHUMNEZBNpdaav5uxsu7gRqQMcEGQEHTpKiinEf","https://www.defined.fi/sol/3EnngKgraKzXWi2nLKBZdyJsebceqEe7ATRDrDqMpump?maker=DdFQ1AHUMNEZBNpdaav5uxsu7gRqQMcEGQEHTpKiinEf")</f>
        <v/>
      </c>
      <c r="M127">
        <f>HYPERLINK("https://dexscreener.com/solana/3EnngKgraKzXWi2nLKBZdyJsebceqEe7ATRDrDqMpump?maker=DdFQ1AHUMNEZBNpdaav5uxsu7gRqQMcEGQEHTpKiinEf","https://dexscreener.com/solana/3EnngKgraKzXWi2nLKBZdyJsebceqEe7ATRDrDqMpump?maker=DdFQ1AHUMNEZBNpdaav5uxsu7gRqQMcEGQEHTpKiinEf")</f>
        <v/>
      </c>
    </row>
    <row r="128">
      <c r="A128" t="inlineStr">
        <is>
          <t>496FfpuZ8pwR8nS3dWasbGVuoVqjNibBmu3x11EKpump</t>
        </is>
      </c>
      <c r="B128" t="inlineStr">
        <is>
          <t>zoo</t>
        </is>
      </c>
      <c r="C128" t="n">
        <v>21</v>
      </c>
      <c r="D128" t="n">
        <v>1.9</v>
      </c>
      <c r="E128" t="n">
        <v>-1</v>
      </c>
      <c r="F128" t="n">
        <v>1.97</v>
      </c>
      <c r="G128" t="n">
        <v>3.87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HYPERLINK("https://www.defined.fi/sol/496FfpuZ8pwR8nS3dWasbGVuoVqjNibBmu3x11EKpump?maker=DdFQ1AHUMNEZBNpdaav5uxsu7gRqQMcEGQEHTpKiinEf","https://www.defined.fi/sol/496FfpuZ8pwR8nS3dWasbGVuoVqjNibBmu3x11EKpump?maker=DdFQ1AHUMNEZBNpdaav5uxsu7gRqQMcEGQEHTpKiinEf")</f>
        <v/>
      </c>
      <c r="M128">
        <f>HYPERLINK("https://dexscreener.com/solana/496FfpuZ8pwR8nS3dWasbGVuoVqjNibBmu3x11EKpump?maker=DdFQ1AHUMNEZBNpdaav5uxsu7gRqQMcEGQEHTpKiinEf","https://dexscreener.com/solana/496FfpuZ8pwR8nS3dWasbGVuoVqjNibBmu3x11EKpump?maker=DdFQ1AHUMNEZBNpdaav5uxsu7gRqQMcEGQEHTpKiinEf")</f>
        <v/>
      </c>
    </row>
    <row r="129">
      <c r="A129" t="inlineStr">
        <is>
          <t>6GHmoCmqEk2AG2GyoeviV4P1G82rHbUCQ4vgZU7ppump</t>
        </is>
      </c>
      <c r="B129" t="inlineStr">
        <is>
          <t>Aubergine</t>
        </is>
      </c>
      <c r="C129" t="n">
        <v>21</v>
      </c>
      <c r="D129" t="n">
        <v>5.18</v>
      </c>
      <c r="E129" t="n">
        <v>0.26</v>
      </c>
      <c r="F129" t="n">
        <v>19.74</v>
      </c>
      <c r="G129" t="n">
        <v>24.92</v>
      </c>
      <c r="H129" t="n">
        <v>2</v>
      </c>
      <c r="I129" t="n">
        <v>2</v>
      </c>
      <c r="J129" t="n">
        <v>-1</v>
      </c>
      <c r="K129" t="n">
        <v>-1</v>
      </c>
      <c r="L129">
        <f>HYPERLINK("https://www.defined.fi/sol/6GHmoCmqEk2AG2GyoeviV4P1G82rHbUCQ4vgZU7ppump?maker=DdFQ1AHUMNEZBNpdaav5uxsu7gRqQMcEGQEHTpKiinEf","https://www.defined.fi/sol/6GHmoCmqEk2AG2GyoeviV4P1G82rHbUCQ4vgZU7ppump?maker=DdFQ1AHUMNEZBNpdaav5uxsu7gRqQMcEGQEHTpKiinEf")</f>
        <v/>
      </c>
      <c r="M129">
        <f>HYPERLINK("https://dexscreener.com/solana/6GHmoCmqEk2AG2GyoeviV4P1G82rHbUCQ4vgZU7ppump?maker=DdFQ1AHUMNEZBNpdaav5uxsu7gRqQMcEGQEHTpKiinEf","https://dexscreener.com/solana/6GHmoCmqEk2AG2GyoeviV4P1G82rHbUCQ4vgZU7ppump?maker=DdFQ1AHUMNEZBNpdaav5uxsu7gRqQMcEGQEHTpKiinEf")</f>
        <v/>
      </c>
    </row>
    <row r="130">
      <c r="A130" t="inlineStr">
        <is>
          <t>EXAmmisHH7aTJWf8fsiBEbiXEKruugNu5j1LkiJzpump</t>
        </is>
      </c>
      <c r="B130" t="inlineStr">
        <is>
          <t>Monkey</t>
        </is>
      </c>
      <c r="C130" t="n">
        <v>21</v>
      </c>
      <c r="D130" t="n">
        <v>1.53</v>
      </c>
      <c r="E130" t="n">
        <v>0.09</v>
      </c>
      <c r="F130" t="n">
        <v>17.31</v>
      </c>
      <c r="G130" t="n">
        <v>18.84</v>
      </c>
      <c r="H130" t="n">
        <v>4</v>
      </c>
      <c r="I130" t="n">
        <v>6</v>
      </c>
      <c r="J130" t="n">
        <v>-1</v>
      </c>
      <c r="K130" t="n">
        <v>-1</v>
      </c>
      <c r="L130">
        <f>HYPERLINK("https://www.defined.fi/sol/EXAmmisHH7aTJWf8fsiBEbiXEKruugNu5j1LkiJzpump?maker=DdFQ1AHUMNEZBNpdaav5uxsu7gRqQMcEGQEHTpKiinEf","https://www.defined.fi/sol/EXAmmisHH7aTJWf8fsiBEbiXEKruugNu5j1LkiJzpump?maker=DdFQ1AHUMNEZBNpdaav5uxsu7gRqQMcEGQEHTpKiinEf")</f>
        <v/>
      </c>
      <c r="M130">
        <f>HYPERLINK("https://dexscreener.com/solana/EXAmmisHH7aTJWf8fsiBEbiXEKruugNu5j1LkiJzpump?maker=DdFQ1AHUMNEZBNpdaav5uxsu7gRqQMcEGQEHTpKiinEf","https://dexscreener.com/solana/EXAmmisHH7aTJWf8fsiBEbiXEKruugNu5j1LkiJzpump?maker=DdFQ1AHUMNEZBNpdaav5uxsu7gRqQMcEGQEHTpKiinEf")</f>
        <v/>
      </c>
    </row>
    <row r="131">
      <c r="A131" t="inlineStr">
        <is>
          <t>CPCd7iEztRBCsJoyPhC2yArnx5EH8MqxbC4jXJCqpump</t>
        </is>
      </c>
      <c r="B131" t="inlineStr">
        <is>
          <t>ChaoChor</t>
        </is>
      </c>
      <c r="C131" t="n">
        <v>21</v>
      </c>
      <c r="D131" t="n">
        <v>22.87</v>
      </c>
      <c r="E131" t="n">
        <v>2.33</v>
      </c>
      <c r="F131" t="n">
        <v>9.83</v>
      </c>
      <c r="G131" t="n">
        <v>32.71</v>
      </c>
      <c r="H131" t="n">
        <v>1</v>
      </c>
      <c r="I131" t="n">
        <v>6</v>
      </c>
      <c r="J131" t="n">
        <v>-1</v>
      </c>
      <c r="K131" t="n">
        <v>-1</v>
      </c>
      <c r="L131">
        <f>HYPERLINK("https://www.defined.fi/sol/CPCd7iEztRBCsJoyPhC2yArnx5EH8MqxbC4jXJCqpump?maker=DdFQ1AHUMNEZBNpdaav5uxsu7gRqQMcEGQEHTpKiinEf","https://www.defined.fi/sol/CPCd7iEztRBCsJoyPhC2yArnx5EH8MqxbC4jXJCqpump?maker=DdFQ1AHUMNEZBNpdaav5uxsu7gRqQMcEGQEHTpKiinEf")</f>
        <v/>
      </c>
      <c r="M131">
        <f>HYPERLINK("https://dexscreener.com/solana/CPCd7iEztRBCsJoyPhC2yArnx5EH8MqxbC4jXJCqpump?maker=DdFQ1AHUMNEZBNpdaav5uxsu7gRqQMcEGQEHTpKiinEf","https://dexscreener.com/solana/CPCd7iEztRBCsJoyPhC2yArnx5EH8MqxbC4jXJCqpump?maker=DdFQ1AHUMNEZBNpdaav5uxsu7gRqQMcEGQEHTpKiinEf")</f>
        <v/>
      </c>
    </row>
    <row r="132">
      <c r="A132" t="inlineStr">
        <is>
          <t>iQuoGfqmXh6J3PShHDntayXGVixfp44wzGkVaH8r8RE</t>
        </is>
      </c>
      <c r="B132" t="inlineStr">
        <is>
          <t>MOOWAAN</t>
        </is>
      </c>
      <c r="C132" t="n">
        <v>22</v>
      </c>
      <c r="D132" t="n">
        <v>-1.29</v>
      </c>
      <c r="E132" t="n">
        <v>-0.26</v>
      </c>
      <c r="F132" t="n">
        <v>4.97</v>
      </c>
      <c r="G132" t="n">
        <v>3.68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HYPERLINK("https://www.defined.fi/sol/iQuoGfqmXh6J3PShHDntayXGVixfp44wzGkVaH8r8RE?maker=DdFQ1AHUMNEZBNpdaav5uxsu7gRqQMcEGQEHTpKiinEf","https://www.defined.fi/sol/iQuoGfqmXh6J3PShHDntayXGVixfp44wzGkVaH8r8RE?maker=DdFQ1AHUMNEZBNpdaav5uxsu7gRqQMcEGQEHTpKiinEf")</f>
        <v/>
      </c>
      <c r="M132">
        <f>HYPERLINK("https://dexscreener.com/solana/iQuoGfqmXh6J3PShHDntayXGVixfp44wzGkVaH8r8RE?maker=DdFQ1AHUMNEZBNpdaav5uxsu7gRqQMcEGQEHTpKiinEf","https://dexscreener.com/solana/iQuoGfqmXh6J3PShHDntayXGVixfp44wzGkVaH8r8RE?maker=DdFQ1AHUMNEZBNpdaav5uxsu7gRqQMcEGQEHTpKiinEf")</f>
        <v/>
      </c>
    </row>
    <row r="133">
      <c r="A133" t="inlineStr">
        <is>
          <t>8ar1TiS6grTopSFWMt2UyTGVjD1F5eLWQExSHNJtpump</t>
        </is>
      </c>
      <c r="B133" t="inlineStr">
        <is>
          <t>GM</t>
        </is>
      </c>
      <c r="C133" t="n">
        <v>22</v>
      </c>
      <c r="D133" t="n">
        <v>-2.25</v>
      </c>
      <c r="E133" t="n">
        <v>-0.75</v>
      </c>
      <c r="F133" t="n">
        <v>2.99</v>
      </c>
      <c r="G133" t="n">
        <v>0.742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HYPERLINK("https://www.defined.fi/sol/8ar1TiS6grTopSFWMt2UyTGVjD1F5eLWQExSHNJtpump?maker=DdFQ1AHUMNEZBNpdaav5uxsu7gRqQMcEGQEHTpKiinEf","https://www.defined.fi/sol/8ar1TiS6grTopSFWMt2UyTGVjD1F5eLWQExSHNJtpump?maker=DdFQ1AHUMNEZBNpdaav5uxsu7gRqQMcEGQEHTpKiinEf")</f>
        <v/>
      </c>
      <c r="M133">
        <f>HYPERLINK("https://dexscreener.com/solana/8ar1TiS6grTopSFWMt2UyTGVjD1F5eLWQExSHNJtpump?maker=DdFQ1AHUMNEZBNpdaav5uxsu7gRqQMcEGQEHTpKiinEf","https://dexscreener.com/solana/8ar1TiS6grTopSFWMt2UyTGVjD1F5eLWQExSHNJtpump?maker=DdFQ1AHUMNEZBNpdaav5uxsu7gRqQMcEGQEHTpKiinEf")</f>
        <v/>
      </c>
    </row>
    <row r="134">
      <c r="A134" t="inlineStr">
        <is>
          <t>4k7jQ7vKXNPyX5FmyBU89DJrZRQndx77uonDLXsXpump</t>
        </is>
      </c>
      <c r="B134" t="inlineStr">
        <is>
          <t>NaaRak</t>
        </is>
      </c>
      <c r="C134" t="n">
        <v>22</v>
      </c>
      <c r="D134" t="n">
        <v>-3.52</v>
      </c>
      <c r="E134" t="n">
        <v>-0.7</v>
      </c>
      <c r="F134" t="n">
        <v>5.03</v>
      </c>
      <c r="G134" t="n">
        <v>1.51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HYPERLINK("https://www.defined.fi/sol/4k7jQ7vKXNPyX5FmyBU89DJrZRQndx77uonDLXsXpump?maker=DdFQ1AHUMNEZBNpdaav5uxsu7gRqQMcEGQEHTpKiinEf","https://www.defined.fi/sol/4k7jQ7vKXNPyX5FmyBU89DJrZRQndx77uonDLXsXpump?maker=DdFQ1AHUMNEZBNpdaav5uxsu7gRqQMcEGQEHTpKiinEf")</f>
        <v/>
      </c>
      <c r="M134">
        <f>HYPERLINK("https://dexscreener.com/solana/4k7jQ7vKXNPyX5FmyBU89DJrZRQndx77uonDLXsXpump?maker=DdFQ1AHUMNEZBNpdaav5uxsu7gRqQMcEGQEHTpKiinEf","https://dexscreener.com/solana/4k7jQ7vKXNPyX5FmyBU89DJrZRQndx77uonDLXsXpump?maker=DdFQ1AHUMNEZBNpdaav5uxsu7gRqQMcEGQEHTpKiinEf")</f>
        <v/>
      </c>
    </row>
    <row r="135">
      <c r="A135" t="inlineStr">
        <is>
          <t>CZcArp1tnaw6NJ6pquyCA2c7RygRRBeN1PkA2bGPpump</t>
        </is>
      </c>
      <c r="B135" t="inlineStr">
        <is>
          <t>Limbani</t>
        </is>
      </c>
      <c r="C135" t="n">
        <v>22</v>
      </c>
      <c r="D135" t="n">
        <v>-6.15</v>
      </c>
      <c r="E135" t="n">
        <v>-0.31</v>
      </c>
      <c r="F135" t="n">
        <v>19.89</v>
      </c>
      <c r="G135" t="n">
        <v>13.74</v>
      </c>
      <c r="H135" t="n">
        <v>3</v>
      </c>
      <c r="I135" t="n">
        <v>2</v>
      </c>
      <c r="J135" t="n">
        <v>-1</v>
      </c>
      <c r="K135" t="n">
        <v>-1</v>
      </c>
      <c r="L135">
        <f>HYPERLINK("https://www.defined.fi/sol/CZcArp1tnaw6NJ6pquyCA2c7RygRRBeN1PkA2bGPpump?maker=DdFQ1AHUMNEZBNpdaav5uxsu7gRqQMcEGQEHTpKiinEf","https://www.defined.fi/sol/CZcArp1tnaw6NJ6pquyCA2c7RygRRBeN1PkA2bGPpump?maker=DdFQ1AHUMNEZBNpdaav5uxsu7gRqQMcEGQEHTpKiinEf")</f>
        <v/>
      </c>
      <c r="M135">
        <f>HYPERLINK("https://dexscreener.com/solana/CZcArp1tnaw6NJ6pquyCA2c7RygRRBeN1PkA2bGPpump?maker=DdFQ1AHUMNEZBNpdaav5uxsu7gRqQMcEGQEHTpKiinEf","https://dexscreener.com/solana/CZcArp1tnaw6NJ6pquyCA2c7RygRRBeN1PkA2bGPpump?maker=DdFQ1AHUMNEZBNpdaav5uxsu7gRqQMcEGQEHTpKiinEf")</f>
        <v/>
      </c>
    </row>
    <row r="136">
      <c r="A136" t="inlineStr">
        <is>
          <t>6X7piECVcBHLh7UsZS89Z7PSZ2hL1esatXR9oijupump</t>
        </is>
      </c>
      <c r="B136" t="inlineStr">
        <is>
          <t>KHEOWZOO</t>
        </is>
      </c>
      <c r="C136" t="n">
        <v>22</v>
      </c>
      <c r="D136" t="n">
        <v>5.98</v>
      </c>
      <c r="E136" t="n">
        <v>6.02</v>
      </c>
      <c r="F136" t="n">
        <v>0.994</v>
      </c>
      <c r="G136" t="n">
        <v>6.98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HYPERLINK("https://www.defined.fi/sol/6X7piECVcBHLh7UsZS89Z7PSZ2hL1esatXR9oijupump?maker=DdFQ1AHUMNEZBNpdaav5uxsu7gRqQMcEGQEHTpKiinEf","https://www.defined.fi/sol/6X7piECVcBHLh7UsZS89Z7PSZ2hL1esatXR9oijupump?maker=DdFQ1AHUMNEZBNpdaav5uxsu7gRqQMcEGQEHTpKiinEf")</f>
        <v/>
      </c>
      <c r="M136">
        <f>HYPERLINK("https://dexscreener.com/solana/6X7piECVcBHLh7UsZS89Z7PSZ2hL1esatXR9oijupump?maker=DdFQ1AHUMNEZBNpdaav5uxsu7gRqQMcEGQEHTpKiinEf","https://dexscreener.com/solana/6X7piECVcBHLh7UsZS89Z7PSZ2hL1esatXR9oijupump?maker=DdFQ1AHUMNEZBNpdaav5uxsu7gRqQMcEGQEHTpKiinEf")</f>
        <v/>
      </c>
    </row>
    <row r="137">
      <c r="A137" t="inlineStr">
        <is>
          <t>BUEpY2hK5CZtGaqn8t2HVqzzhakzjSNENumwRVzzpump</t>
        </is>
      </c>
      <c r="B137" t="inlineStr">
        <is>
          <t>NongMoo</t>
        </is>
      </c>
      <c r="C137" t="n">
        <v>22</v>
      </c>
      <c r="D137" t="n">
        <v>-1.32</v>
      </c>
      <c r="E137" t="n">
        <v>-0.07000000000000001</v>
      </c>
      <c r="F137" t="n">
        <v>17.91</v>
      </c>
      <c r="G137" t="n">
        <v>16.59</v>
      </c>
      <c r="H137" t="n">
        <v>3</v>
      </c>
      <c r="I137" t="n">
        <v>2</v>
      </c>
      <c r="J137" t="n">
        <v>-1</v>
      </c>
      <c r="K137" t="n">
        <v>-1</v>
      </c>
      <c r="L137">
        <f>HYPERLINK("https://www.defined.fi/sol/BUEpY2hK5CZtGaqn8t2HVqzzhakzjSNENumwRVzzpump?maker=DdFQ1AHUMNEZBNpdaav5uxsu7gRqQMcEGQEHTpKiinEf","https://www.defined.fi/sol/BUEpY2hK5CZtGaqn8t2HVqzzhakzjSNENumwRVzzpump?maker=DdFQ1AHUMNEZBNpdaav5uxsu7gRqQMcEGQEHTpKiinEf")</f>
        <v/>
      </c>
      <c r="M137">
        <f>HYPERLINK("https://dexscreener.com/solana/BUEpY2hK5CZtGaqn8t2HVqzzhakzjSNENumwRVzzpump?maker=DdFQ1AHUMNEZBNpdaav5uxsu7gRqQMcEGQEHTpKiinEf","https://dexscreener.com/solana/BUEpY2hK5CZtGaqn8t2HVqzzhakzjSNENumwRVzzpump?maker=DdFQ1AHUMNEZBNpdaav5uxsu7gRqQMcEGQEHTpKiinEf")</f>
        <v/>
      </c>
    </row>
    <row r="138">
      <c r="A138" t="inlineStr">
        <is>
          <t>DFVa5f8FtnwAimjL9NhqT8V1XZWxTQm8LomTcXERqPoi</t>
        </is>
      </c>
      <c r="B138" t="inlineStr">
        <is>
          <t>MARU</t>
        </is>
      </c>
      <c r="C138" t="n">
        <v>22</v>
      </c>
      <c r="D138" t="n">
        <v>0.361</v>
      </c>
      <c r="E138" t="n">
        <v>0.04</v>
      </c>
      <c r="F138" t="n">
        <v>9.92</v>
      </c>
      <c r="G138" t="n">
        <v>10.28</v>
      </c>
      <c r="H138" t="n">
        <v>2</v>
      </c>
      <c r="I138" t="n">
        <v>2</v>
      </c>
      <c r="J138" t="n">
        <v>-1</v>
      </c>
      <c r="K138" t="n">
        <v>-1</v>
      </c>
      <c r="L138">
        <f>HYPERLINK("https://www.defined.fi/sol/DFVa5f8FtnwAimjL9NhqT8V1XZWxTQm8LomTcXERqPoi?maker=DdFQ1AHUMNEZBNpdaav5uxsu7gRqQMcEGQEHTpKiinEf","https://www.defined.fi/sol/DFVa5f8FtnwAimjL9NhqT8V1XZWxTQm8LomTcXERqPoi?maker=DdFQ1AHUMNEZBNpdaav5uxsu7gRqQMcEGQEHTpKiinEf")</f>
        <v/>
      </c>
      <c r="M138">
        <f>HYPERLINK("https://dexscreener.com/solana/DFVa5f8FtnwAimjL9NhqT8V1XZWxTQm8LomTcXERqPoi?maker=DdFQ1AHUMNEZBNpdaav5uxsu7gRqQMcEGQEHTpKiinEf","https://dexscreener.com/solana/DFVa5f8FtnwAimjL9NhqT8V1XZWxTQm8LomTcXERqPoi?maker=DdFQ1AHUMNEZBNpdaav5uxsu7gRqQMcEGQEHTpKiinEf")</f>
        <v/>
      </c>
    </row>
    <row r="139">
      <c r="A139" t="inlineStr">
        <is>
          <t>5gxBrzztnnNcZeVkw5njc5W6hodfcBjEmQbgC9V9pump</t>
        </is>
      </c>
      <c r="B139" t="inlineStr">
        <is>
          <t>BILL</t>
        </is>
      </c>
      <c r="C139" t="n">
        <v>22</v>
      </c>
      <c r="D139" t="n">
        <v>-0.743</v>
      </c>
      <c r="E139" t="n">
        <v>-0.76</v>
      </c>
      <c r="F139" t="n">
        <v>0.98</v>
      </c>
      <c r="G139" t="n">
        <v>0.237</v>
      </c>
      <c r="H139" t="n">
        <v>1</v>
      </c>
      <c r="I139" t="n">
        <v>1</v>
      </c>
      <c r="J139" t="n">
        <v>-1</v>
      </c>
      <c r="K139" t="n">
        <v>-1</v>
      </c>
      <c r="L139">
        <f>HYPERLINK("https://www.defined.fi/sol/5gxBrzztnnNcZeVkw5njc5W6hodfcBjEmQbgC9V9pump?maker=DdFQ1AHUMNEZBNpdaav5uxsu7gRqQMcEGQEHTpKiinEf","https://www.defined.fi/sol/5gxBrzztnnNcZeVkw5njc5W6hodfcBjEmQbgC9V9pump?maker=DdFQ1AHUMNEZBNpdaav5uxsu7gRqQMcEGQEHTpKiinEf")</f>
        <v/>
      </c>
      <c r="M139">
        <f>HYPERLINK("https://dexscreener.com/solana/5gxBrzztnnNcZeVkw5njc5W6hodfcBjEmQbgC9V9pump?maker=DdFQ1AHUMNEZBNpdaav5uxsu7gRqQMcEGQEHTpKiinEf","https://dexscreener.com/solana/5gxBrzztnnNcZeVkw5njc5W6hodfcBjEmQbgC9V9pump?maker=DdFQ1AHUMNEZBNpdaav5uxsu7gRqQMcEGQEHTpKiinEf")</f>
        <v/>
      </c>
    </row>
    <row r="140">
      <c r="A140" t="inlineStr">
        <is>
          <t>BF1g9n3HvEJErSc7P5gXLEB4wwYcR1WdqTKTGArXpump</t>
        </is>
      </c>
      <c r="B140" t="inlineStr">
        <is>
          <t>pebby</t>
        </is>
      </c>
      <c r="C140" t="n">
        <v>22</v>
      </c>
      <c r="D140" t="n">
        <v>0.048</v>
      </c>
      <c r="E140" t="n">
        <v>0.01</v>
      </c>
      <c r="F140" t="n">
        <v>4.97</v>
      </c>
      <c r="G140" t="n">
        <v>5.02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HYPERLINK("https://www.defined.fi/sol/BF1g9n3HvEJErSc7P5gXLEB4wwYcR1WdqTKTGArXpump?maker=DdFQ1AHUMNEZBNpdaav5uxsu7gRqQMcEGQEHTpKiinEf","https://www.defined.fi/sol/BF1g9n3HvEJErSc7P5gXLEB4wwYcR1WdqTKTGArXpump?maker=DdFQ1AHUMNEZBNpdaav5uxsu7gRqQMcEGQEHTpKiinEf")</f>
        <v/>
      </c>
      <c r="M140">
        <f>HYPERLINK("https://dexscreener.com/solana/BF1g9n3HvEJErSc7P5gXLEB4wwYcR1WdqTKTGArXpump?maker=DdFQ1AHUMNEZBNpdaav5uxsu7gRqQMcEGQEHTpKiinEf","https://dexscreener.com/solana/BF1g9n3HvEJErSc7P5gXLEB4wwYcR1WdqTKTGArXpump?maker=DdFQ1AHUMNEZBNpdaav5uxsu7gRqQMcEGQEHTpKiinEf")</f>
        <v/>
      </c>
    </row>
    <row r="141">
      <c r="A141" t="inlineStr">
        <is>
          <t>5K61kmq8Yr9mq2HZ1d9YmYFvBVMiKNKzY16fo4qVpump</t>
        </is>
      </c>
      <c r="B141" t="inlineStr">
        <is>
          <t>REXIE</t>
        </is>
      </c>
      <c r="C141" t="n">
        <v>22</v>
      </c>
      <c r="D141" t="n">
        <v>0.109</v>
      </c>
      <c r="E141" t="n">
        <v>-1</v>
      </c>
      <c r="F141" t="n">
        <v>3.09</v>
      </c>
      <c r="G141" t="n">
        <v>3.2</v>
      </c>
      <c r="H141" t="n">
        <v>1</v>
      </c>
      <c r="I141" t="n">
        <v>2</v>
      </c>
      <c r="J141" t="n">
        <v>-1</v>
      </c>
      <c r="K141" t="n">
        <v>-1</v>
      </c>
      <c r="L141">
        <f>HYPERLINK("https://www.defined.fi/sol/5K61kmq8Yr9mq2HZ1d9YmYFvBVMiKNKzY16fo4qVpump?maker=DdFQ1AHUMNEZBNpdaav5uxsu7gRqQMcEGQEHTpKiinEf","https://www.defined.fi/sol/5K61kmq8Yr9mq2HZ1d9YmYFvBVMiKNKzY16fo4qVpump?maker=DdFQ1AHUMNEZBNpdaav5uxsu7gRqQMcEGQEHTpKiinEf")</f>
        <v/>
      </c>
      <c r="M141">
        <f>HYPERLINK("https://dexscreener.com/solana/5K61kmq8Yr9mq2HZ1d9YmYFvBVMiKNKzY16fo4qVpump?maker=DdFQ1AHUMNEZBNpdaav5uxsu7gRqQMcEGQEHTpKiinEf","https://dexscreener.com/solana/5K61kmq8Yr9mq2HZ1d9YmYFvBVMiKNKzY16fo4qVpump?maker=DdFQ1AHUMNEZBNpdaav5uxsu7gRqQMcEGQEHTpKiinEf")</f>
        <v/>
      </c>
    </row>
    <row r="142">
      <c r="A142" t="inlineStr">
        <is>
          <t>HsEChhB31fVkFLtLSx5L8njyp8c3M1kUzV3zP8Wapump</t>
        </is>
      </c>
      <c r="B142" t="inlineStr">
        <is>
          <t>KOUME-CHAN</t>
        </is>
      </c>
      <c r="C142" t="n">
        <v>23</v>
      </c>
      <c r="D142" t="n">
        <v>-0.487</v>
      </c>
      <c r="E142" t="n">
        <v>-0.17</v>
      </c>
      <c r="F142" t="n">
        <v>2.96</v>
      </c>
      <c r="G142" t="n">
        <v>2.47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HYPERLINK("https://www.defined.fi/sol/HsEChhB31fVkFLtLSx5L8njyp8c3M1kUzV3zP8Wapump?maker=DdFQ1AHUMNEZBNpdaav5uxsu7gRqQMcEGQEHTpKiinEf","https://www.defined.fi/sol/HsEChhB31fVkFLtLSx5L8njyp8c3M1kUzV3zP8Wapump?maker=DdFQ1AHUMNEZBNpdaav5uxsu7gRqQMcEGQEHTpKiinEf")</f>
        <v/>
      </c>
      <c r="M142">
        <f>HYPERLINK("https://dexscreener.com/solana/HsEChhB31fVkFLtLSx5L8njyp8c3M1kUzV3zP8Wapump?maker=DdFQ1AHUMNEZBNpdaav5uxsu7gRqQMcEGQEHTpKiinEf","https://dexscreener.com/solana/HsEChhB31fVkFLtLSx5L8njyp8c3M1kUzV3zP8Wapump?maker=DdFQ1AHUMNEZBNpdaav5uxsu7gRqQMcEGQEHTpKiinEf")</f>
        <v/>
      </c>
    </row>
    <row r="143">
      <c r="A143" t="inlineStr">
        <is>
          <t>BAtCUz9mkNZhsCZ9jNfAMjcu2QJSzv7Qe8HQZXvepump</t>
        </is>
      </c>
      <c r="B143" t="inlineStr">
        <is>
          <t>LATKE</t>
        </is>
      </c>
      <c r="C143" t="n">
        <v>23</v>
      </c>
      <c r="D143" t="n">
        <v>-0.322</v>
      </c>
      <c r="E143" t="n">
        <v>-0.11</v>
      </c>
      <c r="F143" t="n">
        <v>2.95</v>
      </c>
      <c r="G143" t="n">
        <v>2.62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HYPERLINK("https://www.defined.fi/sol/BAtCUz9mkNZhsCZ9jNfAMjcu2QJSzv7Qe8HQZXvepump?maker=DdFQ1AHUMNEZBNpdaav5uxsu7gRqQMcEGQEHTpKiinEf","https://www.defined.fi/sol/BAtCUz9mkNZhsCZ9jNfAMjcu2QJSzv7Qe8HQZXvepump?maker=DdFQ1AHUMNEZBNpdaav5uxsu7gRqQMcEGQEHTpKiinEf")</f>
        <v/>
      </c>
      <c r="M143">
        <f>HYPERLINK("https://dexscreener.com/solana/BAtCUz9mkNZhsCZ9jNfAMjcu2QJSzv7Qe8HQZXvepump?maker=DdFQ1AHUMNEZBNpdaav5uxsu7gRqQMcEGQEHTpKiinEf","https://dexscreener.com/solana/BAtCUz9mkNZhsCZ9jNfAMjcu2QJSzv7Qe8HQZXvepump?maker=DdFQ1AHUMNEZBNpdaav5uxsu7gRqQMcEGQEHTpKiinEf")</f>
        <v/>
      </c>
    </row>
    <row r="144">
      <c r="A144" t="inlineStr">
        <is>
          <t>aeAFefDk8CZeyjvP3nZ5yRutB6oAfQnhvoh9jZMpump</t>
        </is>
      </c>
      <c r="B144" t="inlineStr">
        <is>
          <t>kapi</t>
        </is>
      </c>
      <c r="C144" t="n">
        <v>23</v>
      </c>
      <c r="D144" t="n">
        <v>-5.74</v>
      </c>
      <c r="E144" t="n">
        <v>-0.59</v>
      </c>
      <c r="F144" t="n">
        <v>9.77</v>
      </c>
      <c r="G144" t="n">
        <v>4.03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HYPERLINK("https://www.defined.fi/sol/aeAFefDk8CZeyjvP3nZ5yRutB6oAfQnhvoh9jZMpump?maker=DdFQ1AHUMNEZBNpdaav5uxsu7gRqQMcEGQEHTpKiinEf","https://www.defined.fi/sol/aeAFefDk8CZeyjvP3nZ5yRutB6oAfQnhvoh9jZMpump?maker=DdFQ1AHUMNEZBNpdaav5uxsu7gRqQMcEGQEHTpKiinEf")</f>
        <v/>
      </c>
      <c r="M144">
        <f>HYPERLINK("https://dexscreener.com/solana/aeAFefDk8CZeyjvP3nZ5yRutB6oAfQnhvoh9jZMpump?maker=DdFQ1AHUMNEZBNpdaav5uxsu7gRqQMcEGQEHTpKiinEf","https://dexscreener.com/solana/aeAFefDk8CZeyjvP3nZ5yRutB6oAfQnhvoh9jZMpump?maker=DdFQ1AHUMNEZBNpdaav5uxsu7gRqQMcEGQEHTpKiinEf")</f>
        <v/>
      </c>
    </row>
    <row r="145">
      <c r="A145" t="inlineStr">
        <is>
          <t>8X31jY5iE5tk3ogNzo84XWxFCb2Q4evJkC91Fdvgpump</t>
        </is>
      </c>
      <c r="B145" t="inlineStr">
        <is>
          <t>BEN</t>
        </is>
      </c>
      <c r="C145" t="n">
        <v>23</v>
      </c>
      <c r="D145" t="n">
        <v>-2.31</v>
      </c>
      <c r="E145" t="n">
        <v>-0.79</v>
      </c>
      <c r="F145" t="n">
        <v>2.93</v>
      </c>
      <c r="G145" t="n">
        <v>0.62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HYPERLINK("https://www.defined.fi/sol/8X31jY5iE5tk3ogNzo84XWxFCb2Q4evJkC91Fdvgpump?maker=DdFQ1AHUMNEZBNpdaav5uxsu7gRqQMcEGQEHTpKiinEf","https://www.defined.fi/sol/8X31jY5iE5tk3ogNzo84XWxFCb2Q4evJkC91Fdvgpump?maker=DdFQ1AHUMNEZBNpdaav5uxsu7gRqQMcEGQEHTpKiinEf")</f>
        <v/>
      </c>
      <c r="M145">
        <f>HYPERLINK("https://dexscreener.com/solana/8X31jY5iE5tk3ogNzo84XWxFCb2Q4evJkC91Fdvgpump?maker=DdFQ1AHUMNEZBNpdaav5uxsu7gRqQMcEGQEHTpKiinEf","https://dexscreener.com/solana/8X31jY5iE5tk3ogNzo84XWxFCb2Q4evJkC91Fdvgpump?maker=DdFQ1AHUMNEZBNpdaav5uxsu7gRqQMcEGQEHTpKiinEf")</f>
        <v/>
      </c>
    </row>
    <row r="146">
      <c r="A146" t="inlineStr">
        <is>
          <t>AAYoquVHbXqTUFgeeD2qFmHhEjAhADCsTjMdL8zvpump</t>
        </is>
      </c>
      <c r="B146" t="inlineStr">
        <is>
          <t>Tony</t>
        </is>
      </c>
      <c r="C146" t="n">
        <v>23</v>
      </c>
      <c r="D146" t="n">
        <v>1.02</v>
      </c>
      <c r="E146" t="n">
        <v>0.13</v>
      </c>
      <c r="F146" t="n">
        <v>7.81</v>
      </c>
      <c r="G146" t="n">
        <v>8.82</v>
      </c>
      <c r="H146" t="n">
        <v>2</v>
      </c>
      <c r="I146" t="n">
        <v>1</v>
      </c>
      <c r="J146" t="n">
        <v>-1</v>
      </c>
      <c r="K146" t="n">
        <v>-1</v>
      </c>
      <c r="L146">
        <f>HYPERLINK("https://www.defined.fi/sol/AAYoquVHbXqTUFgeeD2qFmHhEjAhADCsTjMdL8zvpump?maker=DdFQ1AHUMNEZBNpdaav5uxsu7gRqQMcEGQEHTpKiinEf","https://www.defined.fi/sol/AAYoquVHbXqTUFgeeD2qFmHhEjAhADCsTjMdL8zvpump?maker=DdFQ1AHUMNEZBNpdaav5uxsu7gRqQMcEGQEHTpKiinEf")</f>
        <v/>
      </c>
      <c r="M146">
        <f>HYPERLINK("https://dexscreener.com/solana/AAYoquVHbXqTUFgeeD2qFmHhEjAhADCsTjMdL8zvpump?maker=DdFQ1AHUMNEZBNpdaav5uxsu7gRqQMcEGQEHTpKiinEf","https://dexscreener.com/solana/AAYoquVHbXqTUFgeeD2qFmHhEjAhADCsTjMdL8zvpump?maker=DdFQ1AHUMNEZBNpdaav5uxsu7gRqQMcEGQEHTpKiinEf")</f>
        <v/>
      </c>
    </row>
    <row r="147">
      <c r="A147" t="inlineStr">
        <is>
          <t>C8RHbZyfbRkYfMa3iGnDMmZNgHuToj4NKPm9NC3Jpump</t>
        </is>
      </c>
      <c r="B147" t="inlineStr">
        <is>
          <t>niko</t>
        </is>
      </c>
      <c r="C147" t="n">
        <v>23</v>
      </c>
      <c r="D147" t="n">
        <v>-0.227</v>
      </c>
      <c r="E147" t="n">
        <v>-0.02</v>
      </c>
      <c r="F147" t="n">
        <v>10.71</v>
      </c>
      <c r="G147" t="n">
        <v>10.49</v>
      </c>
      <c r="H147" t="n">
        <v>2</v>
      </c>
      <c r="I147" t="n">
        <v>2</v>
      </c>
      <c r="J147" t="n">
        <v>-1</v>
      </c>
      <c r="K147" t="n">
        <v>-1</v>
      </c>
      <c r="L147">
        <f>HYPERLINK("https://www.defined.fi/sol/C8RHbZyfbRkYfMa3iGnDMmZNgHuToj4NKPm9NC3Jpump?maker=DdFQ1AHUMNEZBNpdaav5uxsu7gRqQMcEGQEHTpKiinEf","https://www.defined.fi/sol/C8RHbZyfbRkYfMa3iGnDMmZNgHuToj4NKPm9NC3Jpump?maker=DdFQ1AHUMNEZBNpdaav5uxsu7gRqQMcEGQEHTpKiinEf")</f>
        <v/>
      </c>
      <c r="M147">
        <f>HYPERLINK("https://dexscreener.com/solana/C8RHbZyfbRkYfMa3iGnDMmZNgHuToj4NKPm9NC3Jpump?maker=DdFQ1AHUMNEZBNpdaav5uxsu7gRqQMcEGQEHTpKiinEf","https://dexscreener.com/solana/C8RHbZyfbRkYfMa3iGnDMmZNgHuToj4NKPm9NC3Jpump?maker=DdFQ1AHUMNEZBNpdaav5uxsu7gRqQMcEGQEHTpKiinEf")</f>
        <v/>
      </c>
    </row>
    <row r="148">
      <c r="A148" t="inlineStr">
        <is>
          <t>572CVtzp3HySAYG2ok1iWt1tgVWupdj9bqmfGXLzpump</t>
        </is>
      </c>
      <c r="B148" t="inlineStr">
        <is>
          <t>Hope</t>
        </is>
      </c>
      <c r="C148" t="n">
        <v>23</v>
      </c>
      <c r="D148" t="n">
        <v>-3.12</v>
      </c>
      <c r="E148" t="n">
        <v>-0.32</v>
      </c>
      <c r="F148" t="n">
        <v>9.76</v>
      </c>
      <c r="G148" t="n">
        <v>6.64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HYPERLINK("https://www.defined.fi/sol/572CVtzp3HySAYG2ok1iWt1tgVWupdj9bqmfGXLzpump?maker=DdFQ1AHUMNEZBNpdaav5uxsu7gRqQMcEGQEHTpKiinEf","https://www.defined.fi/sol/572CVtzp3HySAYG2ok1iWt1tgVWupdj9bqmfGXLzpump?maker=DdFQ1AHUMNEZBNpdaav5uxsu7gRqQMcEGQEHTpKiinEf")</f>
        <v/>
      </c>
      <c r="M148">
        <f>HYPERLINK("https://dexscreener.com/solana/572CVtzp3HySAYG2ok1iWt1tgVWupdj9bqmfGXLzpump?maker=DdFQ1AHUMNEZBNpdaav5uxsu7gRqQMcEGQEHTpKiinEf","https://dexscreener.com/solana/572CVtzp3HySAYG2ok1iWt1tgVWupdj9bqmfGXLzpump?maker=DdFQ1AHUMNEZBNpdaav5uxsu7gRqQMcEGQEHTpKiinEf")</f>
        <v/>
      </c>
    </row>
    <row r="149">
      <c r="A149" t="inlineStr">
        <is>
          <t>DxuLWF6W3RNDeBMMt4wYm3zXAABCjrEtKjYWzLcBpump</t>
        </is>
      </c>
      <c r="B149" t="inlineStr">
        <is>
          <t>tomoflys</t>
        </is>
      </c>
      <c r="C149" t="n">
        <v>23</v>
      </c>
      <c r="D149" t="n">
        <v>-0.016</v>
      </c>
      <c r="E149" t="n">
        <v>-0.02</v>
      </c>
      <c r="F149" t="n">
        <v>0.991</v>
      </c>
      <c r="G149" t="n">
        <v>0.975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HYPERLINK("https://www.defined.fi/sol/DxuLWF6W3RNDeBMMt4wYm3zXAABCjrEtKjYWzLcBpump?maker=DdFQ1AHUMNEZBNpdaav5uxsu7gRqQMcEGQEHTpKiinEf","https://www.defined.fi/sol/DxuLWF6W3RNDeBMMt4wYm3zXAABCjrEtKjYWzLcBpump?maker=DdFQ1AHUMNEZBNpdaav5uxsu7gRqQMcEGQEHTpKiinEf")</f>
        <v/>
      </c>
      <c r="M149">
        <f>HYPERLINK("https://dexscreener.com/solana/DxuLWF6W3RNDeBMMt4wYm3zXAABCjrEtKjYWzLcBpump?maker=DdFQ1AHUMNEZBNpdaav5uxsu7gRqQMcEGQEHTpKiinEf","https://dexscreener.com/solana/DxuLWF6W3RNDeBMMt4wYm3zXAABCjrEtKjYWzLcBpump?maker=DdFQ1AHUMNEZBNpdaav5uxsu7gRqQMcEGQEHTpKiinEf")</f>
        <v/>
      </c>
    </row>
    <row r="150">
      <c r="A150" t="inlineStr">
        <is>
          <t>6b3MqaXT9zW5NQUY4bo252ivwCfhX5JMDb6WrgPkpump</t>
        </is>
      </c>
      <c r="B150" t="inlineStr">
        <is>
          <t>TUCKER</t>
        </is>
      </c>
      <c r="C150" t="n">
        <v>23</v>
      </c>
      <c r="D150" t="n">
        <v>-0.384</v>
      </c>
      <c r="E150" t="n">
        <v>-0.4</v>
      </c>
      <c r="F150" t="n">
        <v>0.959</v>
      </c>
      <c r="G150" t="n">
        <v>0.576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HYPERLINK("https://www.defined.fi/sol/6b3MqaXT9zW5NQUY4bo252ivwCfhX5JMDb6WrgPkpump?maker=DdFQ1AHUMNEZBNpdaav5uxsu7gRqQMcEGQEHTpKiinEf","https://www.defined.fi/sol/6b3MqaXT9zW5NQUY4bo252ivwCfhX5JMDb6WrgPkpump?maker=DdFQ1AHUMNEZBNpdaav5uxsu7gRqQMcEGQEHTpKiinEf")</f>
        <v/>
      </c>
      <c r="M150">
        <f>HYPERLINK("https://dexscreener.com/solana/6b3MqaXT9zW5NQUY4bo252ivwCfhX5JMDb6WrgPkpump?maker=DdFQ1AHUMNEZBNpdaav5uxsu7gRqQMcEGQEHTpKiinEf","https://dexscreener.com/solana/6b3MqaXT9zW5NQUY4bo252ivwCfhX5JMDb6WrgPkpump?maker=DdFQ1AHUMNEZBNpdaav5uxsu7gRqQMcEGQEHTpKiinEf")</f>
        <v/>
      </c>
    </row>
    <row r="151">
      <c r="A151" t="inlineStr">
        <is>
          <t>9uvsr3TqYFQW9FBbKQQ21orcfz7Hkw9ugkbkLpG7pump</t>
        </is>
      </c>
      <c r="B151" t="inlineStr">
        <is>
          <t>$NEYO</t>
        </is>
      </c>
      <c r="C151" t="n">
        <v>23</v>
      </c>
      <c r="D151" t="n">
        <v>-0.155</v>
      </c>
      <c r="E151" t="n">
        <v>-0.16</v>
      </c>
      <c r="F151" t="n">
        <v>0.955</v>
      </c>
      <c r="G151" t="n">
        <v>0.8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HYPERLINK("https://www.defined.fi/sol/9uvsr3TqYFQW9FBbKQQ21orcfz7Hkw9ugkbkLpG7pump?maker=DdFQ1AHUMNEZBNpdaav5uxsu7gRqQMcEGQEHTpKiinEf","https://www.defined.fi/sol/9uvsr3TqYFQW9FBbKQQ21orcfz7Hkw9ugkbkLpG7pump?maker=DdFQ1AHUMNEZBNpdaav5uxsu7gRqQMcEGQEHTpKiinEf")</f>
        <v/>
      </c>
      <c r="M151">
        <f>HYPERLINK("https://dexscreener.com/solana/9uvsr3TqYFQW9FBbKQQ21orcfz7Hkw9ugkbkLpG7pump?maker=DdFQ1AHUMNEZBNpdaav5uxsu7gRqQMcEGQEHTpKiinEf","https://dexscreener.com/solana/9uvsr3TqYFQW9FBbKQQ21orcfz7Hkw9ugkbkLpG7pump?maker=DdFQ1AHUMNEZBNpdaav5uxsu7gRqQMcEGQEHTpKiinEf")</f>
        <v/>
      </c>
    </row>
    <row r="152">
      <c r="A152" t="inlineStr">
        <is>
          <t>DXHjSZvM1BynMC3sxcu1PXUqewCNhxQa1S5XGCu4oHeb</t>
        </is>
      </c>
      <c r="B152" t="inlineStr">
        <is>
          <t>$mon</t>
        </is>
      </c>
      <c r="C152" t="n">
        <v>23</v>
      </c>
      <c r="D152" t="n">
        <v>-1.82</v>
      </c>
      <c r="E152" t="n">
        <v>-1</v>
      </c>
      <c r="F152" t="n">
        <v>2.86</v>
      </c>
      <c r="G152" t="n">
        <v>1.03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HYPERLINK("https://www.defined.fi/sol/DXHjSZvM1BynMC3sxcu1PXUqewCNhxQa1S5XGCu4oHeb?maker=DdFQ1AHUMNEZBNpdaav5uxsu7gRqQMcEGQEHTpKiinEf","https://www.defined.fi/sol/DXHjSZvM1BynMC3sxcu1PXUqewCNhxQa1S5XGCu4oHeb?maker=DdFQ1AHUMNEZBNpdaav5uxsu7gRqQMcEGQEHTpKiinEf")</f>
        <v/>
      </c>
      <c r="M152">
        <f>HYPERLINK("https://dexscreener.com/solana/DXHjSZvM1BynMC3sxcu1PXUqewCNhxQa1S5XGCu4oHeb?maker=DdFQ1AHUMNEZBNpdaav5uxsu7gRqQMcEGQEHTpKiinEf","https://dexscreener.com/solana/DXHjSZvM1BynMC3sxcu1PXUqewCNhxQa1S5XGCu4oHeb?maker=DdFQ1AHUMNEZBNpdaav5uxsu7gRqQMcEGQEHTpKiinEf")</f>
        <v/>
      </c>
    </row>
    <row r="153">
      <c r="A153" t="inlineStr">
        <is>
          <t>3PEzPwRDrcYe1dXTZEfp4NvHBT4oDpUQ8iehwGFdSBA8</t>
        </is>
      </c>
      <c r="B153" t="inlineStr">
        <is>
          <t>Bumpy</t>
        </is>
      </c>
      <c r="C153" t="n">
        <v>23</v>
      </c>
      <c r="D153" t="n">
        <v>-0.307</v>
      </c>
      <c r="E153" t="n">
        <v>-1</v>
      </c>
      <c r="F153" t="n">
        <v>2.85</v>
      </c>
      <c r="G153" t="n">
        <v>2.54</v>
      </c>
      <c r="H153" t="n">
        <v>2</v>
      </c>
      <c r="I153" t="n">
        <v>1</v>
      </c>
      <c r="J153" t="n">
        <v>-1</v>
      </c>
      <c r="K153" t="n">
        <v>-1</v>
      </c>
      <c r="L153">
        <f>HYPERLINK("https://www.defined.fi/sol/3PEzPwRDrcYe1dXTZEfp4NvHBT4oDpUQ8iehwGFdSBA8?maker=DdFQ1AHUMNEZBNpdaav5uxsu7gRqQMcEGQEHTpKiinEf","https://www.defined.fi/sol/3PEzPwRDrcYe1dXTZEfp4NvHBT4oDpUQ8iehwGFdSBA8?maker=DdFQ1AHUMNEZBNpdaav5uxsu7gRqQMcEGQEHTpKiinEf")</f>
        <v/>
      </c>
      <c r="M153">
        <f>HYPERLINK("https://dexscreener.com/solana/3PEzPwRDrcYe1dXTZEfp4NvHBT4oDpUQ8iehwGFdSBA8?maker=DdFQ1AHUMNEZBNpdaav5uxsu7gRqQMcEGQEHTpKiinEf","https://dexscreener.com/solana/3PEzPwRDrcYe1dXTZEfp4NvHBT4oDpUQ8iehwGFdSBA8?maker=DdFQ1AHUMNEZBNpdaav5uxsu7gRqQMcEGQEHTpKiinEf")</f>
        <v/>
      </c>
    </row>
    <row r="154">
      <c r="A154" t="inlineStr">
        <is>
          <t>9MF7LLuwNAXKUhXAPuS4qWEiooJD89bpPT7ZjEDpump</t>
        </is>
      </c>
      <c r="B154" t="inlineStr">
        <is>
          <t>dogefather</t>
        </is>
      </c>
      <c r="C154" t="n">
        <v>24</v>
      </c>
      <c r="D154" t="n">
        <v>9.710000000000001</v>
      </c>
      <c r="E154" t="n">
        <v>2.05</v>
      </c>
      <c r="F154" t="n">
        <v>4.74</v>
      </c>
      <c r="G154" t="n">
        <v>14.45</v>
      </c>
      <c r="H154" t="n">
        <v>3</v>
      </c>
      <c r="I154" t="n">
        <v>3</v>
      </c>
      <c r="J154" t="n">
        <v>-1</v>
      </c>
      <c r="K154" t="n">
        <v>-1</v>
      </c>
      <c r="L154">
        <f>HYPERLINK("https://www.defined.fi/sol/9MF7LLuwNAXKUhXAPuS4qWEiooJD89bpPT7ZjEDpump?maker=DdFQ1AHUMNEZBNpdaav5uxsu7gRqQMcEGQEHTpKiinEf","https://www.defined.fi/sol/9MF7LLuwNAXKUhXAPuS4qWEiooJD89bpPT7ZjEDpump?maker=DdFQ1AHUMNEZBNpdaav5uxsu7gRqQMcEGQEHTpKiinEf")</f>
        <v/>
      </c>
      <c r="M154">
        <f>HYPERLINK("https://dexscreener.com/solana/9MF7LLuwNAXKUhXAPuS4qWEiooJD89bpPT7ZjEDpump?maker=DdFQ1AHUMNEZBNpdaav5uxsu7gRqQMcEGQEHTpKiinEf","https://dexscreener.com/solana/9MF7LLuwNAXKUhXAPuS4qWEiooJD89bpPT7ZjEDpump?maker=DdFQ1AHUMNEZBNpdaav5uxsu7gRqQMcEGQEHTpKiinEf")</f>
        <v/>
      </c>
    </row>
    <row r="155">
      <c r="A155" t="inlineStr">
        <is>
          <t>HqreyVkteLTEv7xxLwBp9uKNA6WHYCwS5AMDGHKspump</t>
        </is>
      </c>
      <c r="B155" t="inlineStr">
        <is>
          <t>MODE</t>
        </is>
      </c>
      <c r="C155" t="n">
        <v>24</v>
      </c>
      <c r="D155" t="n">
        <v>0.6919999999999999</v>
      </c>
      <c r="E155" t="n">
        <v>-1</v>
      </c>
      <c r="F155" t="n">
        <v>1.9</v>
      </c>
      <c r="G155" t="n">
        <v>2.59</v>
      </c>
      <c r="H155" t="n">
        <v>1</v>
      </c>
      <c r="I155" t="n">
        <v>1</v>
      </c>
      <c r="J155" t="n">
        <v>-1</v>
      </c>
      <c r="K155" t="n">
        <v>-1</v>
      </c>
      <c r="L155">
        <f>HYPERLINK("https://www.defined.fi/sol/HqreyVkteLTEv7xxLwBp9uKNA6WHYCwS5AMDGHKspump?maker=DdFQ1AHUMNEZBNpdaav5uxsu7gRqQMcEGQEHTpKiinEf","https://www.defined.fi/sol/HqreyVkteLTEv7xxLwBp9uKNA6WHYCwS5AMDGHKspump?maker=DdFQ1AHUMNEZBNpdaav5uxsu7gRqQMcEGQEHTpKiinEf")</f>
        <v/>
      </c>
      <c r="M155">
        <f>HYPERLINK("https://dexscreener.com/solana/HqreyVkteLTEv7xxLwBp9uKNA6WHYCwS5AMDGHKspump?maker=DdFQ1AHUMNEZBNpdaav5uxsu7gRqQMcEGQEHTpKiinEf","https://dexscreener.com/solana/HqreyVkteLTEv7xxLwBp9uKNA6WHYCwS5AMDGHKspump?maker=DdFQ1AHUMNEZBNpdaav5uxsu7gRqQMcEGQEHTpKiinEf")</f>
        <v/>
      </c>
    </row>
    <row r="156">
      <c r="A156" t="inlineStr">
        <is>
          <t>GAKLeBFN2hDwFit6ci8zTHV5rFaQY7YW29DtN3dRpump</t>
        </is>
      </c>
      <c r="B156" t="inlineStr">
        <is>
          <t>Lenna.jpeg</t>
        </is>
      </c>
      <c r="C156" t="n">
        <v>24</v>
      </c>
      <c r="D156" t="n">
        <v>-1.4</v>
      </c>
      <c r="E156" t="n">
        <v>-1</v>
      </c>
      <c r="F156" t="n">
        <v>1.89</v>
      </c>
      <c r="G156" t="n">
        <v>0.489</v>
      </c>
      <c r="H156" t="n">
        <v>1</v>
      </c>
      <c r="I156" t="n">
        <v>1</v>
      </c>
      <c r="J156" t="n">
        <v>-1</v>
      </c>
      <c r="K156" t="n">
        <v>-1</v>
      </c>
      <c r="L156">
        <f>HYPERLINK("https://www.defined.fi/sol/GAKLeBFN2hDwFit6ci8zTHV5rFaQY7YW29DtN3dRpump?maker=DdFQ1AHUMNEZBNpdaav5uxsu7gRqQMcEGQEHTpKiinEf","https://www.defined.fi/sol/GAKLeBFN2hDwFit6ci8zTHV5rFaQY7YW29DtN3dRpump?maker=DdFQ1AHUMNEZBNpdaav5uxsu7gRqQMcEGQEHTpKiinEf")</f>
        <v/>
      </c>
      <c r="M156">
        <f>HYPERLINK("https://dexscreener.com/solana/GAKLeBFN2hDwFit6ci8zTHV5rFaQY7YW29DtN3dRpump?maker=DdFQ1AHUMNEZBNpdaav5uxsu7gRqQMcEGQEHTpKiinEf","https://dexscreener.com/solana/GAKLeBFN2hDwFit6ci8zTHV5rFaQY7YW29DtN3dRpump?maker=DdFQ1AHUMNEZBNpdaav5uxsu7gRqQMcEGQEHTpKiinEf")</f>
        <v/>
      </c>
    </row>
    <row r="157">
      <c r="A157" t="inlineStr">
        <is>
          <t>2xzqvAzbECqJHxHuXyUb1T9QRjQawAHFzBYfcj1sNF4M</t>
        </is>
      </c>
      <c r="B157" t="inlineStr">
        <is>
          <t>OMOCHI</t>
        </is>
      </c>
      <c r="C157" t="n">
        <v>24</v>
      </c>
      <c r="D157" t="n">
        <v>-0.061</v>
      </c>
      <c r="E157" t="n">
        <v>-0.06</v>
      </c>
      <c r="F157" t="n">
        <v>0.9419999999999999</v>
      </c>
      <c r="G157" t="n">
        <v>0.881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HYPERLINK("https://www.defined.fi/sol/2xzqvAzbECqJHxHuXyUb1T9QRjQawAHFzBYfcj1sNF4M?maker=DdFQ1AHUMNEZBNpdaav5uxsu7gRqQMcEGQEHTpKiinEf","https://www.defined.fi/sol/2xzqvAzbECqJHxHuXyUb1T9QRjQawAHFzBYfcj1sNF4M?maker=DdFQ1AHUMNEZBNpdaav5uxsu7gRqQMcEGQEHTpKiinEf")</f>
        <v/>
      </c>
      <c r="M157">
        <f>HYPERLINK("https://dexscreener.com/solana/2xzqvAzbECqJHxHuXyUb1T9QRjQawAHFzBYfcj1sNF4M?maker=DdFQ1AHUMNEZBNpdaav5uxsu7gRqQMcEGQEHTpKiinEf","https://dexscreener.com/solana/2xzqvAzbECqJHxHuXyUb1T9QRjQawAHFzBYfcj1sNF4M?maker=DdFQ1AHUMNEZBNpdaav5uxsu7gRqQMcEGQEHTpKiinEf")</f>
        <v/>
      </c>
    </row>
    <row r="158">
      <c r="A158" t="inlineStr">
        <is>
          <t>CnNwfFx26tKo74Bqb67eyqa9WXz3nE7isuxHNRijpump</t>
        </is>
      </c>
      <c r="B158" t="inlineStr">
        <is>
          <t>Alan</t>
        </is>
      </c>
      <c r="C158" t="n">
        <v>24</v>
      </c>
      <c r="D158" t="n">
        <v>4.03</v>
      </c>
      <c r="E158" t="n">
        <v>4.29</v>
      </c>
      <c r="F158" t="n">
        <v>0.9409999999999999</v>
      </c>
      <c r="G158" t="n">
        <v>4.98</v>
      </c>
      <c r="H158" t="n">
        <v>1</v>
      </c>
      <c r="I158" t="n">
        <v>1</v>
      </c>
      <c r="J158" t="n">
        <v>-1</v>
      </c>
      <c r="K158" t="n">
        <v>-1</v>
      </c>
      <c r="L158">
        <f>HYPERLINK("https://www.defined.fi/sol/CnNwfFx26tKo74Bqb67eyqa9WXz3nE7isuxHNRijpump?maker=DdFQ1AHUMNEZBNpdaav5uxsu7gRqQMcEGQEHTpKiinEf","https://www.defined.fi/sol/CnNwfFx26tKo74Bqb67eyqa9WXz3nE7isuxHNRijpump?maker=DdFQ1AHUMNEZBNpdaav5uxsu7gRqQMcEGQEHTpKiinEf")</f>
        <v/>
      </c>
      <c r="M158">
        <f>HYPERLINK("https://dexscreener.com/solana/CnNwfFx26tKo74Bqb67eyqa9WXz3nE7isuxHNRijpump?maker=DdFQ1AHUMNEZBNpdaav5uxsu7gRqQMcEGQEHTpKiinEf","https://dexscreener.com/solana/CnNwfFx26tKo74Bqb67eyqa9WXz3nE7isuxHNRijpump?maker=DdFQ1AHUMNEZBNpdaav5uxsu7gRqQMcEGQEHTpKiinEf")</f>
        <v/>
      </c>
    </row>
    <row r="159">
      <c r="A159" t="inlineStr">
        <is>
          <t>36gmCN9HLE5s6j8FdEYUCywByZU2KKKYy3UnAShmpump</t>
        </is>
      </c>
      <c r="B159" t="inlineStr">
        <is>
          <t>VICKY</t>
        </is>
      </c>
      <c r="C159" t="n">
        <v>24</v>
      </c>
      <c r="D159" t="n">
        <v>-2.36</v>
      </c>
      <c r="E159" t="n">
        <v>-0.83</v>
      </c>
      <c r="F159" t="n">
        <v>2.83</v>
      </c>
      <c r="G159" t="n">
        <v>0.465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HYPERLINK("https://www.defined.fi/sol/36gmCN9HLE5s6j8FdEYUCywByZU2KKKYy3UnAShmpump?maker=DdFQ1AHUMNEZBNpdaav5uxsu7gRqQMcEGQEHTpKiinEf","https://www.defined.fi/sol/36gmCN9HLE5s6j8FdEYUCywByZU2KKKYy3UnAShmpump?maker=DdFQ1AHUMNEZBNpdaav5uxsu7gRqQMcEGQEHTpKiinEf")</f>
        <v/>
      </c>
      <c r="M159">
        <f>HYPERLINK("https://dexscreener.com/solana/36gmCN9HLE5s6j8FdEYUCywByZU2KKKYy3UnAShmpump?maker=DdFQ1AHUMNEZBNpdaav5uxsu7gRqQMcEGQEHTpKiinEf","https://dexscreener.com/solana/36gmCN9HLE5s6j8FdEYUCywByZU2KKKYy3UnAShmpump?maker=DdFQ1AHUMNEZBNpdaav5uxsu7gRqQMcEGQEHTpKiinEf")</f>
        <v/>
      </c>
    </row>
    <row r="160">
      <c r="A160" t="inlineStr">
        <is>
          <t>BV8dXkkWhiQunhitw2FuZLqLE9eDSBzQCmUSuzPZpump</t>
        </is>
      </c>
      <c r="B160" t="inlineStr">
        <is>
          <t>APEJAK</t>
        </is>
      </c>
      <c r="C160" t="n">
        <v>24</v>
      </c>
      <c r="D160" t="n">
        <v>-0.139</v>
      </c>
      <c r="E160" t="n">
        <v>-0.15</v>
      </c>
      <c r="F160" t="n">
        <v>0.9429999999999999</v>
      </c>
      <c r="G160" t="n">
        <v>0.804</v>
      </c>
      <c r="H160" t="n">
        <v>1</v>
      </c>
      <c r="I160" t="n">
        <v>1</v>
      </c>
      <c r="J160" t="n">
        <v>-1</v>
      </c>
      <c r="K160" t="n">
        <v>-1</v>
      </c>
      <c r="L160">
        <f>HYPERLINK("https://www.defined.fi/sol/BV8dXkkWhiQunhitw2FuZLqLE9eDSBzQCmUSuzPZpump?maker=DdFQ1AHUMNEZBNpdaav5uxsu7gRqQMcEGQEHTpKiinEf","https://www.defined.fi/sol/BV8dXkkWhiQunhitw2FuZLqLE9eDSBzQCmUSuzPZpump?maker=DdFQ1AHUMNEZBNpdaav5uxsu7gRqQMcEGQEHTpKiinEf")</f>
        <v/>
      </c>
      <c r="M160">
        <f>HYPERLINK("https://dexscreener.com/solana/BV8dXkkWhiQunhitw2FuZLqLE9eDSBzQCmUSuzPZpump?maker=DdFQ1AHUMNEZBNpdaav5uxsu7gRqQMcEGQEHTpKiinEf","https://dexscreener.com/solana/BV8dXkkWhiQunhitw2FuZLqLE9eDSBzQCmUSuzPZpump?maker=DdFQ1AHUMNEZBNpdaav5uxsu7gRqQMcEGQEHTpKiinEf")</f>
        <v/>
      </c>
    </row>
    <row r="161">
      <c r="A161" t="inlineStr">
        <is>
          <t>9pgEc423zCopVKoeaoM8WEKR4wFVHVawzom9MAcypump</t>
        </is>
      </c>
      <c r="B161" t="inlineStr">
        <is>
          <t>FATHER</t>
        </is>
      </c>
      <c r="C161" t="n">
        <v>24</v>
      </c>
      <c r="D161" t="n">
        <v>1.98</v>
      </c>
      <c r="E161" t="n">
        <v>-1</v>
      </c>
      <c r="F161" t="n">
        <v>2.85</v>
      </c>
      <c r="G161" t="n">
        <v>4.83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HYPERLINK("https://www.defined.fi/sol/9pgEc423zCopVKoeaoM8WEKR4wFVHVawzom9MAcypump?maker=DdFQ1AHUMNEZBNpdaav5uxsu7gRqQMcEGQEHTpKiinEf","https://www.defined.fi/sol/9pgEc423zCopVKoeaoM8WEKR4wFVHVawzom9MAcypump?maker=DdFQ1AHUMNEZBNpdaav5uxsu7gRqQMcEGQEHTpKiinEf")</f>
        <v/>
      </c>
      <c r="M161">
        <f>HYPERLINK("https://dexscreener.com/solana/9pgEc423zCopVKoeaoM8WEKR4wFVHVawzom9MAcypump?maker=DdFQ1AHUMNEZBNpdaav5uxsu7gRqQMcEGQEHTpKiinEf","https://dexscreener.com/solana/9pgEc423zCopVKoeaoM8WEKR4wFVHVawzom9MAcypump?maker=DdFQ1AHUMNEZBNpdaav5uxsu7gRqQMcEGQEHTpKiinEf")</f>
        <v/>
      </c>
    </row>
    <row r="162">
      <c r="A162" t="inlineStr">
        <is>
          <t>DALk19CyBTQmYiv8tBgEzHHdb88vWYpJQRaFybnspump</t>
        </is>
      </c>
      <c r="B162" t="inlineStr">
        <is>
          <t>QQ</t>
        </is>
      </c>
      <c r="C162" t="n">
        <v>25</v>
      </c>
      <c r="D162" t="n">
        <v>1.14</v>
      </c>
      <c r="E162" t="n">
        <v>0.12</v>
      </c>
      <c r="F162" t="n">
        <v>9.41</v>
      </c>
      <c r="G162" t="n">
        <v>10.55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HYPERLINK("https://www.defined.fi/sol/DALk19CyBTQmYiv8tBgEzHHdb88vWYpJQRaFybnspump?maker=DdFQ1AHUMNEZBNpdaav5uxsu7gRqQMcEGQEHTpKiinEf","https://www.defined.fi/sol/DALk19CyBTQmYiv8tBgEzHHdb88vWYpJQRaFybnspump?maker=DdFQ1AHUMNEZBNpdaav5uxsu7gRqQMcEGQEHTpKiinEf")</f>
        <v/>
      </c>
      <c r="M162">
        <f>HYPERLINK("https://dexscreener.com/solana/DALk19CyBTQmYiv8tBgEzHHdb88vWYpJQRaFybnspump?maker=DdFQ1AHUMNEZBNpdaav5uxsu7gRqQMcEGQEHTpKiinEf","https://dexscreener.com/solana/DALk19CyBTQmYiv8tBgEzHHdb88vWYpJQRaFybnspump?maker=DdFQ1AHUMNEZBNpdaav5uxsu7gRqQMcEGQEHTpKiinEf")</f>
        <v/>
      </c>
    </row>
    <row r="163">
      <c r="A163" t="inlineStr">
        <is>
          <t>GJH9rx8EngMt5vVgqMFLmGok1bEm9LTSQvrXF3BnLknG</t>
        </is>
      </c>
      <c r="B163" t="inlineStr">
        <is>
          <t>BLC</t>
        </is>
      </c>
      <c r="C163" t="n">
        <v>25</v>
      </c>
      <c r="D163" t="n">
        <v>3.4</v>
      </c>
      <c r="E163" t="n">
        <v>0.24</v>
      </c>
      <c r="F163" t="n">
        <v>14.41</v>
      </c>
      <c r="G163" t="n">
        <v>17.81</v>
      </c>
      <c r="H163" t="n">
        <v>2</v>
      </c>
      <c r="I163" t="n">
        <v>1</v>
      </c>
      <c r="J163" t="n">
        <v>-1</v>
      </c>
      <c r="K163" t="n">
        <v>-1</v>
      </c>
      <c r="L163">
        <f>HYPERLINK("https://www.defined.fi/sol/GJH9rx8EngMt5vVgqMFLmGok1bEm9LTSQvrXF3BnLknG?maker=DdFQ1AHUMNEZBNpdaav5uxsu7gRqQMcEGQEHTpKiinEf","https://www.defined.fi/sol/GJH9rx8EngMt5vVgqMFLmGok1bEm9LTSQvrXF3BnLknG?maker=DdFQ1AHUMNEZBNpdaav5uxsu7gRqQMcEGQEHTpKiinEf")</f>
        <v/>
      </c>
      <c r="M163">
        <f>HYPERLINK("https://dexscreener.com/solana/GJH9rx8EngMt5vVgqMFLmGok1bEm9LTSQvrXF3BnLknG?maker=DdFQ1AHUMNEZBNpdaav5uxsu7gRqQMcEGQEHTpKiinEf","https://dexscreener.com/solana/GJH9rx8EngMt5vVgqMFLmGok1bEm9LTSQvrXF3BnLknG?maker=DdFQ1AHUMNEZBNpdaav5uxsu7gRqQMcEGQEHTpKiinEf")</f>
        <v/>
      </c>
    </row>
    <row r="164">
      <c r="A164" t="inlineStr">
        <is>
          <t>9AVBtLcG7WsFugBQeCrCuB7q9FyC3LJ3XXFyEp7mpump</t>
        </is>
      </c>
      <c r="B164" t="inlineStr">
        <is>
          <t>EDWIN</t>
        </is>
      </c>
      <c r="C164" t="n">
        <v>25</v>
      </c>
      <c r="D164" t="n">
        <v>-2.13</v>
      </c>
      <c r="E164" t="n">
        <v>-0.45</v>
      </c>
      <c r="F164" t="n">
        <v>4.76</v>
      </c>
      <c r="G164" t="n">
        <v>2.63</v>
      </c>
      <c r="H164" t="n">
        <v>1</v>
      </c>
      <c r="I164" t="n">
        <v>1</v>
      </c>
      <c r="J164" t="n">
        <v>-1</v>
      </c>
      <c r="K164" t="n">
        <v>-1</v>
      </c>
      <c r="L164">
        <f>HYPERLINK("https://www.defined.fi/sol/9AVBtLcG7WsFugBQeCrCuB7q9FyC3LJ3XXFyEp7mpump?maker=DdFQ1AHUMNEZBNpdaav5uxsu7gRqQMcEGQEHTpKiinEf","https://www.defined.fi/sol/9AVBtLcG7WsFugBQeCrCuB7q9FyC3LJ3XXFyEp7mpump?maker=DdFQ1AHUMNEZBNpdaav5uxsu7gRqQMcEGQEHTpKiinEf")</f>
        <v/>
      </c>
      <c r="M164">
        <f>HYPERLINK("https://dexscreener.com/solana/9AVBtLcG7WsFugBQeCrCuB7q9FyC3LJ3XXFyEp7mpump?maker=DdFQ1AHUMNEZBNpdaav5uxsu7gRqQMcEGQEHTpKiinEf","https://dexscreener.com/solana/9AVBtLcG7WsFugBQeCrCuB7q9FyC3LJ3XXFyEp7mpump?maker=DdFQ1AHUMNEZBNpdaav5uxsu7gRqQMcEGQEHTpKiinEf")</f>
        <v/>
      </c>
    </row>
    <row r="165">
      <c r="A165" t="inlineStr">
        <is>
          <t>BspTM8whBU4R5pgf3e5sxfLQbspqKH7TMBChv9P6pump</t>
        </is>
      </c>
      <c r="B165" t="inlineStr">
        <is>
          <t>MOTHERDOG</t>
        </is>
      </c>
      <c r="C165" t="n">
        <v>25</v>
      </c>
      <c r="D165" t="n">
        <v>5.06</v>
      </c>
      <c r="E165" t="n">
        <v>-1</v>
      </c>
      <c r="F165" t="n">
        <v>4.5</v>
      </c>
      <c r="G165" t="n">
        <v>9.56</v>
      </c>
      <c r="H165" t="n">
        <v>1</v>
      </c>
      <c r="I165" t="n">
        <v>2</v>
      </c>
      <c r="J165" t="n">
        <v>-1</v>
      </c>
      <c r="K165" t="n">
        <v>-1</v>
      </c>
      <c r="L165">
        <f>HYPERLINK("https://www.defined.fi/sol/BspTM8whBU4R5pgf3e5sxfLQbspqKH7TMBChv9P6pump?maker=DdFQ1AHUMNEZBNpdaav5uxsu7gRqQMcEGQEHTpKiinEf","https://www.defined.fi/sol/BspTM8whBU4R5pgf3e5sxfLQbspqKH7TMBChv9P6pump?maker=DdFQ1AHUMNEZBNpdaav5uxsu7gRqQMcEGQEHTpKiinEf")</f>
        <v/>
      </c>
      <c r="M165">
        <f>HYPERLINK("https://dexscreener.com/solana/BspTM8whBU4R5pgf3e5sxfLQbspqKH7TMBChv9P6pump?maker=DdFQ1AHUMNEZBNpdaav5uxsu7gRqQMcEGQEHTpKiinEf","https://dexscreener.com/solana/BspTM8whBU4R5pgf3e5sxfLQbspqKH7TMBChv9P6pump?maker=DdFQ1AHUMNEZBNpdaav5uxsu7gRqQMcEGQEHTpKiinEf")</f>
        <v/>
      </c>
    </row>
    <row r="166">
      <c r="A166" t="inlineStr">
        <is>
          <t>GMai1NvHreNe135cvxya1gHaUJZiT1NAvbJkF4hPHQJ9</t>
        </is>
      </c>
      <c r="B166" t="inlineStr">
        <is>
          <t>GM</t>
        </is>
      </c>
      <c r="C166" t="n">
        <v>26</v>
      </c>
      <c r="D166" t="n">
        <v>-10.74</v>
      </c>
      <c r="E166" t="n">
        <v>-0.29</v>
      </c>
      <c r="F166" t="n">
        <v>37.21</v>
      </c>
      <c r="G166" t="n">
        <v>26.47</v>
      </c>
      <c r="H166" t="n">
        <v>2</v>
      </c>
      <c r="I166" t="n">
        <v>1</v>
      </c>
      <c r="J166" t="n">
        <v>-1</v>
      </c>
      <c r="K166" t="n">
        <v>-1</v>
      </c>
      <c r="L166">
        <f>HYPERLINK("https://www.defined.fi/sol/GMai1NvHreNe135cvxya1gHaUJZiT1NAvbJkF4hPHQJ9?maker=DdFQ1AHUMNEZBNpdaav5uxsu7gRqQMcEGQEHTpKiinEf","https://www.defined.fi/sol/GMai1NvHreNe135cvxya1gHaUJZiT1NAvbJkF4hPHQJ9?maker=DdFQ1AHUMNEZBNpdaav5uxsu7gRqQMcEGQEHTpKiinEf")</f>
        <v/>
      </c>
      <c r="M166">
        <f>HYPERLINK("https://dexscreener.com/solana/GMai1NvHreNe135cvxya1gHaUJZiT1NAvbJkF4hPHQJ9?maker=DdFQ1AHUMNEZBNpdaav5uxsu7gRqQMcEGQEHTpKiinEf","https://dexscreener.com/solana/GMai1NvHreNe135cvxya1gHaUJZiT1NAvbJkF4hPHQJ9?maker=DdFQ1AHUMNEZBNpdaav5uxsu7gRqQMcEGQEHTpKiinEf")</f>
        <v/>
      </c>
    </row>
    <row r="167">
      <c r="A167" t="inlineStr">
        <is>
          <t>83HDsxuNFnhanLgkTdij3dT7tP5FH3bb1TV1rbTT7atz</t>
        </is>
      </c>
      <c r="B167" t="inlineStr">
        <is>
          <t>GMCAT</t>
        </is>
      </c>
      <c r="C167" t="n">
        <v>27</v>
      </c>
      <c r="D167" t="n">
        <v>0.744</v>
      </c>
      <c r="E167" t="n">
        <v>-1</v>
      </c>
      <c r="F167" t="n">
        <v>13.94</v>
      </c>
      <c r="G167" t="n">
        <v>14.68</v>
      </c>
      <c r="H167" t="n">
        <v>2</v>
      </c>
      <c r="I167" t="n">
        <v>1</v>
      </c>
      <c r="J167" t="n">
        <v>-1</v>
      </c>
      <c r="K167" t="n">
        <v>-1</v>
      </c>
      <c r="L167">
        <f>HYPERLINK("https://www.defined.fi/sol/83HDsxuNFnhanLgkTdij3dT7tP5FH3bb1TV1rbTT7atz?maker=DdFQ1AHUMNEZBNpdaav5uxsu7gRqQMcEGQEHTpKiinEf","https://www.defined.fi/sol/83HDsxuNFnhanLgkTdij3dT7tP5FH3bb1TV1rbTT7atz?maker=DdFQ1AHUMNEZBNpdaav5uxsu7gRqQMcEGQEHTpKiinEf")</f>
        <v/>
      </c>
      <c r="M167">
        <f>HYPERLINK("https://dexscreener.com/solana/83HDsxuNFnhanLgkTdij3dT7tP5FH3bb1TV1rbTT7atz?maker=DdFQ1AHUMNEZBNpdaav5uxsu7gRqQMcEGQEHTpKiinEf","https://dexscreener.com/solana/83HDsxuNFnhanLgkTdij3dT7tP5FH3bb1TV1rbTT7atz?maker=DdFQ1AHUMNEZBNpdaav5uxsu7gRqQMcEGQEHTpKiinEf")</f>
        <v/>
      </c>
    </row>
    <row r="168">
      <c r="A168" t="inlineStr">
        <is>
          <t>7t4SUwbXahbW2NvxAUnCLp1JxHJqB6wwcECvpHNVpump</t>
        </is>
      </c>
      <c r="B168" t="inlineStr">
        <is>
          <t>CAGE</t>
        </is>
      </c>
      <c r="C168" t="n">
        <v>31</v>
      </c>
      <c r="D168" t="n">
        <v>-0.147</v>
      </c>
      <c r="E168" t="n">
        <v>-0.17</v>
      </c>
      <c r="F168" t="n">
        <v>0.847</v>
      </c>
      <c r="G168" t="n">
        <v>0.7</v>
      </c>
      <c r="H168" t="n">
        <v>0</v>
      </c>
      <c r="I168" t="n">
        <v>0</v>
      </c>
      <c r="J168" t="n">
        <v>-1</v>
      </c>
      <c r="K168" t="n">
        <v>-1</v>
      </c>
      <c r="L168">
        <f>HYPERLINK("https://www.defined.fi/sol/7t4SUwbXahbW2NvxAUnCLp1JxHJqB6wwcECvpHNVpump?maker=DdFQ1AHUMNEZBNpdaav5uxsu7gRqQMcEGQEHTpKiinEf","https://www.defined.fi/sol/7t4SUwbXahbW2NvxAUnCLp1JxHJqB6wwcECvpHNVpump?maker=DdFQ1AHUMNEZBNpdaav5uxsu7gRqQMcEGQEHTpKiinEf")</f>
        <v/>
      </c>
      <c r="M168">
        <f>HYPERLINK("https://dexscreener.com/solana/7t4SUwbXahbW2NvxAUnCLp1JxHJqB6wwcECvpHNVpump?maker=DdFQ1AHUMNEZBNpdaav5uxsu7gRqQMcEGQEHTpKiinEf","https://dexscreener.com/solana/7t4SUwbXahbW2NvxAUnCLp1JxHJqB6wwcECvpHNVpump?maker=DdFQ1AHUMNEZBNpdaav5uxsu7gRqQMcEGQEHTpKiinEf")</f>
        <v/>
      </c>
    </row>
    <row r="169">
      <c r="A169" t="inlineStr">
        <is>
          <t>KMnDBXcPXoz6oMJW5XG4tXdwSWpmWEP2RQM1Uujpump</t>
        </is>
      </c>
      <c r="B169" t="inlineStr">
        <is>
          <t>FIGHT</t>
        </is>
      </c>
      <c r="C169" t="n">
        <v>31</v>
      </c>
      <c r="D169" t="n">
        <v>7.73</v>
      </c>
      <c r="E169" t="n">
        <v>0.31</v>
      </c>
      <c r="F169" t="n">
        <v>24.84</v>
      </c>
      <c r="G169" t="n">
        <v>32.57</v>
      </c>
      <c r="H169" t="n">
        <v>0</v>
      </c>
      <c r="I169" t="n">
        <v>0</v>
      </c>
      <c r="J169" t="n">
        <v>-1</v>
      </c>
      <c r="K169" t="n">
        <v>-1</v>
      </c>
      <c r="L169">
        <f>HYPERLINK("https://www.defined.fi/sol/KMnDBXcPXoz6oMJW5XG4tXdwSWpmWEP2RQM1Uujpump?maker=DdFQ1AHUMNEZBNpdaav5uxsu7gRqQMcEGQEHTpKiinEf","https://www.defined.fi/sol/KMnDBXcPXoz6oMJW5XG4tXdwSWpmWEP2RQM1Uujpump?maker=DdFQ1AHUMNEZBNpdaav5uxsu7gRqQMcEGQEHTpKiinEf")</f>
        <v/>
      </c>
      <c r="M169">
        <f>HYPERLINK("https://dexscreener.com/solana/KMnDBXcPXoz6oMJW5XG4tXdwSWpmWEP2RQM1Uujpump?maker=DdFQ1AHUMNEZBNpdaav5uxsu7gRqQMcEGQEHTpKiinEf","https://dexscreener.com/solana/KMnDBXcPXoz6oMJW5XG4tXdwSWpmWEP2RQM1Uujpump?maker=DdFQ1AHUMNEZBNpdaav5uxsu7gRqQMcEGQEHTpKiinEf")</f>
        <v/>
      </c>
    </row>
    <row r="170">
      <c r="A170" t="inlineStr">
        <is>
          <t>AFivsHqtajxcbQmyuZ7TQymx1ypSs6S74dLEY4BGRxXf</t>
        </is>
      </c>
      <c r="B170" t="inlineStr">
        <is>
          <t>RINTARO</t>
        </is>
      </c>
      <c r="C170" t="n">
        <v>31</v>
      </c>
      <c r="D170" t="n">
        <v>0.05</v>
      </c>
      <c r="E170" t="n">
        <v>0</v>
      </c>
      <c r="F170" t="n">
        <v>33.07</v>
      </c>
      <c r="G170" t="n">
        <v>33.12</v>
      </c>
      <c r="H170" t="n">
        <v>0</v>
      </c>
      <c r="I170" t="n">
        <v>0</v>
      </c>
      <c r="J170" t="n">
        <v>-1</v>
      </c>
      <c r="K170" t="n">
        <v>-1</v>
      </c>
      <c r="L170">
        <f>HYPERLINK("https://www.defined.fi/sol/AFivsHqtajxcbQmyuZ7TQymx1ypSs6S74dLEY4BGRxXf?maker=DdFQ1AHUMNEZBNpdaav5uxsu7gRqQMcEGQEHTpKiinEf","https://www.defined.fi/sol/AFivsHqtajxcbQmyuZ7TQymx1ypSs6S74dLEY4BGRxXf?maker=DdFQ1AHUMNEZBNpdaav5uxsu7gRqQMcEGQEHTpKiinEf")</f>
        <v/>
      </c>
      <c r="M170">
        <f>HYPERLINK("https://dexscreener.com/solana/AFivsHqtajxcbQmyuZ7TQymx1ypSs6S74dLEY4BGRxXf?maker=DdFQ1AHUMNEZBNpdaav5uxsu7gRqQMcEGQEHTpKiinEf","https://dexscreener.com/solana/AFivsHqtajxcbQmyuZ7TQymx1ypSs6S74dLEY4BGRxXf?maker=DdFQ1AHUMNEZBNpdaav5uxsu7gRqQMcEGQEHTpKiinEf")</f>
        <v/>
      </c>
    </row>
    <row r="171">
      <c r="A171" t="inlineStr">
        <is>
          <t>8U7ebc4E4VWorRBKba3pUywgsA1zrhiEpnCqUwaipump</t>
        </is>
      </c>
      <c r="B171" t="inlineStr">
        <is>
          <t>ARO</t>
        </is>
      </c>
      <c r="C171" t="n">
        <v>32</v>
      </c>
      <c r="D171" t="n">
        <v>-0.599</v>
      </c>
      <c r="E171" t="n">
        <v>-0.24</v>
      </c>
      <c r="F171" t="n">
        <v>2.47</v>
      </c>
      <c r="G171" t="n">
        <v>1.88</v>
      </c>
      <c r="H171" t="n">
        <v>0</v>
      </c>
      <c r="I171" t="n">
        <v>0</v>
      </c>
      <c r="J171" t="n">
        <v>-1</v>
      </c>
      <c r="K171" t="n">
        <v>-1</v>
      </c>
      <c r="L171">
        <f>HYPERLINK("https://www.defined.fi/sol/8U7ebc4E4VWorRBKba3pUywgsA1zrhiEpnCqUwaipump?maker=DdFQ1AHUMNEZBNpdaav5uxsu7gRqQMcEGQEHTpKiinEf","https://www.defined.fi/sol/8U7ebc4E4VWorRBKba3pUywgsA1zrhiEpnCqUwaipump?maker=DdFQ1AHUMNEZBNpdaav5uxsu7gRqQMcEGQEHTpKiinEf")</f>
        <v/>
      </c>
      <c r="M171">
        <f>HYPERLINK("https://dexscreener.com/solana/8U7ebc4E4VWorRBKba3pUywgsA1zrhiEpnCqUwaipump?maker=DdFQ1AHUMNEZBNpdaav5uxsu7gRqQMcEGQEHTpKiinEf","https://dexscreener.com/solana/8U7ebc4E4VWorRBKba3pUywgsA1zrhiEpnCqUwaipump?maker=DdFQ1AHUMNEZBNpdaav5uxsu7gRqQMcEGQEHTpKiinEf")</f>
        <v/>
      </c>
    </row>
    <row r="172">
      <c r="A172" t="inlineStr">
        <is>
          <t>CTJf74cTo3cw8acFP1YXF3QpsQUUBGBjh2k2e8xsZ6UL</t>
        </is>
      </c>
      <c r="B172" t="inlineStr">
        <is>
          <t>Neiro</t>
        </is>
      </c>
      <c r="C172" t="n">
        <v>33</v>
      </c>
      <c r="D172" t="n">
        <v>2.15</v>
      </c>
      <c r="E172" t="n">
        <v>0.09</v>
      </c>
      <c r="F172" t="n">
        <v>23.03</v>
      </c>
      <c r="G172" t="n">
        <v>25.05</v>
      </c>
      <c r="H172" t="n">
        <v>0</v>
      </c>
      <c r="I172" t="n">
        <v>0</v>
      </c>
      <c r="J172" t="n">
        <v>-1</v>
      </c>
      <c r="K172" t="n">
        <v>-1</v>
      </c>
      <c r="L172">
        <f>HYPERLINK("https://www.defined.fi/sol/CTJf74cTo3cw8acFP1YXF3QpsQUUBGBjh2k2e8xsZ6UL?maker=DdFQ1AHUMNEZBNpdaav5uxsu7gRqQMcEGQEHTpKiinEf","https://www.defined.fi/sol/CTJf74cTo3cw8acFP1YXF3QpsQUUBGBjh2k2e8xsZ6UL?maker=DdFQ1AHUMNEZBNpdaav5uxsu7gRqQMcEGQEHTpKiinEf")</f>
        <v/>
      </c>
      <c r="M172">
        <f>HYPERLINK("https://dexscreener.com/solana/CTJf74cTo3cw8acFP1YXF3QpsQUUBGBjh2k2e8xsZ6UL?maker=DdFQ1AHUMNEZBNpdaav5uxsu7gRqQMcEGQEHTpKiinEf","https://dexscreener.com/solana/CTJf74cTo3cw8acFP1YXF3QpsQUUBGBjh2k2e8xsZ6UL?maker=DdFQ1AHUMNEZBNpdaav5uxsu7gRqQMcEGQEHTpKiinEf")</f>
        <v/>
      </c>
    </row>
    <row r="173">
      <c r="A173" t="inlineStr">
        <is>
          <t>Fair3oKKbcrGjcka2tTYQdyS6sYnyyQqbCTTiNmE3WHK</t>
        </is>
      </c>
      <c r="B173" t="inlineStr">
        <is>
          <t>$FAIR</t>
        </is>
      </c>
      <c r="C173" t="n">
        <v>35</v>
      </c>
      <c r="D173" t="n">
        <v>6.11</v>
      </c>
      <c r="E173" t="n">
        <v>0.35</v>
      </c>
      <c r="F173" t="n">
        <v>17.28</v>
      </c>
      <c r="G173" t="n">
        <v>23.39</v>
      </c>
      <c r="H173" t="n">
        <v>0</v>
      </c>
      <c r="I173" t="n">
        <v>0</v>
      </c>
      <c r="J173" t="n">
        <v>-1</v>
      </c>
      <c r="K173" t="n">
        <v>-1</v>
      </c>
      <c r="L173">
        <f>HYPERLINK("https://www.defined.fi/sol/Fair3oKKbcrGjcka2tTYQdyS6sYnyyQqbCTTiNmE3WHK?maker=DdFQ1AHUMNEZBNpdaav5uxsu7gRqQMcEGQEHTpKiinEf","https://www.defined.fi/sol/Fair3oKKbcrGjcka2tTYQdyS6sYnyyQqbCTTiNmE3WHK?maker=DdFQ1AHUMNEZBNpdaav5uxsu7gRqQMcEGQEHTpKiinEf")</f>
        <v/>
      </c>
      <c r="M173">
        <f>HYPERLINK("https://dexscreener.com/solana/Fair3oKKbcrGjcka2tTYQdyS6sYnyyQqbCTTiNmE3WHK?maker=DdFQ1AHUMNEZBNpdaav5uxsu7gRqQMcEGQEHTpKiinEf","https://dexscreener.com/solana/Fair3oKKbcrGjcka2tTYQdyS6sYnyyQqbCTTiNmE3WHK?maker=DdFQ1AHUMNEZBNpdaav5uxsu7gRqQMcEGQEHTpKiinEf")</f>
        <v/>
      </c>
    </row>
    <row r="174">
      <c r="A174" t="inlineStr">
        <is>
          <t>3QodpDhKw5U4yK2igExSEwVvhFfdEkiTYjr5oNNvpump</t>
        </is>
      </c>
      <c r="B174" t="inlineStr">
        <is>
          <t>$LICK</t>
        </is>
      </c>
      <c r="C174" t="n">
        <v>35</v>
      </c>
      <c r="D174" t="n">
        <v>0.207</v>
      </c>
      <c r="E174" t="n">
        <v>0.25</v>
      </c>
      <c r="F174" t="n">
        <v>0.833</v>
      </c>
      <c r="G174" t="n">
        <v>1.04</v>
      </c>
      <c r="H174" t="n">
        <v>0</v>
      </c>
      <c r="I174" t="n">
        <v>0</v>
      </c>
      <c r="J174" t="n">
        <v>-1</v>
      </c>
      <c r="K174" t="n">
        <v>-1</v>
      </c>
      <c r="L174">
        <f>HYPERLINK("https://www.defined.fi/sol/3QodpDhKw5U4yK2igExSEwVvhFfdEkiTYjr5oNNvpump?maker=DdFQ1AHUMNEZBNpdaav5uxsu7gRqQMcEGQEHTpKiinEf","https://www.defined.fi/sol/3QodpDhKw5U4yK2igExSEwVvhFfdEkiTYjr5oNNvpump?maker=DdFQ1AHUMNEZBNpdaav5uxsu7gRqQMcEGQEHTpKiinEf")</f>
        <v/>
      </c>
      <c r="M174">
        <f>HYPERLINK("https://dexscreener.com/solana/3QodpDhKw5U4yK2igExSEwVvhFfdEkiTYjr5oNNvpump?maker=DdFQ1AHUMNEZBNpdaav5uxsu7gRqQMcEGQEHTpKiinEf","https://dexscreener.com/solana/3QodpDhKw5U4yK2igExSEwVvhFfdEkiTYjr5oNNvpump?maker=DdFQ1AHUMNEZBNpdaav5uxsu7gRqQMcEGQEHTpKiinEf")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