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30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9wRK4zEoHFM8S44stF6tY8a8mNj36s5LLzYXkT6zpump</t>
        </is>
      </c>
      <c r="B2" t="inlineStr">
        <is>
          <t>unknown_9wRK</t>
        </is>
      </c>
      <c r="C2" t="n">
        <v>0</v>
      </c>
      <c r="D2" t="n">
        <v>-0.166</v>
      </c>
      <c r="E2" t="n">
        <v>-0.05</v>
      </c>
      <c r="F2" t="n">
        <v>3.33</v>
      </c>
      <c r="G2" t="n">
        <v>1.18</v>
      </c>
      <c r="H2" t="n">
        <v>4</v>
      </c>
      <c r="I2" t="n">
        <v>2</v>
      </c>
      <c r="J2" t="n">
        <v>-1</v>
      </c>
      <c r="K2" t="n">
        <v>-1</v>
      </c>
      <c r="L2">
        <f>HYPERLINK("https://www.defined.fi/sol/9wRK4zEoHFM8S44stF6tY8a8mNj36s5LLzYXkT6zpump?maker=CumoGrce3nkn4VHwGNrsCHuWL2xwKR9cisawbPkyAuwL","https://www.defined.fi/sol/9wRK4zEoHFM8S44stF6tY8a8mNj36s5LLzYXkT6zpump?maker=CumoGrce3nkn4VHwGNrsCHuWL2xwKR9cisawbPkyAuwL")</f>
        <v/>
      </c>
      <c r="M2">
        <f>HYPERLINK("https://dexscreener.com/solana/9wRK4zEoHFM8S44stF6tY8a8mNj36s5LLzYXkT6zpump?maker=CumoGrce3nkn4VHwGNrsCHuWL2xwKR9cisawbPkyAuwL","https://dexscreener.com/solana/9wRK4zEoHFM8S44stF6tY8a8mNj36s5LLzYXkT6zpump?maker=CumoGrce3nkn4VHwGNrsCHuWL2xwKR9cisawbPkyAuwL")</f>
        <v/>
      </c>
    </row>
    <row r="3">
      <c r="A3" t="inlineStr">
        <is>
          <t>DhqViYG2T1N3B4xziTx22aPW4rwGKkvpcF5shrD8pump</t>
        </is>
      </c>
      <c r="B3" t="inlineStr">
        <is>
          <t>AOE</t>
        </is>
      </c>
      <c r="C3" t="n">
        <v>0</v>
      </c>
      <c r="D3" t="n">
        <v>-2.65</v>
      </c>
      <c r="E3" t="n">
        <v>-0.54</v>
      </c>
      <c r="F3" t="n">
        <v>4.89</v>
      </c>
      <c r="G3" t="n">
        <v>2.24</v>
      </c>
      <c r="H3" t="n">
        <v>4</v>
      </c>
      <c r="I3" t="n">
        <v>1</v>
      </c>
      <c r="J3" t="n">
        <v>-1</v>
      </c>
      <c r="K3" t="n">
        <v>-1</v>
      </c>
      <c r="L3">
        <f>HYPERLINK("https://www.defined.fi/sol/DhqViYG2T1N3B4xziTx22aPW4rwGKkvpcF5shrD8pump?maker=CumoGrce3nkn4VHwGNrsCHuWL2xwKR9cisawbPkyAuwL","https://www.defined.fi/sol/DhqViYG2T1N3B4xziTx22aPW4rwGKkvpcF5shrD8pump?maker=CumoGrce3nkn4VHwGNrsCHuWL2xwKR9cisawbPkyAuwL")</f>
        <v/>
      </c>
      <c r="M3">
        <f>HYPERLINK("https://dexscreener.com/solana/DhqViYG2T1N3B4xziTx22aPW4rwGKkvpcF5shrD8pump?maker=CumoGrce3nkn4VHwGNrsCHuWL2xwKR9cisawbPkyAuwL","https://dexscreener.com/solana/DhqViYG2T1N3B4xziTx22aPW4rwGKkvpcF5shrD8pump?maker=CumoGrce3nkn4VHwGNrsCHuWL2xwKR9cisawbPkyAuwL")</f>
        <v/>
      </c>
    </row>
    <row r="4">
      <c r="A4" t="inlineStr">
        <is>
          <t>GVwpWU5PtJFHS1mH35sHmsRN1XWUwRV3Qo94h5Lepump</t>
        </is>
      </c>
      <c r="B4" t="inlineStr">
        <is>
          <t>CATGF</t>
        </is>
      </c>
      <c r="C4" t="n">
        <v>0</v>
      </c>
      <c r="D4" t="n">
        <v>19.42</v>
      </c>
      <c r="E4" t="n">
        <v>1.57</v>
      </c>
      <c r="F4" t="n">
        <v>12.34</v>
      </c>
      <c r="G4" t="n">
        <v>5.26</v>
      </c>
      <c r="H4" t="n">
        <v>6</v>
      </c>
      <c r="I4" t="n">
        <v>2</v>
      </c>
      <c r="J4" t="n">
        <v>-1</v>
      </c>
      <c r="K4" t="n">
        <v>-1</v>
      </c>
      <c r="L4">
        <f>HYPERLINK("https://www.defined.fi/sol/GVwpWU5PtJFHS1mH35sHmsRN1XWUwRV3Qo94h5Lepump?maker=CumoGrce3nkn4VHwGNrsCHuWL2xwKR9cisawbPkyAuwL","https://www.defined.fi/sol/GVwpWU5PtJFHS1mH35sHmsRN1XWUwRV3Qo94h5Lepump?maker=CumoGrce3nkn4VHwGNrsCHuWL2xwKR9cisawbPkyAuwL")</f>
        <v/>
      </c>
      <c r="M4">
        <f>HYPERLINK("https://dexscreener.com/solana/GVwpWU5PtJFHS1mH35sHmsRN1XWUwRV3Qo94h5Lepump?maker=CumoGrce3nkn4VHwGNrsCHuWL2xwKR9cisawbPkyAuwL","https://dexscreener.com/solana/GVwpWU5PtJFHS1mH35sHmsRN1XWUwRV3Qo94h5Lepump?maker=CumoGrce3nkn4VHwGNrsCHuWL2xwKR9cisawbPkyAuwL")</f>
        <v/>
      </c>
    </row>
    <row r="5">
      <c r="A5" t="inlineStr">
        <is>
          <t>951C5gi2VAwpfgKSy5KUmCZutR6f6NVeEBPAFE3qpump</t>
        </is>
      </c>
      <c r="B5" t="inlineStr">
        <is>
          <t>unknown_951C</t>
        </is>
      </c>
      <c r="C5" t="n">
        <v>0</v>
      </c>
      <c r="D5" t="n">
        <v>-4.01</v>
      </c>
      <c r="E5" t="n">
        <v>-0.21</v>
      </c>
      <c r="F5" t="n">
        <v>18.72</v>
      </c>
      <c r="G5" t="n">
        <v>14.67</v>
      </c>
      <c r="H5" t="n">
        <v>12</v>
      </c>
      <c r="I5" t="n">
        <v>9</v>
      </c>
      <c r="J5" t="n">
        <v>-1</v>
      </c>
      <c r="K5" t="n">
        <v>-1</v>
      </c>
      <c r="L5">
        <f>HYPERLINK("https://www.defined.fi/sol/951C5gi2VAwpfgKSy5KUmCZutR6f6NVeEBPAFE3qpump?maker=CumoGrce3nkn4VHwGNrsCHuWL2xwKR9cisawbPkyAuwL","https://www.defined.fi/sol/951C5gi2VAwpfgKSy5KUmCZutR6f6NVeEBPAFE3qpump?maker=CumoGrce3nkn4VHwGNrsCHuWL2xwKR9cisawbPkyAuwL")</f>
        <v/>
      </c>
      <c r="M5">
        <f>HYPERLINK("https://dexscreener.com/solana/951C5gi2VAwpfgKSy5KUmCZutR6f6NVeEBPAFE3qpump?maker=CumoGrce3nkn4VHwGNrsCHuWL2xwKR9cisawbPkyAuwL","https://dexscreener.com/solana/951C5gi2VAwpfgKSy5KUmCZutR6f6NVeEBPAFE3qpump?maker=CumoGrce3nkn4VHwGNrsCHuWL2xwKR9cisawbPkyAuwL")</f>
        <v/>
      </c>
    </row>
    <row r="6">
      <c r="A6" t="inlineStr">
        <is>
          <t>HAnwjuZhPE7aCWtdVpahtrACgV9wgQfHBvea56Fypump</t>
        </is>
      </c>
      <c r="B6" t="inlineStr">
        <is>
          <t>TASTYLQD</t>
        </is>
      </c>
      <c r="C6" t="n">
        <v>0</v>
      </c>
      <c r="D6" t="n">
        <v>0.799</v>
      </c>
      <c r="E6" t="n">
        <v>0.09</v>
      </c>
      <c r="F6" t="n">
        <v>8.66</v>
      </c>
      <c r="G6" t="n">
        <v>9.460000000000001</v>
      </c>
      <c r="H6" t="n">
        <v>2</v>
      </c>
      <c r="I6" t="n">
        <v>1</v>
      </c>
      <c r="J6" t="n">
        <v>-1</v>
      </c>
      <c r="K6" t="n">
        <v>-1</v>
      </c>
      <c r="L6">
        <f>HYPERLINK("https://www.defined.fi/sol/HAnwjuZhPE7aCWtdVpahtrACgV9wgQfHBvea56Fypump?maker=CumoGrce3nkn4VHwGNrsCHuWL2xwKR9cisawbPkyAuwL","https://www.defined.fi/sol/HAnwjuZhPE7aCWtdVpahtrACgV9wgQfHBvea56Fypump?maker=CumoGrce3nkn4VHwGNrsCHuWL2xwKR9cisawbPkyAuwL")</f>
        <v/>
      </c>
      <c r="M6">
        <f>HYPERLINK("https://dexscreener.com/solana/HAnwjuZhPE7aCWtdVpahtrACgV9wgQfHBvea56Fypump?maker=CumoGrce3nkn4VHwGNrsCHuWL2xwKR9cisawbPkyAuwL","https://dexscreener.com/solana/HAnwjuZhPE7aCWtdVpahtrACgV9wgQfHBvea56Fypump?maker=CumoGrce3nkn4VHwGNrsCHuWL2xwKR9cisawbPkyAuwL")</f>
        <v/>
      </c>
    </row>
    <row r="7">
      <c r="A7" t="inlineStr">
        <is>
          <t>AsmKCysufJvzLiMu5BXPn2ENsLx6DKsRSxstDk4Epump</t>
        </is>
      </c>
      <c r="B7" t="inlineStr">
        <is>
          <t>unknown_AsmK</t>
        </is>
      </c>
      <c r="C7" t="n">
        <v>0</v>
      </c>
      <c r="D7" t="n">
        <v>5.66</v>
      </c>
      <c r="E7" t="n">
        <v>0.21</v>
      </c>
      <c r="F7" t="n">
        <v>26.82</v>
      </c>
      <c r="G7" t="n">
        <v>32.48</v>
      </c>
      <c r="H7" t="n">
        <v>9</v>
      </c>
      <c r="I7" t="n">
        <v>14</v>
      </c>
      <c r="J7" t="n">
        <v>-1</v>
      </c>
      <c r="K7" t="n">
        <v>-1</v>
      </c>
      <c r="L7">
        <f>HYPERLINK("https://www.defined.fi/sol/AsmKCysufJvzLiMu5BXPn2ENsLx6DKsRSxstDk4Epump?maker=CumoGrce3nkn4VHwGNrsCHuWL2xwKR9cisawbPkyAuwL","https://www.defined.fi/sol/AsmKCysufJvzLiMu5BXPn2ENsLx6DKsRSxstDk4Epump?maker=CumoGrce3nkn4VHwGNrsCHuWL2xwKR9cisawbPkyAuwL")</f>
        <v/>
      </c>
      <c r="M7">
        <f>HYPERLINK("https://dexscreener.com/solana/AsmKCysufJvzLiMu5BXPn2ENsLx6DKsRSxstDk4Epump?maker=CumoGrce3nkn4VHwGNrsCHuWL2xwKR9cisawbPkyAuwL","https://dexscreener.com/solana/AsmKCysufJvzLiMu5BXPn2ENsLx6DKsRSxstDk4Epump?maker=CumoGrce3nkn4VHwGNrsCHuWL2xwKR9cisawbPkyAuwL")</f>
        <v/>
      </c>
    </row>
    <row r="8">
      <c r="A8" t="inlineStr">
        <is>
          <t>4t8cP8su2yVDb7LhYvANMJoDTTXCFTxrFTqSyBRapump</t>
        </is>
      </c>
      <c r="B8" t="inlineStr">
        <is>
          <t>Narwhal</t>
        </is>
      </c>
      <c r="C8" t="n">
        <v>0</v>
      </c>
      <c r="D8" t="n">
        <v>-4.06</v>
      </c>
      <c r="E8" t="n">
        <v>-0.47</v>
      </c>
      <c r="F8" t="n">
        <v>8.69</v>
      </c>
      <c r="G8" t="n">
        <v>4.62</v>
      </c>
      <c r="H8" t="n">
        <v>9</v>
      </c>
      <c r="I8" t="n">
        <v>3</v>
      </c>
      <c r="J8" t="n">
        <v>-1</v>
      </c>
      <c r="K8" t="n">
        <v>-1</v>
      </c>
      <c r="L8">
        <f>HYPERLINK("https://www.defined.fi/sol/4t8cP8su2yVDb7LhYvANMJoDTTXCFTxrFTqSyBRapump?maker=CumoGrce3nkn4VHwGNrsCHuWL2xwKR9cisawbPkyAuwL","https://www.defined.fi/sol/4t8cP8su2yVDb7LhYvANMJoDTTXCFTxrFTqSyBRapump?maker=CumoGrce3nkn4VHwGNrsCHuWL2xwKR9cisawbPkyAuwL")</f>
        <v/>
      </c>
      <c r="M8">
        <f>HYPERLINK("https://dexscreener.com/solana/4t8cP8su2yVDb7LhYvANMJoDTTXCFTxrFTqSyBRapump?maker=CumoGrce3nkn4VHwGNrsCHuWL2xwKR9cisawbPkyAuwL","https://dexscreener.com/solana/4t8cP8su2yVDb7LhYvANMJoDTTXCFTxrFTqSyBRapump?maker=CumoGrce3nkn4VHwGNrsCHuWL2xwKR9cisawbPkyAuwL")</f>
        <v/>
      </c>
    </row>
    <row r="9">
      <c r="A9" t="inlineStr">
        <is>
          <t>dFVMDELpHeSL4CfCmNiuGS6XRyxSAgP7AwW266Lpump</t>
        </is>
      </c>
      <c r="B9" t="inlineStr">
        <is>
          <t>cog/acc</t>
        </is>
      </c>
      <c r="C9" t="n">
        <v>0</v>
      </c>
      <c r="D9" t="n">
        <v>-0.6840000000000001</v>
      </c>
      <c r="E9" t="n">
        <v>-0.14</v>
      </c>
      <c r="F9" t="n">
        <v>4.91</v>
      </c>
      <c r="G9" t="n">
        <v>4.23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HYPERLINK("https://www.defined.fi/sol/dFVMDELpHeSL4CfCmNiuGS6XRyxSAgP7AwW266Lpump?maker=CumoGrce3nkn4VHwGNrsCHuWL2xwKR9cisawbPkyAuwL","https://www.defined.fi/sol/dFVMDELpHeSL4CfCmNiuGS6XRyxSAgP7AwW266Lpump?maker=CumoGrce3nkn4VHwGNrsCHuWL2xwKR9cisawbPkyAuwL")</f>
        <v/>
      </c>
      <c r="M9">
        <f>HYPERLINK("https://dexscreener.com/solana/dFVMDELpHeSL4CfCmNiuGS6XRyxSAgP7AwW266Lpump?maker=CumoGrce3nkn4VHwGNrsCHuWL2xwKR9cisawbPkyAuwL","https://dexscreener.com/solana/dFVMDELpHeSL4CfCmNiuGS6XRyxSAgP7AwW266Lpump?maker=CumoGrce3nkn4VHwGNrsCHuWL2xwKR9cisawbPkyAuwL")</f>
        <v/>
      </c>
    </row>
    <row r="10">
      <c r="A10" t="inlineStr">
        <is>
          <t>H4zeFe7Xc8jzcE1yzBJpY558qVxiGTPe668uDX16pump</t>
        </is>
      </c>
      <c r="B10" t="inlineStr">
        <is>
          <t>TERMAL</t>
        </is>
      </c>
      <c r="C10" t="n">
        <v>0</v>
      </c>
      <c r="D10" t="n">
        <v>-1.73</v>
      </c>
      <c r="E10" t="n">
        <v>-0.44</v>
      </c>
      <c r="F10" t="n">
        <v>3.96</v>
      </c>
      <c r="G10" t="n">
        <v>2.24</v>
      </c>
      <c r="H10" t="n">
        <v>2</v>
      </c>
      <c r="I10" t="n">
        <v>1</v>
      </c>
      <c r="J10" t="n">
        <v>-1</v>
      </c>
      <c r="K10" t="n">
        <v>-1</v>
      </c>
      <c r="L10">
        <f>HYPERLINK("https://www.defined.fi/sol/H4zeFe7Xc8jzcE1yzBJpY558qVxiGTPe668uDX16pump?maker=CumoGrce3nkn4VHwGNrsCHuWL2xwKR9cisawbPkyAuwL","https://www.defined.fi/sol/H4zeFe7Xc8jzcE1yzBJpY558qVxiGTPe668uDX16pump?maker=CumoGrce3nkn4VHwGNrsCHuWL2xwKR9cisawbPkyAuwL")</f>
        <v/>
      </c>
      <c r="M10">
        <f>HYPERLINK("https://dexscreener.com/solana/H4zeFe7Xc8jzcE1yzBJpY558qVxiGTPe668uDX16pump?maker=CumoGrce3nkn4VHwGNrsCHuWL2xwKR9cisawbPkyAuwL","https://dexscreener.com/solana/H4zeFe7Xc8jzcE1yzBJpY558qVxiGTPe668uDX16pump?maker=CumoGrce3nkn4VHwGNrsCHuWL2xwKR9cisawbPkyAuwL")</f>
        <v/>
      </c>
    </row>
    <row r="11">
      <c r="A11" t="inlineStr">
        <is>
          <t>8XgSvP4iMbBeQDnC9i4odSGeG4h3QoLJ58avjLBnpump</t>
        </is>
      </c>
      <c r="B11" t="inlineStr">
        <is>
          <t>LLMtheism</t>
        </is>
      </c>
      <c r="C11" t="n">
        <v>0</v>
      </c>
      <c r="D11" t="n">
        <v>-5.23</v>
      </c>
      <c r="E11" t="n">
        <v>-0.52</v>
      </c>
      <c r="F11" t="n">
        <v>10.12</v>
      </c>
      <c r="G11" t="n">
        <v>4.89</v>
      </c>
      <c r="H11" t="n">
        <v>10</v>
      </c>
      <c r="I11" t="n">
        <v>1</v>
      </c>
      <c r="J11" t="n">
        <v>-1</v>
      </c>
      <c r="K11" t="n">
        <v>-1</v>
      </c>
      <c r="L11">
        <f>HYPERLINK("https://www.defined.fi/sol/8XgSvP4iMbBeQDnC9i4odSGeG4h3QoLJ58avjLBnpump?maker=CumoGrce3nkn4VHwGNrsCHuWL2xwKR9cisawbPkyAuwL","https://www.defined.fi/sol/8XgSvP4iMbBeQDnC9i4odSGeG4h3QoLJ58avjLBnpump?maker=CumoGrce3nkn4VHwGNrsCHuWL2xwKR9cisawbPkyAuwL")</f>
        <v/>
      </c>
      <c r="M11">
        <f>HYPERLINK("https://dexscreener.com/solana/8XgSvP4iMbBeQDnC9i4odSGeG4h3QoLJ58avjLBnpump?maker=CumoGrce3nkn4VHwGNrsCHuWL2xwKR9cisawbPkyAuwL","https://dexscreener.com/solana/8XgSvP4iMbBeQDnC9i4odSGeG4h3QoLJ58avjLBnpump?maker=CumoGrce3nkn4VHwGNrsCHuWL2xwKR9cisawbPkyAuwL")</f>
        <v/>
      </c>
    </row>
    <row r="12">
      <c r="A12" t="inlineStr">
        <is>
          <t>EodtMbupUYuMkSaAtQEPkVSTVfvuDcRcnDCoCyqqpump</t>
        </is>
      </c>
      <c r="B12" t="inlineStr">
        <is>
          <t>nsfa</t>
        </is>
      </c>
      <c r="C12" t="n">
        <v>0</v>
      </c>
      <c r="D12" t="n">
        <v>-0.357</v>
      </c>
      <c r="E12" t="n">
        <v>-0.24</v>
      </c>
      <c r="F12" t="n">
        <v>1.47</v>
      </c>
      <c r="G12" t="n">
        <v>1.11</v>
      </c>
      <c r="H12" t="n">
        <v>3</v>
      </c>
      <c r="I12" t="n">
        <v>1</v>
      </c>
      <c r="J12" t="n">
        <v>-1</v>
      </c>
      <c r="K12" t="n">
        <v>-1</v>
      </c>
      <c r="L12">
        <f>HYPERLINK("https://www.defined.fi/sol/EodtMbupUYuMkSaAtQEPkVSTVfvuDcRcnDCoCyqqpump?maker=CumoGrce3nkn4VHwGNrsCHuWL2xwKR9cisawbPkyAuwL","https://www.defined.fi/sol/EodtMbupUYuMkSaAtQEPkVSTVfvuDcRcnDCoCyqqpump?maker=CumoGrce3nkn4VHwGNrsCHuWL2xwKR9cisawbPkyAuwL")</f>
        <v/>
      </c>
      <c r="M12">
        <f>HYPERLINK("https://dexscreener.com/solana/EodtMbupUYuMkSaAtQEPkVSTVfvuDcRcnDCoCyqqpump?maker=CumoGrce3nkn4VHwGNrsCHuWL2xwKR9cisawbPkyAuwL","https://dexscreener.com/solana/EodtMbupUYuMkSaAtQEPkVSTVfvuDcRcnDCoCyqqpump?maker=CumoGrce3nkn4VHwGNrsCHuWL2xwKR9cisawbPkyAuwL")</f>
        <v/>
      </c>
    </row>
    <row r="13">
      <c r="A13" t="inlineStr">
        <is>
          <t>yJcC48AWnaFQxb4CfZY6U19aQr3Pw6RKVhuGCLVpump</t>
        </is>
      </c>
      <c r="B13" t="inlineStr">
        <is>
          <t>WoTF</t>
        </is>
      </c>
      <c r="C13" t="n">
        <v>0</v>
      </c>
      <c r="D13" t="n">
        <v>7.54</v>
      </c>
      <c r="E13" t="n">
        <v>0.76</v>
      </c>
      <c r="F13" t="n">
        <v>9.92</v>
      </c>
      <c r="G13" t="n">
        <v>17.47</v>
      </c>
      <c r="H13" t="n">
        <v>2</v>
      </c>
      <c r="I13" t="n">
        <v>1</v>
      </c>
      <c r="J13" t="n">
        <v>-1</v>
      </c>
      <c r="K13" t="n">
        <v>-1</v>
      </c>
      <c r="L13">
        <f>HYPERLINK("https://www.defined.fi/sol/yJcC48AWnaFQxb4CfZY6U19aQr3Pw6RKVhuGCLVpump?maker=CumoGrce3nkn4VHwGNrsCHuWL2xwKR9cisawbPkyAuwL","https://www.defined.fi/sol/yJcC48AWnaFQxb4CfZY6U19aQr3Pw6RKVhuGCLVpump?maker=CumoGrce3nkn4VHwGNrsCHuWL2xwKR9cisawbPkyAuwL")</f>
        <v/>
      </c>
      <c r="M13">
        <f>HYPERLINK("https://dexscreener.com/solana/yJcC48AWnaFQxb4CfZY6U19aQr3Pw6RKVhuGCLVpump?maker=CumoGrce3nkn4VHwGNrsCHuWL2xwKR9cisawbPkyAuwL","https://dexscreener.com/solana/yJcC48AWnaFQxb4CfZY6U19aQr3Pw6RKVhuGCLVpump?maker=CumoGrce3nkn4VHwGNrsCHuWL2xwKR9cisawbPkyAuwL")</f>
        <v/>
      </c>
    </row>
    <row r="14">
      <c r="A14" t="inlineStr">
        <is>
          <t>J6FJsDd6cWbXjozZbXXX3HToinryQJH4TT7VzCMApump</t>
        </is>
      </c>
      <c r="B14" t="inlineStr">
        <is>
          <t>unknown_J6FJ</t>
        </is>
      </c>
      <c r="C14" t="n">
        <v>0</v>
      </c>
      <c r="D14" t="n">
        <v>-0.635</v>
      </c>
      <c r="E14" t="n">
        <v>-0.25</v>
      </c>
      <c r="F14" t="n">
        <v>2.51</v>
      </c>
      <c r="G14" t="n">
        <v>1.88</v>
      </c>
      <c r="H14" t="n">
        <v>4</v>
      </c>
      <c r="I14" t="n">
        <v>2</v>
      </c>
      <c r="J14" t="n">
        <v>-1</v>
      </c>
      <c r="K14" t="n">
        <v>-1</v>
      </c>
      <c r="L14">
        <f>HYPERLINK("https://www.defined.fi/sol/J6FJsDd6cWbXjozZbXXX3HToinryQJH4TT7VzCMApump?maker=CumoGrce3nkn4VHwGNrsCHuWL2xwKR9cisawbPkyAuwL","https://www.defined.fi/sol/J6FJsDd6cWbXjozZbXXX3HToinryQJH4TT7VzCMApump?maker=CumoGrce3nkn4VHwGNrsCHuWL2xwKR9cisawbPkyAuwL")</f>
        <v/>
      </c>
      <c r="M14">
        <f>HYPERLINK("https://dexscreener.com/solana/J6FJsDd6cWbXjozZbXXX3HToinryQJH4TT7VzCMApump?maker=CumoGrce3nkn4VHwGNrsCHuWL2xwKR9cisawbPkyAuwL","https://dexscreener.com/solana/J6FJsDd6cWbXjozZbXXX3HToinryQJH4TT7VzCMApump?maker=CumoGrce3nkn4VHwGNrsCHuWL2xwKR9cisawbPkyAuwL")</f>
        <v/>
      </c>
    </row>
    <row r="15">
      <c r="A15" t="inlineStr">
        <is>
          <t>Cttq9Y2sBU2wztSo8MXvHfYLYrF3AAuYk6yTvh6Lpump</t>
        </is>
      </c>
      <c r="B15" t="inlineStr">
        <is>
          <t>NickLand</t>
        </is>
      </c>
      <c r="C15" t="n">
        <v>0</v>
      </c>
      <c r="D15" t="n">
        <v>-3.07</v>
      </c>
      <c r="E15" t="n">
        <v>-0.4</v>
      </c>
      <c r="F15" t="n">
        <v>7.74</v>
      </c>
      <c r="G15" t="n">
        <v>4.67</v>
      </c>
      <c r="H15" t="n">
        <v>8</v>
      </c>
      <c r="I15" t="n">
        <v>2</v>
      </c>
      <c r="J15" t="n">
        <v>-1</v>
      </c>
      <c r="K15" t="n">
        <v>-1</v>
      </c>
      <c r="L15">
        <f>HYPERLINK("https://www.defined.fi/sol/Cttq9Y2sBU2wztSo8MXvHfYLYrF3AAuYk6yTvh6Lpump?maker=CumoGrce3nkn4VHwGNrsCHuWL2xwKR9cisawbPkyAuwL","https://www.defined.fi/sol/Cttq9Y2sBU2wztSo8MXvHfYLYrF3AAuYk6yTvh6Lpump?maker=CumoGrce3nkn4VHwGNrsCHuWL2xwKR9cisawbPkyAuwL")</f>
        <v/>
      </c>
      <c r="M15">
        <f>HYPERLINK("https://dexscreener.com/solana/Cttq9Y2sBU2wztSo8MXvHfYLYrF3AAuYk6yTvh6Lpump?maker=CumoGrce3nkn4VHwGNrsCHuWL2xwKR9cisawbPkyAuwL","https://dexscreener.com/solana/Cttq9Y2sBU2wztSo8MXvHfYLYrF3AAuYk6yTvh6Lpump?maker=CumoGrce3nkn4VHwGNrsCHuWL2xwKR9cisawbPkyAuwL")</f>
        <v/>
      </c>
    </row>
    <row r="16">
      <c r="A16" t="inlineStr">
        <is>
          <t>D57CP6MA7G5idNmxAuigU6W8uPeiGvDVuuwh4z2ypump</t>
        </is>
      </c>
      <c r="B16" t="inlineStr">
        <is>
          <t>LOOM</t>
        </is>
      </c>
      <c r="C16" t="n">
        <v>1</v>
      </c>
      <c r="D16" t="n">
        <v>8.380000000000001</v>
      </c>
      <c r="E16" t="n">
        <v>0.72</v>
      </c>
      <c r="F16" t="n">
        <v>11.55</v>
      </c>
      <c r="G16" t="n">
        <v>19.93</v>
      </c>
      <c r="H16" t="n">
        <v>2</v>
      </c>
      <c r="I16" t="n">
        <v>4</v>
      </c>
      <c r="J16" t="n">
        <v>-1</v>
      </c>
      <c r="K16" t="n">
        <v>-1</v>
      </c>
      <c r="L16">
        <f>HYPERLINK("https://www.defined.fi/sol/D57CP6MA7G5idNmxAuigU6W8uPeiGvDVuuwh4z2ypump?maker=CumoGrce3nkn4VHwGNrsCHuWL2xwKR9cisawbPkyAuwL","https://www.defined.fi/sol/D57CP6MA7G5idNmxAuigU6W8uPeiGvDVuuwh4z2ypump?maker=CumoGrce3nkn4VHwGNrsCHuWL2xwKR9cisawbPkyAuwL")</f>
        <v/>
      </c>
      <c r="M16">
        <f>HYPERLINK("https://dexscreener.com/solana/D57CP6MA7G5idNmxAuigU6W8uPeiGvDVuuwh4z2ypump?maker=CumoGrce3nkn4VHwGNrsCHuWL2xwKR9cisawbPkyAuwL","https://dexscreener.com/solana/D57CP6MA7G5idNmxAuigU6W8uPeiGvDVuuwh4z2ypump?maker=CumoGrce3nkn4VHwGNrsCHuWL2xwKR9cisawbPkyAuwL")</f>
        <v/>
      </c>
    </row>
    <row r="17">
      <c r="A17" t="inlineStr">
        <is>
          <t>5VvzXybL3Zdz8DaCi7QqbFh1hDP9g3gNiKoPoeqBpump</t>
        </is>
      </c>
      <c r="B17" t="inlineStr">
        <is>
          <t>$LATE</t>
        </is>
      </c>
      <c r="C17" t="n">
        <v>1</v>
      </c>
      <c r="D17" t="n">
        <v>-10.19</v>
      </c>
      <c r="E17" t="n">
        <v>-0.15</v>
      </c>
      <c r="F17" t="n">
        <v>70.12</v>
      </c>
      <c r="G17" t="n">
        <v>59.56</v>
      </c>
      <c r="H17" t="n">
        <v>19</v>
      </c>
      <c r="I17" t="n">
        <v>34</v>
      </c>
      <c r="J17" t="n">
        <v>-1</v>
      </c>
      <c r="K17" t="n">
        <v>-1</v>
      </c>
      <c r="L17">
        <f>HYPERLINK("https://www.defined.fi/sol/5VvzXybL3Zdz8DaCi7QqbFh1hDP9g3gNiKoPoeqBpump?maker=CumoGrce3nkn4VHwGNrsCHuWL2xwKR9cisawbPkyAuwL","https://www.defined.fi/sol/5VvzXybL3Zdz8DaCi7QqbFh1hDP9g3gNiKoPoeqBpump?maker=CumoGrce3nkn4VHwGNrsCHuWL2xwKR9cisawbPkyAuwL")</f>
        <v/>
      </c>
      <c r="M17">
        <f>HYPERLINK("https://dexscreener.com/solana/5VvzXybL3Zdz8DaCi7QqbFh1hDP9g3gNiKoPoeqBpump?maker=CumoGrce3nkn4VHwGNrsCHuWL2xwKR9cisawbPkyAuwL","https://dexscreener.com/solana/5VvzXybL3Zdz8DaCi7QqbFh1hDP9g3gNiKoPoeqBpump?maker=CumoGrce3nkn4VHwGNrsCHuWL2xwKR9cisawbPkyAuwL")</f>
        <v/>
      </c>
    </row>
    <row r="18">
      <c r="A18" t="inlineStr">
        <is>
          <t>KBFs8Zb1V1tT9x7Ba3AWQo8jSNyL6GLuXjBx6kHpump</t>
        </is>
      </c>
      <c r="B18" t="inlineStr">
        <is>
          <t>$HIVE</t>
        </is>
      </c>
      <c r="C18" t="n">
        <v>1</v>
      </c>
      <c r="D18" t="n">
        <v>-7.01</v>
      </c>
      <c r="E18" t="n">
        <v>-0.51</v>
      </c>
      <c r="F18" t="n">
        <v>13.86</v>
      </c>
      <c r="G18" t="n">
        <v>6.85</v>
      </c>
      <c r="H18" t="n">
        <v>4</v>
      </c>
      <c r="I18" t="n">
        <v>1</v>
      </c>
      <c r="J18" t="n">
        <v>-1</v>
      </c>
      <c r="K18" t="n">
        <v>-1</v>
      </c>
      <c r="L18">
        <f>HYPERLINK("https://www.defined.fi/sol/KBFs8Zb1V1tT9x7Ba3AWQo8jSNyL6GLuXjBx6kHpump?maker=CumoGrce3nkn4VHwGNrsCHuWL2xwKR9cisawbPkyAuwL","https://www.defined.fi/sol/KBFs8Zb1V1tT9x7Ba3AWQo8jSNyL6GLuXjBx6kHpump?maker=CumoGrce3nkn4VHwGNrsCHuWL2xwKR9cisawbPkyAuwL")</f>
        <v/>
      </c>
      <c r="M18">
        <f>HYPERLINK("https://dexscreener.com/solana/KBFs8Zb1V1tT9x7Ba3AWQo8jSNyL6GLuXjBx6kHpump?maker=CumoGrce3nkn4VHwGNrsCHuWL2xwKR9cisawbPkyAuwL","https://dexscreener.com/solana/KBFs8Zb1V1tT9x7Ba3AWQo8jSNyL6GLuXjBx6kHpump?maker=CumoGrce3nkn4VHwGNrsCHuWL2xwKR9cisawbPkyAuwL")</f>
        <v/>
      </c>
    </row>
    <row r="19">
      <c r="A19" t="inlineStr">
        <is>
          <t>ETZDTrZp1tWSTPHf22cyUXiv5xGzXuBFEwJAsE8ypump</t>
        </is>
      </c>
      <c r="B19" t="inlineStr">
        <is>
          <t>xcog</t>
        </is>
      </c>
      <c r="C19" t="n">
        <v>1</v>
      </c>
      <c r="D19" t="n">
        <v>33.15</v>
      </c>
      <c r="E19" t="n">
        <v>1.73</v>
      </c>
      <c r="F19" t="n">
        <v>19.14</v>
      </c>
      <c r="G19" t="n">
        <v>52.28</v>
      </c>
      <c r="H19" t="n">
        <v>10</v>
      </c>
      <c r="I19" t="n">
        <v>11</v>
      </c>
      <c r="J19" t="n">
        <v>-1</v>
      </c>
      <c r="K19" t="n">
        <v>-1</v>
      </c>
      <c r="L19">
        <f>HYPERLINK("https://www.defined.fi/sol/ETZDTrZp1tWSTPHf22cyUXiv5xGzXuBFEwJAsE8ypump?maker=CumoGrce3nkn4VHwGNrsCHuWL2xwKR9cisawbPkyAuwL","https://www.defined.fi/sol/ETZDTrZp1tWSTPHf22cyUXiv5xGzXuBFEwJAsE8ypump?maker=CumoGrce3nkn4VHwGNrsCHuWL2xwKR9cisawbPkyAuwL")</f>
        <v/>
      </c>
      <c r="M19">
        <f>HYPERLINK("https://dexscreener.com/solana/ETZDTrZp1tWSTPHf22cyUXiv5xGzXuBFEwJAsE8ypump?maker=CumoGrce3nkn4VHwGNrsCHuWL2xwKR9cisawbPkyAuwL","https://dexscreener.com/solana/ETZDTrZp1tWSTPHf22cyUXiv5xGzXuBFEwJAsE8ypump?maker=CumoGrce3nkn4VHwGNrsCHuWL2xwKR9cisawbPkyAuwL")</f>
        <v/>
      </c>
    </row>
    <row r="20">
      <c r="A20" t="inlineStr">
        <is>
          <t>Dkrhi9uU7zBHnD3U8d8RCE7GjzzBPUgWQb7iH1FBpump</t>
        </is>
      </c>
      <c r="B20" t="inlineStr">
        <is>
          <t>ROON</t>
        </is>
      </c>
      <c r="C20" t="n">
        <v>1</v>
      </c>
      <c r="D20" t="n">
        <v>-3.99</v>
      </c>
      <c r="E20" t="n">
        <v>-0.61</v>
      </c>
      <c r="F20" t="n">
        <v>6.49</v>
      </c>
      <c r="G20" t="n">
        <v>2.51</v>
      </c>
      <c r="H20" t="n">
        <v>6</v>
      </c>
      <c r="I20" t="n">
        <v>2</v>
      </c>
      <c r="J20" t="n">
        <v>-1</v>
      </c>
      <c r="K20" t="n">
        <v>-1</v>
      </c>
      <c r="L20">
        <f>HYPERLINK("https://www.defined.fi/sol/Dkrhi9uU7zBHnD3U8d8RCE7GjzzBPUgWQb7iH1FBpump?maker=CumoGrce3nkn4VHwGNrsCHuWL2xwKR9cisawbPkyAuwL","https://www.defined.fi/sol/Dkrhi9uU7zBHnD3U8d8RCE7GjzzBPUgWQb7iH1FBpump?maker=CumoGrce3nkn4VHwGNrsCHuWL2xwKR9cisawbPkyAuwL")</f>
        <v/>
      </c>
      <c r="M20">
        <f>HYPERLINK("https://dexscreener.com/solana/Dkrhi9uU7zBHnD3U8d8RCE7GjzzBPUgWQb7iH1FBpump?maker=CumoGrce3nkn4VHwGNrsCHuWL2xwKR9cisawbPkyAuwL","https://dexscreener.com/solana/Dkrhi9uU7zBHnD3U8d8RCE7GjzzBPUgWQb7iH1FBpump?maker=CumoGrce3nkn4VHwGNrsCHuWL2xwKR9cisawbPkyAuwL")</f>
        <v/>
      </c>
    </row>
    <row r="21">
      <c r="A21" t="inlineStr">
        <is>
          <t>XrJs9cMt48poHWupQAFUXNGuzy41qt2hVKuRktBpump</t>
        </is>
      </c>
      <c r="B21" t="inlineStr">
        <is>
          <t>COUCH</t>
        </is>
      </c>
      <c r="C21" t="n">
        <v>1</v>
      </c>
      <c r="D21" t="n">
        <v>7.95</v>
      </c>
      <c r="E21" t="n">
        <v>0.35</v>
      </c>
      <c r="F21" t="n">
        <v>22.7</v>
      </c>
      <c r="G21" t="n">
        <v>30.65</v>
      </c>
      <c r="H21" t="n">
        <v>13</v>
      </c>
      <c r="I21" t="n">
        <v>15</v>
      </c>
      <c r="J21" t="n">
        <v>-1</v>
      </c>
      <c r="K21" t="n">
        <v>-1</v>
      </c>
      <c r="L21">
        <f>HYPERLINK("https://www.defined.fi/sol/XrJs9cMt48poHWupQAFUXNGuzy41qt2hVKuRktBpump?maker=CumoGrce3nkn4VHwGNrsCHuWL2xwKR9cisawbPkyAuwL","https://www.defined.fi/sol/XrJs9cMt48poHWupQAFUXNGuzy41qt2hVKuRktBpump?maker=CumoGrce3nkn4VHwGNrsCHuWL2xwKR9cisawbPkyAuwL")</f>
        <v/>
      </c>
      <c r="M21">
        <f>HYPERLINK("https://dexscreener.com/solana/XrJs9cMt48poHWupQAFUXNGuzy41qt2hVKuRktBpump?maker=CumoGrce3nkn4VHwGNrsCHuWL2xwKR9cisawbPkyAuwL","https://dexscreener.com/solana/XrJs9cMt48poHWupQAFUXNGuzy41qt2hVKuRktBpump?maker=CumoGrce3nkn4VHwGNrsCHuWL2xwKR9cisawbPkyAuwL")</f>
        <v/>
      </c>
    </row>
    <row r="22">
      <c r="A22" t="inlineStr">
        <is>
          <t>ENvHV96RAeXNZM9uU8uWZuRiv2LLi1tUqLPiNg2Npump</t>
        </is>
      </c>
      <c r="B22" t="inlineStr">
        <is>
          <t>bot16z</t>
        </is>
      </c>
      <c r="C22" t="n">
        <v>1</v>
      </c>
      <c r="D22" t="n">
        <v>-3.16</v>
      </c>
      <c r="E22" t="n">
        <v>-0.66</v>
      </c>
      <c r="F22" t="n">
        <v>4.81</v>
      </c>
      <c r="G22" t="n">
        <v>1.65</v>
      </c>
      <c r="H22" t="n">
        <v>3</v>
      </c>
      <c r="I22" t="n">
        <v>1</v>
      </c>
      <c r="J22" t="n">
        <v>-1</v>
      </c>
      <c r="K22" t="n">
        <v>-1</v>
      </c>
      <c r="L22">
        <f>HYPERLINK("https://www.defined.fi/sol/ENvHV96RAeXNZM9uU8uWZuRiv2LLi1tUqLPiNg2Npump?maker=CumoGrce3nkn4VHwGNrsCHuWL2xwKR9cisawbPkyAuwL","https://www.defined.fi/sol/ENvHV96RAeXNZM9uU8uWZuRiv2LLi1tUqLPiNg2Npump?maker=CumoGrce3nkn4VHwGNrsCHuWL2xwKR9cisawbPkyAuwL")</f>
        <v/>
      </c>
      <c r="M22">
        <f>HYPERLINK("https://dexscreener.com/solana/ENvHV96RAeXNZM9uU8uWZuRiv2LLi1tUqLPiNg2Npump?maker=CumoGrce3nkn4VHwGNrsCHuWL2xwKR9cisawbPkyAuwL","https://dexscreener.com/solana/ENvHV96RAeXNZM9uU8uWZuRiv2LLi1tUqLPiNg2Npump?maker=CumoGrce3nkn4VHwGNrsCHuWL2xwKR9cisawbPkyAuwL")</f>
        <v/>
      </c>
    </row>
    <row r="23">
      <c r="A23" t="inlineStr">
        <is>
          <t>5ipyFvwL2aV7hA9mUXaK1ZvRpRYeJyciRdrS7dvrpump</t>
        </is>
      </c>
      <c r="B23" t="inlineStr">
        <is>
          <t>a69z</t>
        </is>
      </c>
      <c r="C23" t="n">
        <v>1</v>
      </c>
      <c r="D23" t="n">
        <v>3.09</v>
      </c>
      <c r="E23" t="n">
        <v>0.25</v>
      </c>
      <c r="F23" t="n">
        <v>12.2</v>
      </c>
      <c r="G23" t="n">
        <v>15.29</v>
      </c>
      <c r="H23" t="n">
        <v>11</v>
      </c>
      <c r="I23" t="n">
        <v>9</v>
      </c>
      <c r="J23" t="n">
        <v>-1</v>
      </c>
      <c r="K23" t="n">
        <v>-1</v>
      </c>
      <c r="L23">
        <f>HYPERLINK("https://www.defined.fi/sol/5ipyFvwL2aV7hA9mUXaK1ZvRpRYeJyciRdrS7dvrpump?maker=CumoGrce3nkn4VHwGNrsCHuWL2xwKR9cisawbPkyAuwL","https://www.defined.fi/sol/5ipyFvwL2aV7hA9mUXaK1ZvRpRYeJyciRdrS7dvrpump?maker=CumoGrce3nkn4VHwGNrsCHuWL2xwKR9cisawbPkyAuwL")</f>
        <v/>
      </c>
      <c r="M23">
        <f>HYPERLINK("https://dexscreener.com/solana/5ipyFvwL2aV7hA9mUXaK1ZvRpRYeJyciRdrS7dvrpump?maker=CumoGrce3nkn4VHwGNrsCHuWL2xwKR9cisawbPkyAuwL","https://dexscreener.com/solana/5ipyFvwL2aV7hA9mUXaK1ZvRpRYeJyciRdrS7dvrpump?maker=CumoGrce3nkn4VHwGNrsCHuWL2xwKR9cisawbPkyAuwL")</f>
        <v/>
      </c>
    </row>
    <row r="24">
      <c r="A24" t="inlineStr">
        <is>
          <t>Favkzs2XdkMkfVKaY1sJ5cCTCtrbVZFYPoytxCFypump</t>
        </is>
      </c>
      <c r="B24" t="inlineStr">
        <is>
          <t>oDOG</t>
        </is>
      </c>
      <c r="C24" t="n">
        <v>1</v>
      </c>
      <c r="D24" t="n">
        <v>0.498</v>
      </c>
      <c r="E24" t="n">
        <v>0.19</v>
      </c>
      <c r="F24" t="n">
        <v>2.64</v>
      </c>
      <c r="G24" t="n">
        <v>3.13</v>
      </c>
      <c r="H24" t="n">
        <v>4</v>
      </c>
      <c r="I24" t="n">
        <v>2</v>
      </c>
      <c r="J24" t="n">
        <v>-1</v>
      </c>
      <c r="K24" t="n">
        <v>-1</v>
      </c>
      <c r="L24">
        <f>HYPERLINK("https://www.defined.fi/sol/Favkzs2XdkMkfVKaY1sJ5cCTCtrbVZFYPoytxCFypump?maker=CumoGrce3nkn4VHwGNrsCHuWL2xwKR9cisawbPkyAuwL","https://www.defined.fi/sol/Favkzs2XdkMkfVKaY1sJ5cCTCtrbVZFYPoytxCFypump?maker=CumoGrce3nkn4VHwGNrsCHuWL2xwKR9cisawbPkyAuwL")</f>
        <v/>
      </c>
      <c r="M24">
        <f>HYPERLINK("https://dexscreener.com/solana/Favkzs2XdkMkfVKaY1sJ5cCTCtrbVZFYPoytxCFypump?maker=CumoGrce3nkn4VHwGNrsCHuWL2xwKR9cisawbPkyAuwL","https://dexscreener.com/solana/Favkzs2XdkMkfVKaY1sJ5cCTCtrbVZFYPoytxCFypump?maker=CumoGrce3nkn4VHwGNrsCHuWL2xwKR9cisawbPkyAuwL")</f>
        <v/>
      </c>
    </row>
    <row r="25">
      <c r="A25" t="inlineStr">
        <is>
          <t>2JUu66PgkAL8Bpm95BjkYVY5n7jxXrdX8HrJXCLR9sq8</t>
        </is>
      </c>
      <c r="B25" t="inlineStr">
        <is>
          <t>turbo</t>
        </is>
      </c>
      <c r="C25" t="n">
        <v>1</v>
      </c>
      <c r="D25" t="n">
        <v>-8.94</v>
      </c>
      <c r="E25" t="n">
        <v>-0.36</v>
      </c>
      <c r="F25" t="n">
        <v>24.98</v>
      </c>
      <c r="G25" t="n">
        <v>16.04</v>
      </c>
      <c r="H25" t="n">
        <v>1</v>
      </c>
      <c r="I25" t="n">
        <v>1</v>
      </c>
      <c r="J25" t="n">
        <v>-1</v>
      </c>
      <c r="K25" t="n">
        <v>-1</v>
      </c>
      <c r="L25">
        <f>HYPERLINK("https://www.defined.fi/sol/2JUu66PgkAL8Bpm95BjkYVY5n7jxXrdX8HrJXCLR9sq8?maker=CumoGrce3nkn4VHwGNrsCHuWL2xwKR9cisawbPkyAuwL","https://www.defined.fi/sol/2JUu66PgkAL8Bpm95BjkYVY5n7jxXrdX8HrJXCLR9sq8?maker=CumoGrce3nkn4VHwGNrsCHuWL2xwKR9cisawbPkyAuwL")</f>
        <v/>
      </c>
      <c r="M25">
        <f>HYPERLINK("https://dexscreener.com/solana/2JUu66PgkAL8Bpm95BjkYVY5n7jxXrdX8HrJXCLR9sq8?maker=CumoGrce3nkn4VHwGNrsCHuWL2xwKR9cisawbPkyAuwL","https://dexscreener.com/solana/2JUu66PgkAL8Bpm95BjkYVY5n7jxXrdX8HrJXCLR9sq8?maker=CumoGrce3nkn4VHwGNrsCHuWL2xwKR9cisawbPkyAuwL")</f>
        <v/>
      </c>
    </row>
    <row r="26">
      <c r="A26" t="inlineStr">
        <is>
          <t>27WT4WAfX7uUYm4TQiztvM2ZPwHZJWxzkDLggxB4pump</t>
        </is>
      </c>
      <c r="B26" t="inlineStr">
        <is>
          <t>ABYSS</t>
        </is>
      </c>
      <c r="C26" t="n">
        <v>2</v>
      </c>
      <c r="D26" t="n">
        <v>0.028</v>
      </c>
      <c r="E26" t="n">
        <v>0.09</v>
      </c>
      <c r="F26" t="n">
        <v>0.302</v>
      </c>
      <c r="G26" t="n">
        <v>0.33</v>
      </c>
      <c r="H26" t="n">
        <v>1</v>
      </c>
      <c r="I26" t="n">
        <v>1</v>
      </c>
      <c r="J26" t="n">
        <v>-1</v>
      </c>
      <c r="K26" t="n">
        <v>-1</v>
      </c>
      <c r="L26">
        <f>HYPERLINK("https://www.defined.fi/sol/27WT4WAfX7uUYm4TQiztvM2ZPwHZJWxzkDLggxB4pump?maker=CumoGrce3nkn4VHwGNrsCHuWL2xwKR9cisawbPkyAuwL","https://www.defined.fi/sol/27WT4WAfX7uUYm4TQiztvM2ZPwHZJWxzkDLggxB4pump?maker=CumoGrce3nkn4VHwGNrsCHuWL2xwKR9cisawbPkyAuwL")</f>
        <v/>
      </c>
      <c r="M26">
        <f>HYPERLINK("https://dexscreener.com/solana/27WT4WAfX7uUYm4TQiztvM2ZPwHZJWxzkDLggxB4pump?maker=CumoGrce3nkn4VHwGNrsCHuWL2xwKR9cisawbPkyAuwL","https://dexscreener.com/solana/27WT4WAfX7uUYm4TQiztvM2ZPwHZJWxzkDLggxB4pump?maker=CumoGrce3nkn4VHwGNrsCHuWL2xwKR9cisawbPkyAuwL")</f>
        <v/>
      </c>
    </row>
    <row r="27">
      <c r="A27" t="inlineStr">
        <is>
          <t>8pTHa8DWFKKU2Xus34k8qBUiSfo5NwWBQw7fzyDqpump</t>
        </is>
      </c>
      <c r="B27" t="inlineStr">
        <is>
          <t>QuantAI</t>
        </is>
      </c>
      <c r="C27" t="n">
        <v>2</v>
      </c>
      <c r="D27" t="n">
        <v>-0.4</v>
      </c>
      <c r="E27" t="n">
        <v>-0.52</v>
      </c>
      <c r="F27" t="n">
        <v>0.763</v>
      </c>
      <c r="G27" t="n">
        <v>0.364</v>
      </c>
      <c r="H27" t="n">
        <v>1</v>
      </c>
      <c r="I27" t="n">
        <v>1</v>
      </c>
      <c r="J27" t="n">
        <v>-1</v>
      </c>
      <c r="K27" t="n">
        <v>-1</v>
      </c>
      <c r="L27">
        <f>HYPERLINK("https://www.defined.fi/sol/8pTHa8DWFKKU2Xus34k8qBUiSfo5NwWBQw7fzyDqpump?maker=CumoGrce3nkn4VHwGNrsCHuWL2xwKR9cisawbPkyAuwL","https://www.defined.fi/sol/8pTHa8DWFKKU2Xus34k8qBUiSfo5NwWBQw7fzyDqpump?maker=CumoGrce3nkn4VHwGNrsCHuWL2xwKR9cisawbPkyAuwL")</f>
        <v/>
      </c>
      <c r="M27">
        <f>HYPERLINK("https://dexscreener.com/solana/8pTHa8DWFKKU2Xus34k8qBUiSfo5NwWBQw7fzyDqpump?maker=CumoGrce3nkn4VHwGNrsCHuWL2xwKR9cisawbPkyAuwL","https://dexscreener.com/solana/8pTHa8DWFKKU2Xus34k8qBUiSfo5NwWBQw7fzyDqpump?maker=CumoGrce3nkn4VHwGNrsCHuWL2xwKR9cisawbPkyAuwL")</f>
        <v/>
      </c>
    </row>
    <row r="28">
      <c r="A28" t="inlineStr">
        <is>
          <t>yVPVWk9bvSqSgvCARGZQMG7cw5VaHLc7QGpKVYnpump</t>
        </is>
      </c>
      <c r="B28" t="inlineStr">
        <is>
          <t>Claude</t>
        </is>
      </c>
      <c r="C28" t="n">
        <v>2</v>
      </c>
      <c r="D28" t="n">
        <v>-1.03</v>
      </c>
      <c r="E28" t="n">
        <v>-0.62</v>
      </c>
      <c r="F28" t="n">
        <v>1.67</v>
      </c>
      <c r="G28" t="n">
        <v>0.638</v>
      </c>
      <c r="H28" t="n">
        <v>3</v>
      </c>
      <c r="I28" t="n">
        <v>1</v>
      </c>
      <c r="J28" t="n">
        <v>-1</v>
      </c>
      <c r="K28" t="n">
        <v>-1</v>
      </c>
      <c r="L28">
        <f>HYPERLINK("https://www.defined.fi/sol/yVPVWk9bvSqSgvCARGZQMG7cw5VaHLc7QGpKVYnpump?maker=CumoGrce3nkn4VHwGNrsCHuWL2xwKR9cisawbPkyAuwL","https://www.defined.fi/sol/yVPVWk9bvSqSgvCARGZQMG7cw5VaHLc7QGpKVYnpump?maker=CumoGrce3nkn4VHwGNrsCHuWL2xwKR9cisawbPkyAuwL")</f>
        <v/>
      </c>
      <c r="M28">
        <f>HYPERLINK("https://dexscreener.com/solana/yVPVWk9bvSqSgvCARGZQMG7cw5VaHLc7QGpKVYnpump?maker=CumoGrce3nkn4VHwGNrsCHuWL2xwKR9cisawbPkyAuwL","https://dexscreener.com/solana/yVPVWk9bvSqSgvCARGZQMG7cw5VaHLc7QGpKVYnpump?maker=CumoGrce3nkn4VHwGNrsCHuWL2xwKR9cisawbPkyAuwL")</f>
        <v/>
      </c>
    </row>
    <row r="29">
      <c r="A29" t="inlineStr">
        <is>
          <t>SPRMNB6S6zNPDSv4yo4R5rA4jqVrscaRmmHJyXSpump</t>
        </is>
      </c>
      <c r="B29" t="inlineStr">
        <is>
          <t>Leaf</t>
        </is>
      </c>
      <c r="C29" t="n">
        <v>2</v>
      </c>
      <c r="D29" t="n">
        <v>-0.39</v>
      </c>
      <c r="E29" t="n">
        <v>-1</v>
      </c>
      <c r="F29" t="n">
        <v>0.47</v>
      </c>
      <c r="G29" t="n">
        <v>0.08</v>
      </c>
      <c r="H29" t="n">
        <v>2</v>
      </c>
      <c r="I29" t="n">
        <v>1</v>
      </c>
      <c r="J29" t="n">
        <v>-1</v>
      </c>
      <c r="K29" t="n">
        <v>-1</v>
      </c>
      <c r="L29">
        <f>HYPERLINK("https://www.defined.fi/sol/SPRMNB6S6zNPDSv4yo4R5rA4jqVrscaRmmHJyXSpump?maker=CumoGrce3nkn4VHwGNrsCHuWL2xwKR9cisawbPkyAuwL","https://www.defined.fi/sol/SPRMNB6S6zNPDSv4yo4R5rA4jqVrscaRmmHJyXSpump?maker=CumoGrce3nkn4VHwGNrsCHuWL2xwKR9cisawbPkyAuwL")</f>
        <v/>
      </c>
      <c r="M29">
        <f>HYPERLINK("https://dexscreener.com/solana/SPRMNB6S6zNPDSv4yo4R5rA4jqVrscaRmmHJyXSpump?maker=CumoGrce3nkn4VHwGNrsCHuWL2xwKR9cisawbPkyAuwL","https://dexscreener.com/solana/SPRMNB6S6zNPDSv4yo4R5rA4jqVrscaRmmHJyXSpump?maker=CumoGrce3nkn4VHwGNrsCHuWL2xwKR9cisawbPkyAuwL")</f>
        <v/>
      </c>
    </row>
    <row r="30">
      <c r="A30" t="inlineStr">
        <is>
          <t>A7FnEAr6y8rNp2ZSqUsHCCZc4UphcbNqZhLBNWJmpump</t>
        </is>
      </c>
      <c r="B30" t="inlineStr">
        <is>
          <t>DELTA</t>
        </is>
      </c>
      <c r="C30" t="n">
        <v>2</v>
      </c>
      <c r="D30" t="n">
        <v>-0.323</v>
      </c>
      <c r="E30" t="n">
        <v>-0.34</v>
      </c>
      <c r="F30" t="n">
        <v>0.951</v>
      </c>
      <c r="G30" t="n">
        <v>0.627</v>
      </c>
      <c r="H30" t="n">
        <v>1</v>
      </c>
      <c r="I30" t="n">
        <v>1</v>
      </c>
      <c r="J30" t="n">
        <v>-1</v>
      </c>
      <c r="K30" t="n">
        <v>-1</v>
      </c>
      <c r="L30">
        <f>HYPERLINK("https://www.defined.fi/sol/A7FnEAr6y8rNp2ZSqUsHCCZc4UphcbNqZhLBNWJmpump?maker=CumoGrce3nkn4VHwGNrsCHuWL2xwKR9cisawbPkyAuwL","https://www.defined.fi/sol/A7FnEAr6y8rNp2ZSqUsHCCZc4UphcbNqZhLBNWJmpump?maker=CumoGrce3nkn4VHwGNrsCHuWL2xwKR9cisawbPkyAuwL")</f>
        <v/>
      </c>
      <c r="M30">
        <f>HYPERLINK("https://dexscreener.com/solana/A7FnEAr6y8rNp2ZSqUsHCCZc4UphcbNqZhLBNWJmpump?maker=CumoGrce3nkn4VHwGNrsCHuWL2xwKR9cisawbPkyAuwL","https://dexscreener.com/solana/A7FnEAr6y8rNp2ZSqUsHCCZc4UphcbNqZhLBNWJmpump?maker=CumoGrce3nkn4VHwGNrsCHuWL2xwKR9cisawbPkyAuwL")</f>
        <v/>
      </c>
    </row>
    <row r="31">
      <c r="A31" t="inlineStr">
        <is>
          <t>EQqQVg2kp7kcvydu7xYG2DJFFZLjwToWHAq7JZtrpump</t>
        </is>
      </c>
      <c r="B31" t="inlineStr">
        <is>
          <t>Liminal</t>
        </is>
      </c>
      <c r="C31" t="n">
        <v>2</v>
      </c>
      <c r="D31" t="n">
        <v>-4.19</v>
      </c>
      <c r="E31" t="n">
        <v>-0.82</v>
      </c>
      <c r="F31" t="n">
        <v>5.12</v>
      </c>
      <c r="G31" t="n">
        <v>0.9360000000000001</v>
      </c>
      <c r="H31" t="n">
        <v>6</v>
      </c>
      <c r="I31" t="n">
        <v>1</v>
      </c>
      <c r="J31" t="n">
        <v>-1</v>
      </c>
      <c r="K31" t="n">
        <v>-1</v>
      </c>
      <c r="L31">
        <f>HYPERLINK("https://www.defined.fi/sol/EQqQVg2kp7kcvydu7xYG2DJFFZLjwToWHAq7JZtrpump?maker=CumoGrce3nkn4VHwGNrsCHuWL2xwKR9cisawbPkyAuwL","https://www.defined.fi/sol/EQqQVg2kp7kcvydu7xYG2DJFFZLjwToWHAq7JZtrpump?maker=CumoGrce3nkn4VHwGNrsCHuWL2xwKR9cisawbPkyAuwL")</f>
        <v/>
      </c>
      <c r="M31">
        <f>HYPERLINK("https://dexscreener.com/solana/EQqQVg2kp7kcvydu7xYG2DJFFZLjwToWHAq7JZtrpump?maker=CumoGrce3nkn4VHwGNrsCHuWL2xwKR9cisawbPkyAuwL","https://dexscreener.com/solana/EQqQVg2kp7kcvydu7xYG2DJFFZLjwToWHAq7JZtrpump?maker=CumoGrce3nkn4VHwGNrsCHuWL2xwKR9cisawbPkyAuwL")</f>
        <v/>
      </c>
    </row>
    <row r="32">
      <c r="A32" t="inlineStr">
        <is>
          <t>Cyu29zkKADsyXBirMrHyd6vW7DWFCwTyiRDPmoxpump</t>
        </is>
      </c>
      <c r="B32" t="inlineStr">
        <is>
          <t>WAVE</t>
        </is>
      </c>
      <c r="C32" t="n">
        <v>2</v>
      </c>
      <c r="D32" t="n">
        <v>-0.402</v>
      </c>
      <c r="E32" t="n">
        <v>-1</v>
      </c>
      <c r="F32" t="n">
        <v>0.9399999999999999</v>
      </c>
      <c r="G32" t="n">
        <v>0.538</v>
      </c>
      <c r="H32" t="n">
        <v>1</v>
      </c>
      <c r="I32" t="n">
        <v>1</v>
      </c>
      <c r="J32" t="n">
        <v>-1</v>
      </c>
      <c r="K32" t="n">
        <v>-1</v>
      </c>
      <c r="L32">
        <f>HYPERLINK("https://www.defined.fi/sol/Cyu29zkKADsyXBirMrHyd6vW7DWFCwTyiRDPmoxpump?maker=CumoGrce3nkn4VHwGNrsCHuWL2xwKR9cisawbPkyAuwL","https://www.defined.fi/sol/Cyu29zkKADsyXBirMrHyd6vW7DWFCwTyiRDPmoxpump?maker=CumoGrce3nkn4VHwGNrsCHuWL2xwKR9cisawbPkyAuwL")</f>
        <v/>
      </c>
      <c r="M32">
        <f>HYPERLINK("https://dexscreener.com/solana/Cyu29zkKADsyXBirMrHyd6vW7DWFCwTyiRDPmoxpump?maker=CumoGrce3nkn4VHwGNrsCHuWL2xwKR9cisawbPkyAuwL","https://dexscreener.com/solana/Cyu29zkKADsyXBirMrHyd6vW7DWFCwTyiRDPmoxpump?maker=CumoGrce3nkn4VHwGNrsCHuWL2xwKR9cisawbPkyAuwL")</f>
        <v/>
      </c>
    </row>
    <row r="33">
      <c r="A33" t="inlineStr">
        <is>
          <t>HF7oRarxCMPyhi3kb9KojXA9AnUB9YpijsvWeTcRpump</t>
        </is>
      </c>
      <c r="B33" t="inlineStr">
        <is>
          <t>slippage</t>
        </is>
      </c>
      <c r="C33" t="n">
        <v>2</v>
      </c>
      <c r="D33" t="n">
        <v>-1.05</v>
      </c>
      <c r="E33" t="n">
        <v>-0.61</v>
      </c>
      <c r="F33" t="n">
        <v>1.71</v>
      </c>
      <c r="G33" t="n">
        <v>0.656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HYPERLINK("https://www.defined.fi/sol/HF7oRarxCMPyhi3kb9KojXA9AnUB9YpijsvWeTcRpump?maker=CumoGrce3nkn4VHwGNrsCHuWL2xwKR9cisawbPkyAuwL","https://www.defined.fi/sol/HF7oRarxCMPyhi3kb9KojXA9AnUB9YpijsvWeTcRpump?maker=CumoGrce3nkn4VHwGNrsCHuWL2xwKR9cisawbPkyAuwL")</f>
        <v/>
      </c>
      <c r="M33">
        <f>HYPERLINK("https://dexscreener.com/solana/HF7oRarxCMPyhi3kb9KojXA9AnUB9YpijsvWeTcRpump?maker=CumoGrce3nkn4VHwGNrsCHuWL2xwKR9cisawbPkyAuwL","https://dexscreener.com/solana/HF7oRarxCMPyhi3kb9KojXA9AnUB9YpijsvWeTcRpump?maker=CumoGrce3nkn4VHwGNrsCHuWL2xwKR9cisawbPkyAuwL")</f>
        <v/>
      </c>
    </row>
    <row r="34">
      <c r="A34" t="inlineStr">
        <is>
          <t>2ymAjUoJdiNZgKy6vKfJ2WQ6AExck3cZbAX26g6Qpump</t>
        </is>
      </c>
      <c r="B34" t="inlineStr">
        <is>
          <t>voice99999</t>
        </is>
      </c>
      <c r="C34" t="n">
        <v>2</v>
      </c>
      <c r="D34" t="n">
        <v>13.95</v>
      </c>
      <c r="E34" t="n">
        <v>7.36</v>
      </c>
      <c r="F34" t="n">
        <v>1.89</v>
      </c>
      <c r="G34" t="n">
        <v>15.84</v>
      </c>
      <c r="H34" t="n">
        <v>2</v>
      </c>
      <c r="I34" t="n">
        <v>1</v>
      </c>
      <c r="J34" t="n">
        <v>-1</v>
      </c>
      <c r="K34" t="n">
        <v>-1</v>
      </c>
      <c r="L34">
        <f>HYPERLINK("https://www.defined.fi/sol/2ymAjUoJdiNZgKy6vKfJ2WQ6AExck3cZbAX26g6Qpump?maker=CumoGrce3nkn4VHwGNrsCHuWL2xwKR9cisawbPkyAuwL","https://www.defined.fi/sol/2ymAjUoJdiNZgKy6vKfJ2WQ6AExck3cZbAX26g6Qpump?maker=CumoGrce3nkn4VHwGNrsCHuWL2xwKR9cisawbPkyAuwL")</f>
        <v/>
      </c>
      <c r="M34">
        <f>HYPERLINK("https://dexscreener.com/solana/2ymAjUoJdiNZgKy6vKfJ2WQ6AExck3cZbAX26g6Qpump?maker=CumoGrce3nkn4VHwGNrsCHuWL2xwKR9cisawbPkyAuwL","https://dexscreener.com/solana/2ymAjUoJdiNZgKy6vKfJ2WQ6AExck3cZbAX26g6Qpump?maker=CumoGrce3nkn4VHwGNrsCHuWL2xwKR9cisawbPkyAuwL")</f>
        <v/>
      </c>
    </row>
    <row r="35">
      <c r="A35" t="inlineStr">
        <is>
          <t>BN1CxJUYkPuURjeMU6AvUTZuxk6vqpKteJkhWmKPpump</t>
        </is>
      </c>
      <c r="B35" t="inlineStr">
        <is>
          <t>OI</t>
        </is>
      </c>
      <c r="C35" t="n">
        <v>2</v>
      </c>
      <c r="D35" t="n">
        <v>-1.38</v>
      </c>
      <c r="E35" t="n">
        <v>-0.72</v>
      </c>
      <c r="F35" t="n">
        <v>1.9</v>
      </c>
      <c r="G35" t="n">
        <v>0.521</v>
      </c>
      <c r="H35" t="n">
        <v>1</v>
      </c>
      <c r="I35" t="n">
        <v>1</v>
      </c>
      <c r="J35" t="n">
        <v>-1</v>
      </c>
      <c r="K35" t="n">
        <v>-1</v>
      </c>
      <c r="L35">
        <f>HYPERLINK("https://www.defined.fi/sol/BN1CxJUYkPuURjeMU6AvUTZuxk6vqpKteJkhWmKPpump?maker=CumoGrce3nkn4VHwGNrsCHuWL2xwKR9cisawbPkyAuwL","https://www.defined.fi/sol/BN1CxJUYkPuURjeMU6AvUTZuxk6vqpKteJkhWmKPpump?maker=CumoGrce3nkn4VHwGNrsCHuWL2xwKR9cisawbPkyAuwL")</f>
        <v/>
      </c>
      <c r="M35">
        <f>HYPERLINK("https://dexscreener.com/solana/BN1CxJUYkPuURjeMU6AvUTZuxk6vqpKteJkhWmKPpump?maker=CumoGrce3nkn4VHwGNrsCHuWL2xwKR9cisawbPkyAuwL","https://dexscreener.com/solana/BN1CxJUYkPuURjeMU6AvUTZuxk6vqpKteJkhWmKPpump?maker=CumoGrce3nkn4VHwGNrsCHuWL2xwKR9cisawbPkyAuwL")</f>
        <v/>
      </c>
    </row>
    <row r="36">
      <c r="A36" t="inlineStr">
        <is>
          <t>5BwfNd3FsUW4ZyP4CGyMLKCDY6SRWiPVv73TiWQ2pump</t>
        </is>
      </c>
      <c r="B36" t="inlineStr">
        <is>
          <t>OOU</t>
        </is>
      </c>
      <c r="C36" t="n">
        <v>2</v>
      </c>
      <c r="D36" t="n">
        <v>-0.593</v>
      </c>
      <c r="E36" t="n">
        <v>-0.07000000000000001</v>
      </c>
      <c r="F36" t="n">
        <v>8.130000000000001</v>
      </c>
      <c r="G36" t="n">
        <v>7.53</v>
      </c>
      <c r="H36" t="n">
        <v>6</v>
      </c>
      <c r="I36" t="n">
        <v>2</v>
      </c>
      <c r="J36" t="n">
        <v>-1</v>
      </c>
      <c r="K36" t="n">
        <v>-1</v>
      </c>
      <c r="L36">
        <f>HYPERLINK("https://www.defined.fi/sol/5BwfNd3FsUW4ZyP4CGyMLKCDY6SRWiPVv73TiWQ2pump?maker=CumoGrce3nkn4VHwGNrsCHuWL2xwKR9cisawbPkyAuwL","https://www.defined.fi/sol/5BwfNd3FsUW4ZyP4CGyMLKCDY6SRWiPVv73TiWQ2pump?maker=CumoGrce3nkn4VHwGNrsCHuWL2xwKR9cisawbPkyAuwL")</f>
        <v/>
      </c>
      <c r="M36">
        <f>HYPERLINK("https://dexscreener.com/solana/5BwfNd3FsUW4ZyP4CGyMLKCDY6SRWiPVv73TiWQ2pump?maker=CumoGrce3nkn4VHwGNrsCHuWL2xwKR9cisawbPkyAuwL","https://dexscreener.com/solana/5BwfNd3FsUW4ZyP4CGyMLKCDY6SRWiPVv73TiWQ2pump?maker=CumoGrce3nkn4VHwGNrsCHuWL2xwKR9cisawbPkyAuwL")</f>
        <v/>
      </c>
    </row>
    <row r="37">
      <c r="A37" t="inlineStr">
        <is>
          <t>DBRiDgJAMsM95moTzJs7M9LnkGErpbv9v6CUR1DXnUu5</t>
        </is>
      </c>
      <c r="B37" t="inlineStr">
        <is>
          <t>DBR</t>
        </is>
      </c>
      <c r="C37" t="n">
        <v>2</v>
      </c>
      <c r="D37" t="n">
        <v>0</v>
      </c>
      <c r="E37" t="n">
        <v>-1</v>
      </c>
      <c r="F37" t="n">
        <v>0</v>
      </c>
      <c r="G37" t="n">
        <v>0.037</v>
      </c>
      <c r="H37" t="n">
        <v>0</v>
      </c>
      <c r="I37" t="n">
        <v>1</v>
      </c>
      <c r="J37" t="n">
        <v>-1</v>
      </c>
      <c r="K37" t="n">
        <v>-1</v>
      </c>
      <c r="L37">
        <f>HYPERLINK("https://www.defined.fi/sol/DBRiDgJAMsM95moTzJs7M9LnkGErpbv9v6CUR1DXnUu5?maker=CumoGrce3nkn4VHwGNrsCHuWL2xwKR9cisawbPkyAuwL","https://www.defined.fi/sol/DBRiDgJAMsM95moTzJs7M9LnkGErpbv9v6CUR1DXnUu5?maker=CumoGrce3nkn4VHwGNrsCHuWL2xwKR9cisawbPkyAuwL")</f>
        <v/>
      </c>
      <c r="M37">
        <f>HYPERLINK("https://dexscreener.com/solana/DBRiDgJAMsM95moTzJs7M9LnkGErpbv9v6CUR1DXnUu5?maker=CumoGrce3nkn4VHwGNrsCHuWL2xwKR9cisawbPkyAuwL","https://dexscreener.com/solana/DBRiDgJAMsM95moTzJs7M9LnkGErpbv9v6CUR1DXnUu5?maker=CumoGrce3nkn4VHwGNrsCHuWL2xwKR9cisawbPkyAuwL")</f>
        <v/>
      </c>
    </row>
    <row r="38">
      <c r="A38" t="inlineStr">
        <is>
          <t>CyDn8SNE9Dv6v9Zpgx4Vd13Wut5pDKWvpyxW8j4rpump</t>
        </is>
      </c>
      <c r="B38" t="inlineStr">
        <is>
          <t>Flippy</t>
        </is>
      </c>
      <c r="C38" t="n">
        <v>2</v>
      </c>
      <c r="D38" t="n">
        <v>-0.974</v>
      </c>
      <c r="E38" t="n">
        <v>-1</v>
      </c>
      <c r="F38" t="n">
        <v>2.87</v>
      </c>
      <c r="G38" t="n">
        <v>1.89</v>
      </c>
      <c r="H38" t="n">
        <v>3</v>
      </c>
      <c r="I38" t="n">
        <v>1</v>
      </c>
      <c r="J38" t="n">
        <v>-1</v>
      </c>
      <c r="K38" t="n">
        <v>-1</v>
      </c>
      <c r="L38">
        <f>HYPERLINK("https://www.defined.fi/sol/CyDn8SNE9Dv6v9Zpgx4Vd13Wut5pDKWvpyxW8j4rpump?maker=CumoGrce3nkn4VHwGNrsCHuWL2xwKR9cisawbPkyAuwL","https://www.defined.fi/sol/CyDn8SNE9Dv6v9Zpgx4Vd13Wut5pDKWvpyxW8j4rpump?maker=CumoGrce3nkn4VHwGNrsCHuWL2xwKR9cisawbPkyAuwL")</f>
        <v/>
      </c>
      <c r="M38">
        <f>HYPERLINK("https://dexscreener.com/solana/CyDn8SNE9Dv6v9Zpgx4Vd13Wut5pDKWvpyxW8j4rpump?maker=CumoGrce3nkn4VHwGNrsCHuWL2xwKR9cisawbPkyAuwL","https://dexscreener.com/solana/CyDn8SNE9Dv6v9Zpgx4Vd13Wut5pDKWvpyxW8j4rpump?maker=CumoGrce3nkn4VHwGNrsCHuWL2xwKR9cisawbPkyAuwL")</f>
        <v/>
      </c>
    </row>
    <row r="39">
      <c r="A39" t="inlineStr">
        <is>
          <t>DcB3hhPgDHps77VFWkLs71ySyA3ZY7goeu4XVB5xpump</t>
        </is>
      </c>
      <c r="B39" t="inlineStr">
        <is>
          <t>CHAUVAI</t>
        </is>
      </c>
      <c r="C39" t="n">
        <v>2</v>
      </c>
      <c r="D39" t="n">
        <v>0.05</v>
      </c>
      <c r="E39" t="n">
        <v>0.04</v>
      </c>
      <c r="F39" t="n">
        <v>1.43</v>
      </c>
      <c r="G39" t="n">
        <v>1.48</v>
      </c>
      <c r="H39" t="n">
        <v>1</v>
      </c>
      <c r="I39" t="n">
        <v>1</v>
      </c>
      <c r="J39" t="n">
        <v>-1</v>
      </c>
      <c r="K39" t="n">
        <v>-1</v>
      </c>
      <c r="L39">
        <f>HYPERLINK("https://www.defined.fi/sol/DcB3hhPgDHps77VFWkLs71ySyA3ZY7goeu4XVB5xpump?maker=CumoGrce3nkn4VHwGNrsCHuWL2xwKR9cisawbPkyAuwL","https://www.defined.fi/sol/DcB3hhPgDHps77VFWkLs71ySyA3ZY7goeu4XVB5xpump?maker=CumoGrce3nkn4VHwGNrsCHuWL2xwKR9cisawbPkyAuwL")</f>
        <v/>
      </c>
      <c r="M39">
        <f>HYPERLINK("https://dexscreener.com/solana/DcB3hhPgDHps77VFWkLs71ySyA3ZY7goeu4XVB5xpump?maker=CumoGrce3nkn4VHwGNrsCHuWL2xwKR9cisawbPkyAuwL","https://dexscreener.com/solana/DcB3hhPgDHps77VFWkLs71ySyA3ZY7goeu4XVB5xpump?maker=CumoGrce3nkn4VHwGNrsCHuWL2xwKR9cisawbPkyAuwL")</f>
        <v/>
      </c>
    </row>
    <row r="40">
      <c r="A40" t="inlineStr">
        <is>
          <t>FeBs3n2bVhV7wn9zHg7WV2kYq1BCvYEddVzU4Rkgpump</t>
        </is>
      </c>
      <c r="B40" t="inlineStr">
        <is>
          <t>DBR</t>
        </is>
      </c>
      <c r="C40" t="n">
        <v>3</v>
      </c>
      <c r="D40" t="n">
        <v>-8.76</v>
      </c>
      <c r="E40" t="n">
        <v>-0.85</v>
      </c>
      <c r="F40" t="n">
        <v>10.27</v>
      </c>
      <c r="G40" t="n">
        <v>1.51</v>
      </c>
      <c r="H40" t="n">
        <v>10</v>
      </c>
      <c r="I40" t="n">
        <v>1</v>
      </c>
      <c r="J40" t="n">
        <v>-1</v>
      </c>
      <c r="K40" t="n">
        <v>-1</v>
      </c>
      <c r="L40">
        <f>HYPERLINK("https://www.defined.fi/sol/FeBs3n2bVhV7wn9zHg7WV2kYq1BCvYEddVzU4Rkgpump?maker=CumoGrce3nkn4VHwGNrsCHuWL2xwKR9cisawbPkyAuwL","https://www.defined.fi/sol/FeBs3n2bVhV7wn9zHg7WV2kYq1BCvYEddVzU4Rkgpump?maker=CumoGrce3nkn4VHwGNrsCHuWL2xwKR9cisawbPkyAuwL")</f>
        <v/>
      </c>
      <c r="M40">
        <f>HYPERLINK("https://dexscreener.com/solana/FeBs3n2bVhV7wn9zHg7WV2kYq1BCvYEddVzU4Rkgpump?maker=CumoGrce3nkn4VHwGNrsCHuWL2xwKR9cisawbPkyAuwL","https://dexscreener.com/solana/FeBs3n2bVhV7wn9zHg7WV2kYq1BCvYEddVzU4Rkgpump?maker=CumoGrce3nkn4VHwGNrsCHuWL2xwKR9cisawbPkyAuwL")</f>
        <v/>
      </c>
    </row>
    <row r="41">
      <c r="A41" t="inlineStr">
        <is>
          <t>AV2FGQwm6edpX1istNtJ6Nt2Nfgvr5tjrKM2SSVjpump</t>
        </is>
      </c>
      <c r="B41" t="inlineStr">
        <is>
          <t>built</t>
        </is>
      </c>
      <c r="C41" t="n">
        <v>3</v>
      </c>
      <c r="D41" t="n">
        <v>-0.14</v>
      </c>
      <c r="E41" t="n">
        <v>-0.05</v>
      </c>
      <c r="F41" t="n">
        <v>2.89</v>
      </c>
      <c r="G41" t="n">
        <v>2.75</v>
      </c>
      <c r="H41" t="n">
        <v>3</v>
      </c>
      <c r="I41" t="n">
        <v>1</v>
      </c>
      <c r="J41" t="n">
        <v>-1</v>
      </c>
      <c r="K41" t="n">
        <v>-1</v>
      </c>
      <c r="L41">
        <f>HYPERLINK("https://www.defined.fi/sol/AV2FGQwm6edpX1istNtJ6Nt2Nfgvr5tjrKM2SSVjpump?maker=CumoGrce3nkn4VHwGNrsCHuWL2xwKR9cisawbPkyAuwL","https://www.defined.fi/sol/AV2FGQwm6edpX1istNtJ6Nt2Nfgvr5tjrKM2SSVjpump?maker=CumoGrce3nkn4VHwGNrsCHuWL2xwKR9cisawbPkyAuwL")</f>
        <v/>
      </c>
      <c r="M41">
        <f>HYPERLINK("https://dexscreener.com/solana/AV2FGQwm6edpX1istNtJ6Nt2Nfgvr5tjrKM2SSVjpump?maker=CumoGrce3nkn4VHwGNrsCHuWL2xwKR9cisawbPkyAuwL","https://dexscreener.com/solana/AV2FGQwm6edpX1istNtJ6Nt2Nfgvr5tjrKM2SSVjpump?maker=CumoGrce3nkn4VHwGNrsCHuWL2xwKR9cisawbPkyAuwL")</f>
        <v/>
      </c>
    </row>
    <row r="42">
      <c r="A42" t="inlineStr">
        <is>
          <t>CUzSRjBvqFFq45mg6j9oyQrDxyUTHEKM2xqKzDkZpump</t>
        </is>
      </c>
      <c r="B42" t="inlineStr">
        <is>
          <t>SYDNEY</t>
        </is>
      </c>
      <c r="C42" t="n">
        <v>3</v>
      </c>
      <c r="D42" t="n">
        <v>-1.27</v>
      </c>
      <c r="E42" t="n">
        <v>-0.57</v>
      </c>
      <c r="F42" t="n">
        <v>2.23</v>
      </c>
      <c r="G42" t="n">
        <v>0.967</v>
      </c>
      <c r="H42" t="n">
        <v>2</v>
      </c>
      <c r="I42" t="n">
        <v>1</v>
      </c>
      <c r="J42" t="n">
        <v>-1</v>
      </c>
      <c r="K42" t="n">
        <v>-1</v>
      </c>
      <c r="L42">
        <f>HYPERLINK("https://www.defined.fi/sol/CUzSRjBvqFFq45mg6j9oyQrDxyUTHEKM2xqKzDkZpump?maker=CumoGrce3nkn4VHwGNrsCHuWL2xwKR9cisawbPkyAuwL","https://www.defined.fi/sol/CUzSRjBvqFFq45mg6j9oyQrDxyUTHEKM2xqKzDkZpump?maker=CumoGrce3nkn4VHwGNrsCHuWL2xwKR9cisawbPkyAuwL")</f>
        <v/>
      </c>
      <c r="M42">
        <f>HYPERLINK("https://dexscreener.com/solana/CUzSRjBvqFFq45mg6j9oyQrDxyUTHEKM2xqKzDkZpump?maker=CumoGrce3nkn4VHwGNrsCHuWL2xwKR9cisawbPkyAuwL","https://dexscreener.com/solana/CUzSRjBvqFFq45mg6j9oyQrDxyUTHEKM2xqKzDkZpump?maker=CumoGrce3nkn4VHwGNrsCHuWL2xwKR9cisawbPkyAuwL")</f>
        <v/>
      </c>
    </row>
    <row r="43">
      <c r="A43" t="inlineStr">
        <is>
          <t>A6My2f1rwcjevEgHGsr9jv3wtp5oiDyehhMKdzwqdbjm</t>
        </is>
      </c>
      <c r="B43" t="inlineStr">
        <is>
          <t>FUND</t>
        </is>
      </c>
      <c r="C43" t="n">
        <v>3</v>
      </c>
      <c r="D43" t="n">
        <v>-0.02</v>
      </c>
      <c r="E43" t="n">
        <v>-0.13</v>
      </c>
      <c r="F43" t="n">
        <v>0.156</v>
      </c>
      <c r="G43" t="n">
        <v>0.136</v>
      </c>
      <c r="H43" t="n">
        <v>2</v>
      </c>
      <c r="I43" t="n">
        <v>1</v>
      </c>
      <c r="J43" t="n">
        <v>-1</v>
      </c>
      <c r="K43" t="n">
        <v>-1</v>
      </c>
      <c r="L43">
        <f>HYPERLINK("https://www.defined.fi/sol/A6My2f1rwcjevEgHGsr9jv3wtp5oiDyehhMKdzwqdbjm?maker=CumoGrce3nkn4VHwGNrsCHuWL2xwKR9cisawbPkyAuwL","https://www.defined.fi/sol/A6My2f1rwcjevEgHGsr9jv3wtp5oiDyehhMKdzwqdbjm?maker=CumoGrce3nkn4VHwGNrsCHuWL2xwKR9cisawbPkyAuwL")</f>
        <v/>
      </c>
      <c r="M43">
        <f>HYPERLINK("https://dexscreener.com/solana/A6My2f1rwcjevEgHGsr9jv3wtp5oiDyehhMKdzwqdbjm?maker=CumoGrce3nkn4VHwGNrsCHuWL2xwKR9cisawbPkyAuwL","https://dexscreener.com/solana/A6My2f1rwcjevEgHGsr9jv3wtp5oiDyehhMKdzwqdbjm?maker=CumoGrce3nkn4VHwGNrsCHuWL2xwKR9cisawbPkyAuwL")</f>
        <v/>
      </c>
    </row>
    <row r="44">
      <c r="A44" t="inlineStr">
        <is>
          <t>D1kWoYYgLk9KLkGUh2MUfDFzpnTTyixRqBZX7a1i2MEz</t>
        </is>
      </c>
      <c r="B44" t="inlineStr">
        <is>
          <t>CORA</t>
        </is>
      </c>
      <c r="C44" t="n">
        <v>3</v>
      </c>
      <c r="D44" t="n">
        <v>3.42</v>
      </c>
      <c r="E44" t="n">
        <v>2.46</v>
      </c>
      <c r="F44" t="n">
        <v>1.39</v>
      </c>
      <c r="G44" t="n">
        <v>4.81</v>
      </c>
      <c r="H44" t="n">
        <v>1</v>
      </c>
      <c r="I44" t="n">
        <v>2</v>
      </c>
      <c r="J44" t="n">
        <v>-1</v>
      </c>
      <c r="K44" t="n">
        <v>-1</v>
      </c>
      <c r="L44">
        <f>HYPERLINK("https://www.defined.fi/sol/D1kWoYYgLk9KLkGUh2MUfDFzpnTTyixRqBZX7a1i2MEz?maker=CumoGrce3nkn4VHwGNrsCHuWL2xwKR9cisawbPkyAuwL","https://www.defined.fi/sol/D1kWoYYgLk9KLkGUh2MUfDFzpnTTyixRqBZX7a1i2MEz?maker=CumoGrce3nkn4VHwGNrsCHuWL2xwKR9cisawbPkyAuwL")</f>
        <v/>
      </c>
      <c r="M44">
        <f>HYPERLINK("https://dexscreener.com/solana/D1kWoYYgLk9KLkGUh2MUfDFzpnTTyixRqBZX7a1i2MEz?maker=CumoGrce3nkn4VHwGNrsCHuWL2xwKR9cisawbPkyAuwL","https://dexscreener.com/solana/D1kWoYYgLk9KLkGUh2MUfDFzpnTTyixRqBZX7a1i2MEz?maker=CumoGrce3nkn4VHwGNrsCHuWL2xwKR9cisawbPkyAuwL")</f>
        <v/>
      </c>
    </row>
    <row r="45">
      <c r="A45" t="inlineStr">
        <is>
          <t>96wVmG44t42yVVfEk6KCbGcxY9vjmQND4AkTjxNSpump</t>
        </is>
      </c>
      <c r="B45" t="inlineStr">
        <is>
          <t>Thickberg</t>
        </is>
      </c>
      <c r="C45" t="n">
        <v>3</v>
      </c>
      <c r="D45" t="n">
        <v>-1.43</v>
      </c>
      <c r="E45" t="n">
        <v>-0.48</v>
      </c>
      <c r="F45" t="n">
        <v>2.97</v>
      </c>
      <c r="G45" t="n">
        <v>1.54</v>
      </c>
      <c r="H45" t="n">
        <v>5</v>
      </c>
      <c r="I45" t="n">
        <v>1</v>
      </c>
      <c r="J45" t="n">
        <v>-1</v>
      </c>
      <c r="K45" t="n">
        <v>-1</v>
      </c>
      <c r="L45">
        <f>HYPERLINK("https://www.defined.fi/sol/96wVmG44t42yVVfEk6KCbGcxY9vjmQND4AkTjxNSpump?maker=CumoGrce3nkn4VHwGNrsCHuWL2xwKR9cisawbPkyAuwL","https://www.defined.fi/sol/96wVmG44t42yVVfEk6KCbGcxY9vjmQND4AkTjxNSpump?maker=CumoGrce3nkn4VHwGNrsCHuWL2xwKR9cisawbPkyAuwL")</f>
        <v/>
      </c>
      <c r="M45">
        <f>HYPERLINK("https://dexscreener.com/solana/96wVmG44t42yVVfEk6KCbGcxY9vjmQND4AkTjxNSpump?maker=CumoGrce3nkn4VHwGNrsCHuWL2xwKR9cisawbPkyAuwL","https://dexscreener.com/solana/96wVmG44t42yVVfEk6KCbGcxY9vjmQND4AkTjxNSpump?maker=CumoGrce3nkn4VHwGNrsCHuWL2xwKR9cisawbPkyAuwL")</f>
        <v/>
      </c>
    </row>
    <row r="46">
      <c r="A46" t="inlineStr">
        <is>
          <t>CwUPvQz27au3YkYbPcjqprbHuT8qF9CDhijaSpGJpump</t>
        </is>
      </c>
      <c r="B46" t="inlineStr">
        <is>
          <t>llama</t>
        </is>
      </c>
      <c r="C46" t="n">
        <v>3</v>
      </c>
      <c r="D46" t="n">
        <v>0.064</v>
      </c>
      <c r="E46" t="n">
        <v>0.1</v>
      </c>
      <c r="F46" t="n">
        <v>0.646</v>
      </c>
      <c r="G46" t="n">
        <v>0.71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HYPERLINK("https://www.defined.fi/sol/CwUPvQz27au3YkYbPcjqprbHuT8qF9CDhijaSpGJpump?maker=CumoGrce3nkn4VHwGNrsCHuWL2xwKR9cisawbPkyAuwL","https://www.defined.fi/sol/CwUPvQz27au3YkYbPcjqprbHuT8qF9CDhijaSpGJpump?maker=CumoGrce3nkn4VHwGNrsCHuWL2xwKR9cisawbPkyAuwL")</f>
        <v/>
      </c>
      <c r="M46">
        <f>HYPERLINK("https://dexscreener.com/solana/CwUPvQz27au3YkYbPcjqprbHuT8qF9CDhijaSpGJpump?maker=CumoGrce3nkn4VHwGNrsCHuWL2xwKR9cisawbPkyAuwL","https://dexscreener.com/solana/CwUPvQz27au3YkYbPcjqprbHuT8qF9CDhijaSpGJpump?maker=CumoGrce3nkn4VHwGNrsCHuWL2xwKR9cisawbPkyAuwL")</f>
        <v/>
      </c>
    </row>
    <row r="47">
      <c r="A47" t="inlineStr">
        <is>
          <t>DAEpjKdpbsNzCWrzoCJBYv55eDXian4CaP7fRZutJKYv</t>
        </is>
      </c>
      <c r="B47" t="inlineStr">
        <is>
          <t>dallellama</t>
        </is>
      </c>
      <c r="C47" t="n">
        <v>3</v>
      </c>
      <c r="D47" t="n">
        <v>-0.505</v>
      </c>
      <c r="E47" t="n">
        <v>-1</v>
      </c>
      <c r="F47" t="n">
        <v>0.764</v>
      </c>
      <c r="G47" t="n">
        <v>0.259</v>
      </c>
      <c r="H47" t="n">
        <v>1</v>
      </c>
      <c r="I47" t="n">
        <v>1</v>
      </c>
      <c r="J47" t="n">
        <v>-1</v>
      </c>
      <c r="K47" t="n">
        <v>-1</v>
      </c>
      <c r="L47">
        <f>HYPERLINK("https://www.defined.fi/sol/DAEpjKdpbsNzCWrzoCJBYv55eDXian4CaP7fRZutJKYv?maker=CumoGrce3nkn4VHwGNrsCHuWL2xwKR9cisawbPkyAuwL","https://www.defined.fi/sol/DAEpjKdpbsNzCWrzoCJBYv55eDXian4CaP7fRZutJKYv?maker=CumoGrce3nkn4VHwGNrsCHuWL2xwKR9cisawbPkyAuwL")</f>
        <v/>
      </c>
      <c r="M47">
        <f>HYPERLINK("https://dexscreener.com/solana/DAEpjKdpbsNzCWrzoCJBYv55eDXian4CaP7fRZutJKYv?maker=CumoGrce3nkn4VHwGNrsCHuWL2xwKR9cisawbPkyAuwL","https://dexscreener.com/solana/DAEpjKdpbsNzCWrzoCJBYv55eDXian4CaP7fRZutJKYv?maker=CumoGrce3nkn4VHwGNrsCHuWL2xwKR9cisawbPkyAuwL")</f>
        <v/>
      </c>
    </row>
    <row r="48">
      <c r="A48" t="inlineStr">
        <is>
          <t>6Mwv6FjLzxihnqoTR1b36pJtsvBLQjHsQbQFFLoKpump</t>
        </is>
      </c>
      <c r="B48" t="inlineStr">
        <is>
          <t>P3P3</t>
        </is>
      </c>
      <c r="C48" t="n">
        <v>3</v>
      </c>
      <c r="D48" t="n">
        <v>-2.12</v>
      </c>
      <c r="E48" t="n">
        <v>-0.73</v>
      </c>
      <c r="F48" t="n">
        <v>2.89</v>
      </c>
      <c r="G48" t="n">
        <v>0.766</v>
      </c>
      <c r="H48" t="n">
        <v>3</v>
      </c>
      <c r="I48" t="n">
        <v>1</v>
      </c>
      <c r="J48" t="n">
        <v>-1</v>
      </c>
      <c r="K48" t="n">
        <v>-1</v>
      </c>
      <c r="L48">
        <f>HYPERLINK("https://www.defined.fi/sol/6Mwv6FjLzxihnqoTR1b36pJtsvBLQjHsQbQFFLoKpump?maker=CumoGrce3nkn4VHwGNrsCHuWL2xwKR9cisawbPkyAuwL","https://www.defined.fi/sol/6Mwv6FjLzxihnqoTR1b36pJtsvBLQjHsQbQFFLoKpump?maker=CumoGrce3nkn4VHwGNrsCHuWL2xwKR9cisawbPkyAuwL")</f>
        <v/>
      </c>
      <c r="M48">
        <f>HYPERLINK("https://dexscreener.com/solana/6Mwv6FjLzxihnqoTR1b36pJtsvBLQjHsQbQFFLoKpump?maker=CumoGrce3nkn4VHwGNrsCHuWL2xwKR9cisawbPkyAuwL","https://dexscreener.com/solana/6Mwv6FjLzxihnqoTR1b36pJtsvBLQjHsQbQFFLoKpump?maker=CumoGrce3nkn4VHwGNrsCHuWL2xwKR9cisawbPkyAuwL")</f>
        <v/>
      </c>
    </row>
    <row r="49">
      <c r="A49" t="inlineStr">
        <is>
          <t>AshCp63UfAaagrGmiuuMTAotvNeGUWwmnPSsqW7mpump</t>
        </is>
      </c>
      <c r="B49" t="inlineStr">
        <is>
          <t>WD40</t>
        </is>
      </c>
      <c r="C49" t="n">
        <v>3</v>
      </c>
      <c r="D49" t="n">
        <v>-0.849</v>
      </c>
      <c r="E49" t="n">
        <v>-0.31</v>
      </c>
      <c r="F49" t="n">
        <v>2.7</v>
      </c>
      <c r="G49" t="n">
        <v>1.85</v>
      </c>
      <c r="H49" t="n">
        <v>2</v>
      </c>
      <c r="I49" t="n">
        <v>1</v>
      </c>
      <c r="J49" t="n">
        <v>-1</v>
      </c>
      <c r="K49" t="n">
        <v>-1</v>
      </c>
      <c r="L49">
        <f>HYPERLINK("https://www.defined.fi/sol/AshCp63UfAaagrGmiuuMTAotvNeGUWwmnPSsqW7mpump?maker=CumoGrce3nkn4VHwGNrsCHuWL2xwKR9cisawbPkyAuwL","https://www.defined.fi/sol/AshCp63UfAaagrGmiuuMTAotvNeGUWwmnPSsqW7mpump?maker=CumoGrce3nkn4VHwGNrsCHuWL2xwKR9cisawbPkyAuwL")</f>
        <v/>
      </c>
      <c r="M49">
        <f>HYPERLINK("https://dexscreener.com/solana/AshCp63UfAaagrGmiuuMTAotvNeGUWwmnPSsqW7mpump?maker=CumoGrce3nkn4VHwGNrsCHuWL2xwKR9cisawbPkyAuwL","https://dexscreener.com/solana/AshCp63UfAaagrGmiuuMTAotvNeGUWwmnPSsqW7mpump?maker=CumoGrce3nkn4VHwGNrsCHuWL2xwKR9cisawbPkyAuwL")</f>
        <v/>
      </c>
    </row>
    <row r="50">
      <c r="A50" t="inlineStr">
        <is>
          <t>mimiR8NUUF4PmBh7YSjcgnpqkKCZ7NsDfEasvtj5FXj</t>
        </is>
      </c>
      <c r="B50" t="inlineStr">
        <is>
          <t>MIMI</t>
        </is>
      </c>
      <c r="C50" t="n">
        <v>3</v>
      </c>
      <c r="D50" t="n">
        <v>-0.456</v>
      </c>
      <c r="E50" t="n">
        <v>-0.16</v>
      </c>
      <c r="F50" t="n">
        <v>2.88</v>
      </c>
      <c r="G50" t="n">
        <v>2.42</v>
      </c>
      <c r="H50" t="n">
        <v>1</v>
      </c>
      <c r="I50" t="n">
        <v>1</v>
      </c>
      <c r="J50" t="n">
        <v>-1</v>
      </c>
      <c r="K50" t="n">
        <v>-1</v>
      </c>
      <c r="L50">
        <f>HYPERLINK("https://www.defined.fi/sol/mimiR8NUUF4PmBh7YSjcgnpqkKCZ7NsDfEasvtj5FXj?maker=CumoGrce3nkn4VHwGNrsCHuWL2xwKR9cisawbPkyAuwL","https://www.defined.fi/sol/mimiR8NUUF4PmBh7YSjcgnpqkKCZ7NsDfEasvtj5FXj?maker=CumoGrce3nkn4VHwGNrsCHuWL2xwKR9cisawbPkyAuwL")</f>
        <v/>
      </c>
      <c r="M50">
        <f>HYPERLINK("https://dexscreener.com/solana/mimiR8NUUF4PmBh7YSjcgnpqkKCZ7NsDfEasvtj5FXj?maker=CumoGrce3nkn4VHwGNrsCHuWL2xwKR9cisawbPkyAuwL","https://dexscreener.com/solana/mimiR8NUUF4PmBh7YSjcgnpqkKCZ7NsDfEasvtj5FXj?maker=CumoGrce3nkn4VHwGNrsCHuWL2xwKR9cisawbPkyAuwL")</f>
        <v/>
      </c>
    </row>
    <row r="51">
      <c r="A51" t="inlineStr">
        <is>
          <t>FKpQJa9bAsaGEhWhcuNTpKmU3iechaqnNprz6Ccjpump</t>
        </is>
      </c>
      <c r="B51" t="inlineStr">
        <is>
          <t>diabolical</t>
        </is>
      </c>
      <c r="C51" t="n">
        <v>3</v>
      </c>
      <c r="D51" t="n">
        <v>0.486</v>
      </c>
      <c r="E51" t="n">
        <v>0.17</v>
      </c>
      <c r="F51" t="n">
        <v>2.94</v>
      </c>
      <c r="G51" t="n">
        <v>3.42</v>
      </c>
      <c r="H51" t="n">
        <v>3</v>
      </c>
      <c r="I51" t="n">
        <v>1</v>
      </c>
      <c r="J51" t="n">
        <v>-1</v>
      </c>
      <c r="K51" t="n">
        <v>-1</v>
      </c>
      <c r="L51">
        <f>HYPERLINK("https://www.defined.fi/sol/FKpQJa9bAsaGEhWhcuNTpKmU3iechaqnNprz6Ccjpump?maker=CumoGrce3nkn4VHwGNrsCHuWL2xwKR9cisawbPkyAuwL","https://www.defined.fi/sol/FKpQJa9bAsaGEhWhcuNTpKmU3iechaqnNprz6Ccjpump?maker=CumoGrce3nkn4VHwGNrsCHuWL2xwKR9cisawbPkyAuwL")</f>
        <v/>
      </c>
      <c r="M51">
        <f>HYPERLINK("https://dexscreener.com/solana/FKpQJa9bAsaGEhWhcuNTpKmU3iechaqnNprz6Ccjpump?maker=CumoGrce3nkn4VHwGNrsCHuWL2xwKR9cisawbPkyAuwL","https://dexscreener.com/solana/FKpQJa9bAsaGEhWhcuNTpKmU3iechaqnNprz6Ccjpump?maker=CumoGrce3nkn4VHwGNrsCHuWL2xwKR9cisawbPkyAuwL")</f>
        <v/>
      </c>
    </row>
    <row r="52">
      <c r="A52" t="inlineStr">
        <is>
          <t>7bj3GENDHm6ABfS83akztQSEyGPJ33Fsu12uYj4Cpump</t>
        </is>
      </c>
      <c r="B52" t="inlineStr">
        <is>
          <t>Bloodline</t>
        </is>
      </c>
      <c r="C52" t="n">
        <v>3</v>
      </c>
      <c r="D52" t="n">
        <v>-1.75</v>
      </c>
      <c r="E52" t="n">
        <v>-0.4</v>
      </c>
      <c r="F52" t="n">
        <v>4.38</v>
      </c>
      <c r="G52" t="n">
        <v>2.63</v>
      </c>
      <c r="H52" t="n">
        <v>3</v>
      </c>
      <c r="I52" t="n">
        <v>3</v>
      </c>
      <c r="J52" t="n">
        <v>-1</v>
      </c>
      <c r="K52" t="n">
        <v>-1</v>
      </c>
      <c r="L52">
        <f>HYPERLINK("https://www.defined.fi/sol/7bj3GENDHm6ABfS83akztQSEyGPJ33Fsu12uYj4Cpump?maker=CumoGrce3nkn4VHwGNrsCHuWL2xwKR9cisawbPkyAuwL","https://www.defined.fi/sol/7bj3GENDHm6ABfS83akztQSEyGPJ33Fsu12uYj4Cpump?maker=CumoGrce3nkn4VHwGNrsCHuWL2xwKR9cisawbPkyAuwL")</f>
        <v/>
      </c>
      <c r="M52">
        <f>HYPERLINK("https://dexscreener.com/solana/7bj3GENDHm6ABfS83akztQSEyGPJ33Fsu12uYj4Cpump?maker=CumoGrce3nkn4VHwGNrsCHuWL2xwKR9cisawbPkyAuwL","https://dexscreener.com/solana/7bj3GENDHm6ABfS83akztQSEyGPJ33Fsu12uYj4Cpump?maker=CumoGrce3nkn4VHwGNrsCHuWL2xwKR9cisawbPkyAuwL")</f>
        <v/>
      </c>
    </row>
    <row r="53">
      <c r="A53" t="inlineStr">
        <is>
          <t>qWk29vM8KGYKBnBfgXCjThfzzXf6ry6X874bARRpump</t>
        </is>
      </c>
      <c r="B53" t="inlineStr">
        <is>
          <t>PEPEAI</t>
        </is>
      </c>
      <c r="C53" t="n">
        <v>3</v>
      </c>
      <c r="D53" t="n">
        <v>-5.2</v>
      </c>
      <c r="E53" t="n">
        <v>-0.9399999999999999</v>
      </c>
      <c r="F53" t="n">
        <v>5.51</v>
      </c>
      <c r="G53" t="n">
        <v>0.314</v>
      </c>
      <c r="H53" t="n">
        <v>4</v>
      </c>
      <c r="I53" t="n">
        <v>1</v>
      </c>
      <c r="J53" t="n">
        <v>-1</v>
      </c>
      <c r="K53" t="n">
        <v>-1</v>
      </c>
      <c r="L53">
        <f>HYPERLINK("https://www.defined.fi/sol/qWk29vM8KGYKBnBfgXCjThfzzXf6ry6X874bARRpump?maker=CumoGrce3nkn4VHwGNrsCHuWL2xwKR9cisawbPkyAuwL","https://www.defined.fi/sol/qWk29vM8KGYKBnBfgXCjThfzzXf6ry6X874bARRpump?maker=CumoGrce3nkn4VHwGNrsCHuWL2xwKR9cisawbPkyAuwL")</f>
        <v/>
      </c>
      <c r="M53">
        <f>HYPERLINK("https://dexscreener.com/solana/qWk29vM8KGYKBnBfgXCjThfzzXf6ry6X874bARRpump?maker=CumoGrce3nkn4VHwGNrsCHuWL2xwKR9cisawbPkyAuwL","https://dexscreener.com/solana/qWk29vM8KGYKBnBfgXCjThfzzXf6ry6X874bARRpump?maker=CumoGrce3nkn4VHwGNrsCHuWL2xwKR9cisawbPkyAuwL")</f>
        <v/>
      </c>
    </row>
    <row r="54">
      <c r="A54" t="inlineStr">
        <is>
          <t>HuiVprCHCucHUb5bX6EXFJd7wuwvdASFzzge4ahXpump</t>
        </is>
      </c>
      <c r="B54" t="inlineStr">
        <is>
          <t>Tilly</t>
        </is>
      </c>
      <c r="C54" t="n">
        <v>3</v>
      </c>
      <c r="D54" t="n">
        <v>18.93</v>
      </c>
      <c r="E54" t="n">
        <v>3.22</v>
      </c>
      <c r="F54" t="n">
        <v>5.89</v>
      </c>
      <c r="G54" t="n">
        <v>24.82</v>
      </c>
      <c r="H54" t="n">
        <v>3</v>
      </c>
      <c r="I54" t="n">
        <v>14</v>
      </c>
      <c r="J54" t="n">
        <v>-1</v>
      </c>
      <c r="K54" t="n">
        <v>-1</v>
      </c>
      <c r="L54">
        <f>HYPERLINK("https://www.defined.fi/sol/HuiVprCHCucHUb5bX6EXFJd7wuwvdASFzzge4ahXpump?maker=CumoGrce3nkn4VHwGNrsCHuWL2xwKR9cisawbPkyAuwL","https://www.defined.fi/sol/HuiVprCHCucHUb5bX6EXFJd7wuwvdASFzzge4ahXpump?maker=CumoGrce3nkn4VHwGNrsCHuWL2xwKR9cisawbPkyAuwL")</f>
        <v/>
      </c>
      <c r="M54">
        <f>HYPERLINK("https://dexscreener.com/solana/HuiVprCHCucHUb5bX6EXFJd7wuwvdASFzzge4ahXpump?maker=CumoGrce3nkn4VHwGNrsCHuWL2xwKR9cisawbPkyAuwL","https://dexscreener.com/solana/HuiVprCHCucHUb5bX6EXFJd7wuwvdASFzzge4ahXpump?maker=CumoGrce3nkn4VHwGNrsCHuWL2xwKR9cisawbPkyAuwL")</f>
        <v/>
      </c>
    </row>
    <row r="55">
      <c r="A55" t="inlineStr">
        <is>
          <t>AEiQQoPr7wuaPj47fUpuHhdzeBhWyRzLMVk1rKu7pump</t>
        </is>
      </c>
      <c r="B55" t="inlineStr">
        <is>
          <t>SIMULATION</t>
        </is>
      </c>
      <c r="C55" t="n">
        <v>3</v>
      </c>
      <c r="D55" t="n">
        <v>-0.233</v>
      </c>
      <c r="E55" t="n">
        <v>-0.24</v>
      </c>
      <c r="F55" t="n">
        <v>0.972</v>
      </c>
      <c r="G55" t="n">
        <v>0.739</v>
      </c>
      <c r="H55" t="n">
        <v>1</v>
      </c>
      <c r="I55" t="n">
        <v>1</v>
      </c>
      <c r="J55" t="n">
        <v>-1</v>
      </c>
      <c r="K55" t="n">
        <v>-1</v>
      </c>
      <c r="L55">
        <f>HYPERLINK("https://www.defined.fi/sol/AEiQQoPr7wuaPj47fUpuHhdzeBhWyRzLMVk1rKu7pump?maker=CumoGrce3nkn4VHwGNrsCHuWL2xwKR9cisawbPkyAuwL","https://www.defined.fi/sol/AEiQQoPr7wuaPj47fUpuHhdzeBhWyRzLMVk1rKu7pump?maker=CumoGrce3nkn4VHwGNrsCHuWL2xwKR9cisawbPkyAuwL")</f>
        <v/>
      </c>
      <c r="M55">
        <f>HYPERLINK("https://dexscreener.com/solana/AEiQQoPr7wuaPj47fUpuHhdzeBhWyRzLMVk1rKu7pump?maker=CumoGrce3nkn4VHwGNrsCHuWL2xwKR9cisawbPkyAuwL","https://dexscreener.com/solana/AEiQQoPr7wuaPj47fUpuHhdzeBhWyRzLMVk1rKu7pump?maker=CumoGrce3nkn4VHwGNrsCHuWL2xwKR9cisawbPkyAuwL")</f>
        <v/>
      </c>
    </row>
    <row r="56">
      <c r="A56" t="inlineStr">
        <is>
          <t>4Tn1r7JDuNfur6Xv8sHwo8okMG2Zh8MJNYQFym2hpump</t>
        </is>
      </c>
      <c r="B56" t="inlineStr">
        <is>
          <t>SOLO</t>
        </is>
      </c>
      <c r="C56" t="n">
        <v>4</v>
      </c>
      <c r="D56" t="n">
        <v>-2.02</v>
      </c>
      <c r="E56" t="n">
        <v>-0.84</v>
      </c>
      <c r="F56" t="n">
        <v>2.4</v>
      </c>
      <c r="G56" t="n">
        <v>0.381</v>
      </c>
      <c r="H56" t="n">
        <v>1</v>
      </c>
      <c r="I56" t="n">
        <v>1</v>
      </c>
      <c r="J56" t="n">
        <v>-1</v>
      </c>
      <c r="K56" t="n">
        <v>-1</v>
      </c>
      <c r="L56">
        <f>HYPERLINK("https://www.defined.fi/sol/4Tn1r7JDuNfur6Xv8sHwo8okMG2Zh8MJNYQFym2hpump?maker=CumoGrce3nkn4VHwGNrsCHuWL2xwKR9cisawbPkyAuwL","https://www.defined.fi/sol/4Tn1r7JDuNfur6Xv8sHwo8okMG2Zh8MJNYQFym2hpump?maker=CumoGrce3nkn4VHwGNrsCHuWL2xwKR9cisawbPkyAuwL")</f>
        <v/>
      </c>
      <c r="M56">
        <f>HYPERLINK("https://dexscreener.com/solana/4Tn1r7JDuNfur6Xv8sHwo8okMG2Zh8MJNYQFym2hpump?maker=CumoGrce3nkn4VHwGNrsCHuWL2xwKR9cisawbPkyAuwL","https://dexscreener.com/solana/4Tn1r7JDuNfur6Xv8sHwo8okMG2Zh8MJNYQFym2hpump?maker=CumoGrce3nkn4VHwGNrsCHuWL2xwKR9cisawbPkyAuwL")</f>
        <v/>
      </c>
    </row>
    <row r="57">
      <c r="A57" t="inlineStr">
        <is>
          <t>AxN2KgCDjiWJyACgAg2YyTfpaeszKhXdZ9XpSxTepump</t>
        </is>
      </c>
      <c r="B57" t="inlineStr">
        <is>
          <t>GOATSE</t>
        </is>
      </c>
      <c r="C57" t="n">
        <v>4</v>
      </c>
      <c r="D57" t="n">
        <v>-0.416</v>
      </c>
      <c r="E57" t="n">
        <v>-0.44</v>
      </c>
      <c r="F57" t="n">
        <v>0.949</v>
      </c>
      <c r="G57" t="n">
        <v>0.533</v>
      </c>
      <c r="H57" t="n">
        <v>1</v>
      </c>
      <c r="I57" t="n">
        <v>1</v>
      </c>
      <c r="J57" t="n">
        <v>-1</v>
      </c>
      <c r="K57" t="n">
        <v>-1</v>
      </c>
      <c r="L57">
        <f>HYPERLINK("https://www.defined.fi/sol/AxN2KgCDjiWJyACgAg2YyTfpaeszKhXdZ9XpSxTepump?maker=CumoGrce3nkn4VHwGNrsCHuWL2xwKR9cisawbPkyAuwL","https://www.defined.fi/sol/AxN2KgCDjiWJyACgAg2YyTfpaeszKhXdZ9XpSxTepump?maker=CumoGrce3nkn4VHwGNrsCHuWL2xwKR9cisawbPkyAuwL")</f>
        <v/>
      </c>
      <c r="M57">
        <f>HYPERLINK("https://dexscreener.com/solana/AxN2KgCDjiWJyACgAg2YyTfpaeszKhXdZ9XpSxTepump?maker=CumoGrce3nkn4VHwGNrsCHuWL2xwKR9cisawbPkyAuwL","https://dexscreener.com/solana/AxN2KgCDjiWJyACgAg2YyTfpaeszKhXdZ9XpSxTepump?maker=CumoGrce3nkn4VHwGNrsCHuWL2xwKR9cisawbPkyAuwL")</f>
        <v/>
      </c>
    </row>
    <row r="58">
      <c r="A58" t="inlineStr">
        <is>
          <t>H8JnaX1T764AQfzRs9uVoLV2HocEtk6UbCoZVEsWh87a</t>
        </is>
      </c>
      <c r="B58" t="inlineStr">
        <is>
          <t>meme</t>
        </is>
      </c>
      <c r="C58" t="n">
        <v>4</v>
      </c>
      <c r="D58" t="n">
        <v>-2.66</v>
      </c>
      <c r="E58" t="n">
        <v>-0.79</v>
      </c>
      <c r="F58" t="n">
        <v>3.37</v>
      </c>
      <c r="G58" t="n">
        <v>0.715</v>
      </c>
      <c r="H58" t="n">
        <v>4</v>
      </c>
      <c r="I58" t="n">
        <v>1</v>
      </c>
      <c r="J58" t="n">
        <v>-1</v>
      </c>
      <c r="K58" t="n">
        <v>-1</v>
      </c>
      <c r="L58">
        <f>HYPERLINK("https://www.defined.fi/sol/H8JnaX1T764AQfzRs9uVoLV2HocEtk6UbCoZVEsWh87a?maker=CumoGrce3nkn4VHwGNrsCHuWL2xwKR9cisawbPkyAuwL","https://www.defined.fi/sol/H8JnaX1T764AQfzRs9uVoLV2HocEtk6UbCoZVEsWh87a?maker=CumoGrce3nkn4VHwGNrsCHuWL2xwKR9cisawbPkyAuwL")</f>
        <v/>
      </c>
      <c r="M58">
        <f>HYPERLINK("https://dexscreener.com/solana/H8JnaX1T764AQfzRs9uVoLV2HocEtk6UbCoZVEsWh87a?maker=CumoGrce3nkn4VHwGNrsCHuWL2xwKR9cisawbPkyAuwL","https://dexscreener.com/solana/H8JnaX1T764AQfzRs9uVoLV2HocEtk6UbCoZVEsWh87a?maker=CumoGrce3nkn4VHwGNrsCHuWL2xwKR9cisawbPkyAuwL")</f>
        <v/>
      </c>
    </row>
    <row r="59">
      <c r="A59" t="inlineStr">
        <is>
          <t>BqJyEmXDw6oGQLzHM6MsBZjpip6BRe1MyeZJAfK8pump</t>
        </is>
      </c>
      <c r="B59" t="inlineStr">
        <is>
          <t>VOTE</t>
        </is>
      </c>
      <c r="C59" t="n">
        <v>5</v>
      </c>
      <c r="D59" t="n">
        <v>-0.078</v>
      </c>
      <c r="E59" t="n">
        <v>-0.03</v>
      </c>
      <c r="F59" t="n">
        <v>2.88</v>
      </c>
      <c r="G59" t="n">
        <v>2.81</v>
      </c>
      <c r="H59" t="n">
        <v>2</v>
      </c>
      <c r="I59" t="n">
        <v>1</v>
      </c>
      <c r="J59" t="n">
        <v>-1</v>
      </c>
      <c r="K59" t="n">
        <v>-1</v>
      </c>
      <c r="L59">
        <f>HYPERLINK("https://www.defined.fi/sol/BqJyEmXDw6oGQLzHM6MsBZjpip6BRe1MyeZJAfK8pump?maker=CumoGrce3nkn4VHwGNrsCHuWL2xwKR9cisawbPkyAuwL","https://www.defined.fi/sol/BqJyEmXDw6oGQLzHM6MsBZjpip6BRe1MyeZJAfK8pump?maker=CumoGrce3nkn4VHwGNrsCHuWL2xwKR9cisawbPkyAuwL")</f>
        <v/>
      </c>
      <c r="M59">
        <f>HYPERLINK("https://dexscreener.com/solana/BqJyEmXDw6oGQLzHM6MsBZjpip6BRe1MyeZJAfK8pump?maker=CumoGrce3nkn4VHwGNrsCHuWL2xwKR9cisawbPkyAuwL","https://dexscreener.com/solana/BqJyEmXDw6oGQLzHM6MsBZjpip6BRe1MyeZJAfK8pump?maker=CumoGrce3nkn4VHwGNrsCHuWL2xwKR9cisawbPkyAuwL")</f>
        <v/>
      </c>
    </row>
    <row r="60">
      <c r="A60" t="inlineStr">
        <is>
          <t>8fgDWpQvDQJABP6fN7fDLte9hH4bAppPtxpNG2i3pump</t>
        </is>
      </c>
      <c r="B60" t="inlineStr">
        <is>
          <t>roon</t>
        </is>
      </c>
      <c r="C60" t="n">
        <v>5</v>
      </c>
      <c r="D60" t="n">
        <v>6.79</v>
      </c>
      <c r="E60" t="n">
        <v>2</v>
      </c>
      <c r="F60" t="n">
        <v>3.39</v>
      </c>
      <c r="G60" t="n">
        <v>10.18</v>
      </c>
      <c r="H60" t="n">
        <v>4</v>
      </c>
      <c r="I60" t="n">
        <v>3</v>
      </c>
      <c r="J60" t="n">
        <v>-1</v>
      </c>
      <c r="K60" t="n">
        <v>-1</v>
      </c>
      <c r="L60">
        <f>HYPERLINK("https://www.defined.fi/sol/8fgDWpQvDQJABP6fN7fDLte9hH4bAppPtxpNG2i3pump?maker=CumoGrce3nkn4VHwGNrsCHuWL2xwKR9cisawbPkyAuwL","https://www.defined.fi/sol/8fgDWpQvDQJABP6fN7fDLte9hH4bAppPtxpNG2i3pump?maker=CumoGrce3nkn4VHwGNrsCHuWL2xwKR9cisawbPkyAuwL")</f>
        <v/>
      </c>
      <c r="M60">
        <f>HYPERLINK("https://dexscreener.com/solana/8fgDWpQvDQJABP6fN7fDLte9hH4bAppPtxpNG2i3pump?maker=CumoGrce3nkn4VHwGNrsCHuWL2xwKR9cisawbPkyAuwL","https://dexscreener.com/solana/8fgDWpQvDQJABP6fN7fDLte9hH4bAppPtxpNG2i3pump?maker=CumoGrce3nkn4VHwGNrsCHuWL2xwKR9cisawbPkyAuwL")</f>
        <v/>
      </c>
    </row>
    <row r="61">
      <c r="A61" t="inlineStr">
        <is>
          <t>AAEm2T92Hy6zkyMrPFxkGVo6UHFHyjpshx5dpG1Ypump</t>
        </is>
      </c>
      <c r="B61" t="inlineStr">
        <is>
          <t>NGMI</t>
        </is>
      </c>
      <c r="C61" t="n">
        <v>5</v>
      </c>
      <c r="D61" t="n">
        <v>-0.67</v>
      </c>
      <c r="E61" t="n">
        <v>-1</v>
      </c>
      <c r="F61" t="n">
        <v>0.953</v>
      </c>
      <c r="G61" t="n">
        <v>0.283</v>
      </c>
      <c r="H61" t="n">
        <v>1</v>
      </c>
      <c r="I61" t="n">
        <v>1</v>
      </c>
      <c r="J61" t="n">
        <v>-1</v>
      </c>
      <c r="K61" t="n">
        <v>-1</v>
      </c>
      <c r="L61">
        <f>HYPERLINK("https://www.defined.fi/sol/AAEm2T92Hy6zkyMrPFxkGVo6UHFHyjpshx5dpG1Ypump?maker=CumoGrce3nkn4VHwGNrsCHuWL2xwKR9cisawbPkyAuwL","https://www.defined.fi/sol/AAEm2T92Hy6zkyMrPFxkGVo6UHFHyjpshx5dpG1Ypump?maker=CumoGrce3nkn4VHwGNrsCHuWL2xwKR9cisawbPkyAuwL")</f>
        <v/>
      </c>
      <c r="M61">
        <f>HYPERLINK("https://dexscreener.com/solana/AAEm2T92Hy6zkyMrPFxkGVo6UHFHyjpshx5dpG1Ypump?maker=CumoGrce3nkn4VHwGNrsCHuWL2xwKR9cisawbPkyAuwL","https://dexscreener.com/solana/AAEm2T92Hy6zkyMrPFxkGVo6UHFHyjpshx5dpG1Ypump?maker=CumoGrce3nkn4VHwGNrsCHuWL2xwKR9cisawbPkyAuwL")</f>
        <v/>
      </c>
    </row>
    <row r="62">
      <c r="A62" t="inlineStr">
        <is>
          <t>7NnPoPZUfcUXgt35PgEiNLp8egaq1WqM9iLzkYR1pump</t>
        </is>
      </c>
      <c r="B62" t="inlineStr">
        <is>
          <t>LUMI</t>
        </is>
      </c>
      <c r="C62" t="n">
        <v>5</v>
      </c>
      <c r="D62" t="n">
        <v>-0.053</v>
      </c>
      <c r="E62" t="n">
        <v>-0.03</v>
      </c>
      <c r="F62" t="n">
        <v>1.92</v>
      </c>
      <c r="G62" t="n">
        <v>1.87</v>
      </c>
      <c r="H62" t="n">
        <v>1</v>
      </c>
      <c r="I62" t="n">
        <v>1</v>
      </c>
      <c r="J62" t="n">
        <v>-1</v>
      </c>
      <c r="K62" t="n">
        <v>-1</v>
      </c>
      <c r="L62">
        <f>HYPERLINK("https://www.defined.fi/sol/7NnPoPZUfcUXgt35PgEiNLp8egaq1WqM9iLzkYR1pump?maker=CumoGrce3nkn4VHwGNrsCHuWL2xwKR9cisawbPkyAuwL","https://www.defined.fi/sol/7NnPoPZUfcUXgt35PgEiNLp8egaq1WqM9iLzkYR1pump?maker=CumoGrce3nkn4VHwGNrsCHuWL2xwKR9cisawbPkyAuwL")</f>
        <v/>
      </c>
      <c r="M62">
        <f>HYPERLINK("https://dexscreener.com/solana/7NnPoPZUfcUXgt35PgEiNLp8egaq1WqM9iLzkYR1pump?maker=CumoGrce3nkn4VHwGNrsCHuWL2xwKR9cisawbPkyAuwL","https://dexscreener.com/solana/7NnPoPZUfcUXgt35PgEiNLp8egaq1WqM9iLzkYR1pump?maker=CumoGrce3nkn4VHwGNrsCHuWL2xwKR9cisawbPkyAuwL")</f>
        <v/>
      </c>
    </row>
    <row r="63">
      <c r="A63" t="inlineStr">
        <is>
          <t>DPEPsFbcwLhNQP9RWZDCaQUnDtdRjRCAom5gLWa5pump</t>
        </is>
      </c>
      <c r="B63" t="inlineStr">
        <is>
          <t>IOLY</t>
        </is>
      </c>
      <c r="C63" t="n">
        <v>5</v>
      </c>
      <c r="D63" t="n">
        <v>0.837</v>
      </c>
      <c r="E63" t="n">
        <v>0.1</v>
      </c>
      <c r="F63" t="n">
        <v>8.220000000000001</v>
      </c>
      <c r="G63" t="n">
        <v>9.06</v>
      </c>
      <c r="H63" t="n">
        <v>5</v>
      </c>
      <c r="I63" t="n">
        <v>2</v>
      </c>
      <c r="J63" t="n">
        <v>-1</v>
      </c>
      <c r="K63" t="n">
        <v>-1</v>
      </c>
      <c r="L63">
        <f>HYPERLINK("https://www.defined.fi/sol/DPEPsFbcwLhNQP9RWZDCaQUnDtdRjRCAom5gLWa5pump?maker=CumoGrce3nkn4VHwGNrsCHuWL2xwKR9cisawbPkyAuwL","https://www.defined.fi/sol/DPEPsFbcwLhNQP9RWZDCaQUnDtdRjRCAom5gLWa5pump?maker=CumoGrce3nkn4VHwGNrsCHuWL2xwKR9cisawbPkyAuwL")</f>
        <v/>
      </c>
      <c r="M63">
        <f>HYPERLINK("https://dexscreener.com/solana/DPEPsFbcwLhNQP9RWZDCaQUnDtdRjRCAom5gLWa5pump?maker=CumoGrce3nkn4VHwGNrsCHuWL2xwKR9cisawbPkyAuwL","https://dexscreener.com/solana/DPEPsFbcwLhNQP9RWZDCaQUnDtdRjRCAom5gLWa5pump?maker=CumoGrce3nkn4VHwGNrsCHuWL2xwKR9cisawbPkyAuwL")</f>
        <v/>
      </c>
    </row>
    <row r="64">
      <c r="A64" t="inlineStr">
        <is>
          <t>A3dgn47MytozEyWviRfTynFjaecvf6RdTp8bbNS7pump</t>
        </is>
      </c>
      <c r="B64" t="inlineStr">
        <is>
          <t>100M</t>
        </is>
      </c>
      <c r="C64" t="n">
        <v>5</v>
      </c>
      <c r="D64" t="n">
        <v>-0.012</v>
      </c>
      <c r="E64" t="n">
        <v>-0.01</v>
      </c>
      <c r="F64" t="n">
        <v>2.41</v>
      </c>
      <c r="G64" t="n">
        <v>2.4</v>
      </c>
      <c r="H64" t="n">
        <v>3</v>
      </c>
      <c r="I64" t="n">
        <v>3</v>
      </c>
      <c r="J64" t="n">
        <v>-1</v>
      </c>
      <c r="K64" t="n">
        <v>-1</v>
      </c>
      <c r="L64">
        <f>HYPERLINK("https://www.defined.fi/sol/A3dgn47MytozEyWviRfTynFjaecvf6RdTp8bbNS7pump?maker=CumoGrce3nkn4VHwGNrsCHuWL2xwKR9cisawbPkyAuwL","https://www.defined.fi/sol/A3dgn47MytozEyWviRfTynFjaecvf6RdTp8bbNS7pump?maker=CumoGrce3nkn4VHwGNrsCHuWL2xwKR9cisawbPkyAuwL")</f>
        <v/>
      </c>
      <c r="M64">
        <f>HYPERLINK("https://dexscreener.com/solana/A3dgn47MytozEyWviRfTynFjaecvf6RdTp8bbNS7pump?maker=CumoGrce3nkn4VHwGNrsCHuWL2xwKR9cisawbPkyAuwL","https://dexscreener.com/solana/A3dgn47MytozEyWviRfTynFjaecvf6RdTp8bbNS7pump?maker=CumoGrce3nkn4VHwGNrsCHuWL2xwKR9cisawbPkyAuwL")</f>
        <v/>
      </c>
    </row>
    <row r="65">
      <c r="A65" t="inlineStr">
        <is>
          <t>3DYUSsBQEPmgSHZsWmzBCRw9BQQLmU1HkpQQbuCNpump</t>
        </is>
      </c>
      <c r="B65" t="inlineStr">
        <is>
          <t>GAME</t>
        </is>
      </c>
      <c r="C65" t="n">
        <v>5</v>
      </c>
      <c r="D65" t="n">
        <v>0.9399999999999999</v>
      </c>
      <c r="E65" t="n">
        <v>0.6</v>
      </c>
      <c r="F65" t="n">
        <v>1.57</v>
      </c>
      <c r="G65" t="n">
        <v>2.51</v>
      </c>
      <c r="H65" t="n">
        <v>1</v>
      </c>
      <c r="I65" t="n">
        <v>1</v>
      </c>
      <c r="J65" t="n">
        <v>-1</v>
      </c>
      <c r="K65" t="n">
        <v>-1</v>
      </c>
      <c r="L65">
        <f>HYPERLINK("https://www.defined.fi/sol/3DYUSsBQEPmgSHZsWmzBCRw9BQQLmU1HkpQQbuCNpump?maker=CumoGrce3nkn4VHwGNrsCHuWL2xwKR9cisawbPkyAuwL","https://www.defined.fi/sol/3DYUSsBQEPmgSHZsWmzBCRw9BQQLmU1HkpQQbuCNpump?maker=CumoGrce3nkn4VHwGNrsCHuWL2xwKR9cisawbPkyAuwL")</f>
        <v/>
      </c>
      <c r="M65">
        <f>HYPERLINK("https://dexscreener.com/solana/3DYUSsBQEPmgSHZsWmzBCRw9BQQLmU1HkpQQbuCNpump?maker=CumoGrce3nkn4VHwGNrsCHuWL2xwKR9cisawbPkyAuwL","https://dexscreener.com/solana/3DYUSsBQEPmgSHZsWmzBCRw9BQQLmU1HkpQQbuCNpump?maker=CumoGrce3nkn4VHwGNrsCHuWL2xwKR9cisawbPkyAuwL")</f>
        <v/>
      </c>
    </row>
    <row r="66">
      <c r="A66" t="inlineStr">
        <is>
          <t>HeCFQ5hiDZRKVYEuDF1LYBfbYfqAg98CQtbrTR7ipump</t>
        </is>
      </c>
      <c r="B66" t="inlineStr">
        <is>
          <t>MEOWMEOW</t>
        </is>
      </c>
      <c r="C66" t="n">
        <v>5</v>
      </c>
      <c r="D66" t="n">
        <v>0.102</v>
      </c>
      <c r="E66" t="n">
        <v>0.07000000000000001</v>
      </c>
      <c r="F66" t="n">
        <v>1.56</v>
      </c>
      <c r="G66" t="n">
        <v>1.66</v>
      </c>
      <c r="H66" t="n">
        <v>1</v>
      </c>
      <c r="I66" t="n">
        <v>1</v>
      </c>
      <c r="J66" t="n">
        <v>-1</v>
      </c>
      <c r="K66" t="n">
        <v>-1</v>
      </c>
      <c r="L66">
        <f>HYPERLINK("https://www.defined.fi/sol/HeCFQ5hiDZRKVYEuDF1LYBfbYfqAg98CQtbrTR7ipump?maker=CumoGrce3nkn4VHwGNrsCHuWL2xwKR9cisawbPkyAuwL","https://www.defined.fi/sol/HeCFQ5hiDZRKVYEuDF1LYBfbYfqAg98CQtbrTR7ipump?maker=CumoGrce3nkn4VHwGNrsCHuWL2xwKR9cisawbPkyAuwL")</f>
        <v/>
      </c>
      <c r="M66">
        <f>HYPERLINK("https://dexscreener.com/solana/HeCFQ5hiDZRKVYEuDF1LYBfbYfqAg98CQtbrTR7ipump?maker=CumoGrce3nkn4VHwGNrsCHuWL2xwKR9cisawbPkyAuwL","https://dexscreener.com/solana/HeCFQ5hiDZRKVYEuDF1LYBfbYfqAg98CQtbrTR7ipump?maker=CumoGrce3nkn4VHwGNrsCHuWL2xwKR9cisawbPkyAuwL")</f>
        <v/>
      </c>
    </row>
    <row r="67">
      <c r="A67" t="inlineStr">
        <is>
          <t>DvkvJLVLHFSr6uhEBeMQ4XTsPLtbJ6iKaWetLpXUmPGL</t>
        </is>
      </c>
      <c r="B67" t="inlineStr">
        <is>
          <t>HUH</t>
        </is>
      </c>
      <c r="C67" t="n">
        <v>5</v>
      </c>
      <c r="D67" t="n">
        <v>-0.008999999999999999</v>
      </c>
      <c r="E67" t="n">
        <v>-0.01</v>
      </c>
      <c r="F67" t="n">
        <v>0.974</v>
      </c>
      <c r="G67" t="n">
        <v>0.965</v>
      </c>
      <c r="H67" t="n">
        <v>1</v>
      </c>
      <c r="I67" t="n">
        <v>1</v>
      </c>
      <c r="J67" t="n">
        <v>-1</v>
      </c>
      <c r="K67" t="n">
        <v>-1</v>
      </c>
      <c r="L67">
        <f>HYPERLINK("https://www.defined.fi/sol/DvkvJLVLHFSr6uhEBeMQ4XTsPLtbJ6iKaWetLpXUmPGL?maker=CumoGrce3nkn4VHwGNrsCHuWL2xwKR9cisawbPkyAuwL","https://www.defined.fi/sol/DvkvJLVLHFSr6uhEBeMQ4XTsPLtbJ6iKaWetLpXUmPGL?maker=CumoGrce3nkn4VHwGNrsCHuWL2xwKR9cisawbPkyAuwL")</f>
        <v/>
      </c>
      <c r="M67">
        <f>HYPERLINK("https://dexscreener.com/solana/DvkvJLVLHFSr6uhEBeMQ4XTsPLtbJ6iKaWetLpXUmPGL?maker=CumoGrce3nkn4VHwGNrsCHuWL2xwKR9cisawbPkyAuwL","https://dexscreener.com/solana/DvkvJLVLHFSr6uhEBeMQ4XTsPLtbJ6iKaWetLpXUmPGL?maker=CumoGrce3nkn4VHwGNrsCHuWL2xwKR9cisawbPkyAuwL")</f>
        <v/>
      </c>
    </row>
    <row r="68">
      <c r="A68" t="inlineStr">
        <is>
          <t>GWR3yfBoRXCug5FDDgZg5zxn6Qo77sf4WeFs1N7Xpump</t>
        </is>
      </c>
      <c r="B68" t="inlineStr">
        <is>
          <t>CORTANA</t>
        </is>
      </c>
      <c r="C68" t="n">
        <v>5</v>
      </c>
      <c r="D68" t="n">
        <v>-1.36</v>
      </c>
      <c r="E68" t="n">
        <v>-0.96</v>
      </c>
      <c r="F68" t="n">
        <v>1.41</v>
      </c>
      <c r="G68" t="n">
        <v>0.051</v>
      </c>
      <c r="H68" t="n">
        <v>2</v>
      </c>
      <c r="I68" t="n">
        <v>1</v>
      </c>
      <c r="J68" t="n">
        <v>-1</v>
      </c>
      <c r="K68" t="n">
        <v>-1</v>
      </c>
      <c r="L68">
        <f>HYPERLINK("https://www.defined.fi/sol/GWR3yfBoRXCug5FDDgZg5zxn6Qo77sf4WeFs1N7Xpump?maker=CumoGrce3nkn4VHwGNrsCHuWL2xwKR9cisawbPkyAuwL","https://www.defined.fi/sol/GWR3yfBoRXCug5FDDgZg5zxn6Qo77sf4WeFs1N7Xpump?maker=CumoGrce3nkn4VHwGNrsCHuWL2xwKR9cisawbPkyAuwL")</f>
        <v/>
      </c>
      <c r="M68">
        <f>HYPERLINK("https://dexscreener.com/solana/GWR3yfBoRXCug5FDDgZg5zxn6Qo77sf4WeFs1N7Xpump?maker=CumoGrce3nkn4VHwGNrsCHuWL2xwKR9cisawbPkyAuwL","https://dexscreener.com/solana/GWR3yfBoRXCug5FDDgZg5zxn6Qo77sf4WeFs1N7Xpump?maker=CumoGrce3nkn4VHwGNrsCHuWL2xwKR9cisawbPkyAuwL")</f>
        <v/>
      </c>
    </row>
    <row r="69">
      <c r="A69" t="inlineStr">
        <is>
          <t>9VhXzgWS9kveRVi8JQdf129nZha3Ugr7sZGmm9Dypump</t>
        </is>
      </c>
      <c r="B69" t="inlineStr">
        <is>
          <t>Sophia</t>
        </is>
      </c>
      <c r="C69" t="n">
        <v>5</v>
      </c>
      <c r="D69" t="n">
        <v>-2.73</v>
      </c>
      <c r="E69" t="n">
        <v>-0.21</v>
      </c>
      <c r="F69" t="n">
        <v>13.03</v>
      </c>
      <c r="G69" t="n">
        <v>10.3</v>
      </c>
      <c r="H69" t="n">
        <v>6</v>
      </c>
      <c r="I69" t="n">
        <v>7</v>
      </c>
      <c r="J69" t="n">
        <v>-1</v>
      </c>
      <c r="K69" t="n">
        <v>-1</v>
      </c>
      <c r="L69">
        <f>HYPERLINK("https://www.defined.fi/sol/9VhXzgWS9kveRVi8JQdf129nZha3Ugr7sZGmm9Dypump?maker=CumoGrce3nkn4VHwGNrsCHuWL2xwKR9cisawbPkyAuwL","https://www.defined.fi/sol/9VhXzgWS9kveRVi8JQdf129nZha3Ugr7sZGmm9Dypump?maker=CumoGrce3nkn4VHwGNrsCHuWL2xwKR9cisawbPkyAuwL")</f>
        <v/>
      </c>
      <c r="M69">
        <f>HYPERLINK("https://dexscreener.com/solana/9VhXzgWS9kveRVi8JQdf129nZha3Ugr7sZGmm9Dypump?maker=CumoGrce3nkn4VHwGNrsCHuWL2xwKR9cisawbPkyAuwL","https://dexscreener.com/solana/9VhXzgWS9kveRVi8JQdf129nZha3Ugr7sZGmm9Dypump?maker=CumoGrce3nkn4VHwGNrsCHuWL2xwKR9cisawbPkyAuwL")</f>
        <v/>
      </c>
    </row>
    <row r="70">
      <c r="A70" t="inlineStr">
        <is>
          <t>4j12CcCv7jGnXXzPHyc27RHdh9jPw3Lfvbx85MNrpump</t>
        </is>
      </c>
      <c r="B70" t="inlineStr">
        <is>
          <t>PLAT</t>
        </is>
      </c>
      <c r="C70" t="n">
        <v>5</v>
      </c>
      <c r="D70" t="n">
        <v>-0.718</v>
      </c>
      <c r="E70" t="n">
        <v>-0.75</v>
      </c>
      <c r="F70" t="n">
        <v>0.953</v>
      </c>
      <c r="G70" t="n">
        <v>0.236</v>
      </c>
      <c r="H70" t="n">
        <v>1</v>
      </c>
      <c r="I70" t="n">
        <v>1</v>
      </c>
      <c r="J70" t="n">
        <v>-1</v>
      </c>
      <c r="K70" t="n">
        <v>-1</v>
      </c>
      <c r="L70">
        <f>HYPERLINK("https://www.defined.fi/sol/4j12CcCv7jGnXXzPHyc27RHdh9jPw3Lfvbx85MNrpump?maker=CumoGrce3nkn4VHwGNrsCHuWL2xwKR9cisawbPkyAuwL","https://www.defined.fi/sol/4j12CcCv7jGnXXzPHyc27RHdh9jPw3Lfvbx85MNrpump?maker=CumoGrce3nkn4VHwGNrsCHuWL2xwKR9cisawbPkyAuwL")</f>
        <v/>
      </c>
      <c r="M70">
        <f>HYPERLINK("https://dexscreener.com/solana/4j12CcCv7jGnXXzPHyc27RHdh9jPw3Lfvbx85MNrpump?maker=CumoGrce3nkn4VHwGNrsCHuWL2xwKR9cisawbPkyAuwL","https://dexscreener.com/solana/4j12CcCv7jGnXXzPHyc27RHdh9jPw3Lfvbx85MNrpump?maker=CumoGrce3nkn4VHwGNrsCHuWL2xwKR9cisawbPkyAuwL")</f>
        <v/>
      </c>
    </row>
    <row r="71">
      <c r="A71" t="inlineStr">
        <is>
          <t>3VYJZK2q2rfxPk3TWJCE4hudTAUajfPQyDeQz5Zmpump</t>
        </is>
      </c>
      <c r="B71" t="inlineStr">
        <is>
          <t>AI6900</t>
        </is>
      </c>
      <c r="C71" t="n">
        <v>5</v>
      </c>
      <c r="D71" t="n">
        <v>-0.227</v>
      </c>
      <c r="E71" t="n">
        <v>-1</v>
      </c>
      <c r="F71" t="n">
        <v>0.385</v>
      </c>
      <c r="G71" t="n">
        <v>0.158</v>
      </c>
      <c r="H71" t="n">
        <v>1</v>
      </c>
      <c r="I71" t="n">
        <v>1</v>
      </c>
      <c r="J71" t="n">
        <v>-1</v>
      </c>
      <c r="K71" t="n">
        <v>-1</v>
      </c>
      <c r="L71">
        <f>HYPERLINK("https://www.defined.fi/sol/3VYJZK2q2rfxPk3TWJCE4hudTAUajfPQyDeQz5Zmpump?maker=CumoGrce3nkn4VHwGNrsCHuWL2xwKR9cisawbPkyAuwL","https://www.defined.fi/sol/3VYJZK2q2rfxPk3TWJCE4hudTAUajfPQyDeQz5Zmpump?maker=CumoGrce3nkn4VHwGNrsCHuWL2xwKR9cisawbPkyAuwL")</f>
        <v/>
      </c>
      <c r="M71">
        <f>HYPERLINK("https://dexscreener.com/solana/3VYJZK2q2rfxPk3TWJCE4hudTAUajfPQyDeQz5Zmpump?maker=CumoGrce3nkn4VHwGNrsCHuWL2xwKR9cisawbPkyAuwL","https://dexscreener.com/solana/3VYJZK2q2rfxPk3TWJCE4hudTAUajfPQyDeQz5Zmpump?maker=CumoGrce3nkn4VHwGNrsCHuWL2xwKR9cisawbPkyAuwL")</f>
        <v/>
      </c>
    </row>
    <row r="72">
      <c r="A72" t="inlineStr">
        <is>
          <t>JBVEBG6efxL8W2pgKifASjBeuQz2rX3KSgEx1Gncpump</t>
        </is>
      </c>
      <c r="B72" t="inlineStr">
        <is>
          <t>Captcha</t>
        </is>
      </c>
      <c r="C72" t="n">
        <v>5</v>
      </c>
      <c r="D72" t="n">
        <v>-0.171</v>
      </c>
      <c r="E72" t="n">
        <v>-1</v>
      </c>
      <c r="F72" t="n">
        <v>0.546</v>
      </c>
      <c r="G72" t="n">
        <v>0.376</v>
      </c>
      <c r="H72" t="n">
        <v>1</v>
      </c>
      <c r="I72" t="n">
        <v>1</v>
      </c>
      <c r="J72" t="n">
        <v>-1</v>
      </c>
      <c r="K72" t="n">
        <v>-1</v>
      </c>
      <c r="L72">
        <f>HYPERLINK("https://www.defined.fi/sol/JBVEBG6efxL8W2pgKifASjBeuQz2rX3KSgEx1Gncpump?maker=CumoGrce3nkn4VHwGNrsCHuWL2xwKR9cisawbPkyAuwL","https://www.defined.fi/sol/JBVEBG6efxL8W2pgKifASjBeuQz2rX3KSgEx1Gncpump?maker=CumoGrce3nkn4VHwGNrsCHuWL2xwKR9cisawbPkyAuwL")</f>
        <v/>
      </c>
      <c r="M72">
        <f>HYPERLINK("https://dexscreener.com/solana/JBVEBG6efxL8W2pgKifASjBeuQz2rX3KSgEx1Gncpump?maker=CumoGrce3nkn4VHwGNrsCHuWL2xwKR9cisawbPkyAuwL","https://dexscreener.com/solana/JBVEBG6efxL8W2pgKifASjBeuQz2rX3KSgEx1Gncpump?maker=CumoGrce3nkn4VHwGNrsCHuWL2xwKR9cisawbPkyAuwL")</f>
        <v/>
      </c>
    </row>
    <row r="73">
      <c r="A73" t="inlineStr">
        <is>
          <t>EG7p9YzM1MBBDBnLD2crcAFK5FRLJAWBPVKCnucttUZK</t>
        </is>
      </c>
      <c r="B73" t="inlineStr">
        <is>
          <t>SOPHIAAI</t>
        </is>
      </c>
      <c r="C73" t="n">
        <v>5</v>
      </c>
      <c r="D73" t="n">
        <v>-3.12</v>
      </c>
      <c r="E73" t="n">
        <v>-0.29</v>
      </c>
      <c r="F73" t="n">
        <v>10.63</v>
      </c>
      <c r="G73" t="n">
        <v>7.51</v>
      </c>
      <c r="H73" t="n">
        <v>8</v>
      </c>
      <c r="I73" t="n">
        <v>5</v>
      </c>
      <c r="J73" t="n">
        <v>-1</v>
      </c>
      <c r="K73" t="n">
        <v>-1</v>
      </c>
      <c r="L73">
        <f>HYPERLINK("https://www.defined.fi/sol/EG7p9YzM1MBBDBnLD2crcAFK5FRLJAWBPVKCnucttUZK?maker=CumoGrce3nkn4VHwGNrsCHuWL2xwKR9cisawbPkyAuwL","https://www.defined.fi/sol/EG7p9YzM1MBBDBnLD2crcAFK5FRLJAWBPVKCnucttUZK?maker=CumoGrce3nkn4VHwGNrsCHuWL2xwKR9cisawbPkyAuwL")</f>
        <v/>
      </c>
      <c r="M73">
        <f>HYPERLINK("https://dexscreener.com/solana/EG7p9YzM1MBBDBnLD2crcAFK5FRLJAWBPVKCnucttUZK?maker=CumoGrce3nkn4VHwGNrsCHuWL2xwKR9cisawbPkyAuwL","https://dexscreener.com/solana/EG7p9YzM1MBBDBnLD2crcAFK5FRLJAWBPVKCnucttUZK?maker=CumoGrce3nkn4VHwGNrsCHuWL2xwKR9cisawbPkyAuwL")</f>
        <v/>
      </c>
    </row>
    <row r="74">
      <c r="A74" t="inlineStr">
        <is>
          <t>9JhFqCA21MoAXs2PTaeqNQp2XngPn1PgYr2rsEVCpump</t>
        </is>
      </c>
      <c r="B74" t="inlineStr">
        <is>
          <t>OPUS</t>
        </is>
      </c>
      <c r="C74" t="n">
        <v>6</v>
      </c>
      <c r="D74" t="n">
        <v>-8.4</v>
      </c>
      <c r="E74" t="n">
        <v>-0.52</v>
      </c>
      <c r="F74" t="n">
        <v>16.12</v>
      </c>
      <c r="G74" t="n">
        <v>7.72</v>
      </c>
      <c r="H74" t="n">
        <v>7</v>
      </c>
      <c r="I74" t="n">
        <v>5</v>
      </c>
      <c r="J74" t="n">
        <v>-1</v>
      </c>
      <c r="K74" t="n">
        <v>-1</v>
      </c>
      <c r="L74">
        <f>HYPERLINK("https://www.defined.fi/sol/9JhFqCA21MoAXs2PTaeqNQp2XngPn1PgYr2rsEVCpump?maker=CumoGrce3nkn4VHwGNrsCHuWL2xwKR9cisawbPkyAuwL","https://www.defined.fi/sol/9JhFqCA21MoAXs2PTaeqNQp2XngPn1PgYr2rsEVCpump?maker=CumoGrce3nkn4VHwGNrsCHuWL2xwKR9cisawbPkyAuwL")</f>
        <v/>
      </c>
      <c r="M74">
        <f>HYPERLINK("https://dexscreener.com/solana/9JhFqCA21MoAXs2PTaeqNQp2XngPn1PgYr2rsEVCpump?maker=CumoGrce3nkn4VHwGNrsCHuWL2xwKR9cisawbPkyAuwL","https://dexscreener.com/solana/9JhFqCA21MoAXs2PTaeqNQp2XngPn1PgYr2rsEVCpump?maker=CumoGrce3nkn4VHwGNrsCHuWL2xwKR9cisawbPkyAuwL")</f>
        <v/>
      </c>
    </row>
    <row r="75">
      <c r="A75" t="inlineStr">
        <is>
          <t>41ogcpM8btW6s33SVNM7spBAQQm1ZVdmuDabLLi9pump</t>
        </is>
      </c>
      <c r="B75" t="inlineStr">
        <is>
          <t>GG</t>
        </is>
      </c>
      <c r="C75" t="n">
        <v>6</v>
      </c>
      <c r="D75" t="n">
        <v>2.13</v>
      </c>
      <c r="E75" t="n">
        <v>0.78</v>
      </c>
      <c r="F75" t="n">
        <v>2.74</v>
      </c>
      <c r="G75" t="n">
        <v>4.87</v>
      </c>
      <c r="H75" t="n">
        <v>1</v>
      </c>
      <c r="I75" t="n">
        <v>2</v>
      </c>
      <c r="J75" t="n">
        <v>-1</v>
      </c>
      <c r="K75" t="n">
        <v>-1</v>
      </c>
      <c r="L75">
        <f>HYPERLINK("https://www.defined.fi/sol/41ogcpM8btW6s33SVNM7spBAQQm1ZVdmuDabLLi9pump?maker=CumoGrce3nkn4VHwGNrsCHuWL2xwKR9cisawbPkyAuwL","https://www.defined.fi/sol/41ogcpM8btW6s33SVNM7spBAQQm1ZVdmuDabLLi9pump?maker=CumoGrce3nkn4VHwGNrsCHuWL2xwKR9cisawbPkyAuwL")</f>
        <v/>
      </c>
      <c r="M75">
        <f>HYPERLINK("https://dexscreener.com/solana/41ogcpM8btW6s33SVNM7spBAQQm1ZVdmuDabLLi9pump?maker=CumoGrce3nkn4VHwGNrsCHuWL2xwKR9cisawbPkyAuwL","https://dexscreener.com/solana/41ogcpM8btW6s33SVNM7spBAQQm1ZVdmuDabLLi9pump?maker=CumoGrce3nkn4VHwGNrsCHuWL2xwKR9cisawbPkyAuwL")</f>
        <v/>
      </c>
    </row>
    <row r="76">
      <c r="A76" t="inlineStr">
        <is>
          <t>BMpFQJXd7KBLJBp174fKCFcDxyrd1cTXaFvcudJLpump</t>
        </is>
      </c>
      <c r="B76" t="inlineStr">
        <is>
          <t>TREE</t>
        </is>
      </c>
      <c r="C76" t="n">
        <v>6</v>
      </c>
      <c r="D76" t="n">
        <v>-0.927</v>
      </c>
      <c r="E76" t="n">
        <v>-0.16</v>
      </c>
      <c r="F76" t="n">
        <v>5.66</v>
      </c>
      <c r="G76" t="n">
        <v>4.73</v>
      </c>
      <c r="H76" t="n">
        <v>5</v>
      </c>
      <c r="I76" t="n">
        <v>1</v>
      </c>
      <c r="J76" t="n">
        <v>-1</v>
      </c>
      <c r="K76" t="n">
        <v>-1</v>
      </c>
      <c r="L76">
        <f>HYPERLINK("https://www.defined.fi/sol/BMpFQJXd7KBLJBp174fKCFcDxyrd1cTXaFvcudJLpump?maker=CumoGrce3nkn4VHwGNrsCHuWL2xwKR9cisawbPkyAuwL","https://www.defined.fi/sol/BMpFQJXd7KBLJBp174fKCFcDxyrd1cTXaFvcudJLpump?maker=CumoGrce3nkn4VHwGNrsCHuWL2xwKR9cisawbPkyAuwL")</f>
        <v/>
      </c>
      <c r="M76">
        <f>HYPERLINK("https://dexscreener.com/solana/BMpFQJXd7KBLJBp174fKCFcDxyrd1cTXaFvcudJLpump?maker=CumoGrce3nkn4VHwGNrsCHuWL2xwKR9cisawbPkyAuwL","https://dexscreener.com/solana/BMpFQJXd7KBLJBp174fKCFcDxyrd1cTXaFvcudJLpump?maker=CumoGrce3nkn4VHwGNrsCHuWL2xwKR9cisawbPkyAuwL")</f>
        <v/>
      </c>
    </row>
    <row r="77">
      <c r="A77" t="inlineStr">
        <is>
          <t>AN8yJbEVhkdLpdDxGKBwjKa7EM7YAaWWZYAGBvrFv8wN</t>
        </is>
      </c>
      <c r="B77" t="inlineStr">
        <is>
          <t>jamong</t>
        </is>
      </c>
      <c r="C77" t="n">
        <v>7</v>
      </c>
      <c r="D77" t="n">
        <v>-1.04</v>
      </c>
      <c r="E77" t="n">
        <v>-0.87</v>
      </c>
      <c r="F77" t="n">
        <v>1.19</v>
      </c>
      <c r="G77" t="n">
        <v>0.15</v>
      </c>
      <c r="H77" t="n">
        <v>1</v>
      </c>
      <c r="I77" t="n">
        <v>1</v>
      </c>
      <c r="J77" t="n">
        <v>-1</v>
      </c>
      <c r="K77" t="n">
        <v>-1</v>
      </c>
      <c r="L77">
        <f>HYPERLINK("https://www.defined.fi/sol/AN8yJbEVhkdLpdDxGKBwjKa7EM7YAaWWZYAGBvrFv8wN?maker=CumoGrce3nkn4VHwGNrsCHuWL2xwKR9cisawbPkyAuwL","https://www.defined.fi/sol/AN8yJbEVhkdLpdDxGKBwjKa7EM7YAaWWZYAGBvrFv8wN?maker=CumoGrce3nkn4VHwGNrsCHuWL2xwKR9cisawbPkyAuwL")</f>
        <v/>
      </c>
      <c r="M77">
        <f>HYPERLINK("https://dexscreener.com/solana/AN8yJbEVhkdLpdDxGKBwjKa7EM7YAaWWZYAGBvrFv8wN?maker=CumoGrce3nkn4VHwGNrsCHuWL2xwKR9cisawbPkyAuwL","https://dexscreener.com/solana/AN8yJbEVhkdLpdDxGKBwjKa7EM7YAaWWZYAGBvrFv8wN?maker=CumoGrce3nkn4VHwGNrsCHuWL2xwKR9cisawbPkyAuwL")</f>
        <v/>
      </c>
    </row>
    <row r="78">
      <c r="A78" t="inlineStr">
        <is>
          <t>qm7sy3qzeN8ph3YYzw18mpkZvJHfT4EGuUri5ecpump</t>
        </is>
      </c>
      <c r="B78" t="inlineStr">
        <is>
          <t>SUKI</t>
        </is>
      </c>
      <c r="C78" t="n">
        <v>7</v>
      </c>
      <c r="D78" t="n">
        <v>-0.501</v>
      </c>
      <c r="E78" t="n">
        <v>-0.27</v>
      </c>
      <c r="F78" t="n">
        <v>1.83</v>
      </c>
      <c r="G78" t="n">
        <v>1.33</v>
      </c>
      <c r="H78" t="n">
        <v>2</v>
      </c>
      <c r="I78" t="n">
        <v>1</v>
      </c>
      <c r="J78" t="n">
        <v>-1</v>
      </c>
      <c r="K78" t="n">
        <v>-1</v>
      </c>
      <c r="L78">
        <f>HYPERLINK("https://www.defined.fi/sol/qm7sy3qzeN8ph3YYzw18mpkZvJHfT4EGuUri5ecpump?maker=CumoGrce3nkn4VHwGNrsCHuWL2xwKR9cisawbPkyAuwL","https://www.defined.fi/sol/qm7sy3qzeN8ph3YYzw18mpkZvJHfT4EGuUri5ecpump?maker=CumoGrce3nkn4VHwGNrsCHuWL2xwKR9cisawbPkyAuwL")</f>
        <v/>
      </c>
      <c r="M78">
        <f>HYPERLINK("https://dexscreener.com/solana/qm7sy3qzeN8ph3YYzw18mpkZvJHfT4EGuUri5ecpump?maker=CumoGrce3nkn4VHwGNrsCHuWL2xwKR9cisawbPkyAuwL","https://dexscreener.com/solana/qm7sy3qzeN8ph3YYzw18mpkZvJHfT4EGuUri5ecpump?maker=CumoGrce3nkn4VHwGNrsCHuWL2xwKR9cisawbPkyAuwL")</f>
        <v/>
      </c>
    </row>
    <row r="79">
      <c r="A79" t="inlineStr">
        <is>
          <t>8oD721crRp8YTSj6RoUgqeugNrU9sg8xd9Qv9jBmpump</t>
        </is>
      </c>
      <c r="B79" t="inlineStr">
        <is>
          <t>Durag</t>
        </is>
      </c>
      <c r="C79" t="n">
        <v>7</v>
      </c>
      <c r="D79" t="n">
        <v>-0.87</v>
      </c>
      <c r="E79" t="n">
        <v>-0.95</v>
      </c>
      <c r="F79" t="n">
        <v>0.915</v>
      </c>
      <c r="G79" t="n">
        <v>0.045</v>
      </c>
      <c r="H79" t="n">
        <v>1</v>
      </c>
      <c r="I79" t="n">
        <v>1</v>
      </c>
      <c r="J79" t="n">
        <v>-1</v>
      </c>
      <c r="K79" t="n">
        <v>-1</v>
      </c>
      <c r="L79">
        <f>HYPERLINK("https://www.defined.fi/sol/8oD721crRp8YTSj6RoUgqeugNrU9sg8xd9Qv9jBmpump?maker=CumoGrce3nkn4VHwGNrsCHuWL2xwKR9cisawbPkyAuwL","https://www.defined.fi/sol/8oD721crRp8YTSj6RoUgqeugNrU9sg8xd9Qv9jBmpump?maker=CumoGrce3nkn4VHwGNrsCHuWL2xwKR9cisawbPkyAuwL")</f>
        <v/>
      </c>
      <c r="M79">
        <f>HYPERLINK("https://dexscreener.com/solana/8oD721crRp8YTSj6RoUgqeugNrU9sg8xd9Qv9jBmpump?maker=CumoGrce3nkn4VHwGNrsCHuWL2xwKR9cisawbPkyAuwL","https://dexscreener.com/solana/8oD721crRp8YTSj6RoUgqeugNrU9sg8xd9Qv9jBmpump?maker=CumoGrce3nkn4VHwGNrsCHuWL2xwKR9cisawbPkyAuwL")</f>
        <v/>
      </c>
    </row>
    <row r="80">
      <c r="A80" t="inlineStr">
        <is>
          <t>DZBztmgHuuY49pVkwCTzusg6SXCpbj16ZeSFfQLapump</t>
        </is>
      </c>
      <c r="B80" t="inlineStr">
        <is>
          <t>CBM</t>
        </is>
      </c>
      <c r="C80" t="n">
        <v>8</v>
      </c>
      <c r="D80" t="n">
        <v>-5.02</v>
      </c>
      <c r="E80" t="n">
        <v>-0.39</v>
      </c>
      <c r="F80" t="n">
        <v>12.79</v>
      </c>
      <c r="G80" t="n">
        <v>7.77</v>
      </c>
      <c r="H80" t="n">
        <v>5</v>
      </c>
      <c r="I80" t="n">
        <v>4</v>
      </c>
      <c r="J80" t="n">
        <v>-1</v>
      </c>
      <c r="K80" t="n">
        <v>-1</v>
      </c>
      <c r="L80">
        <f>HYPERLINK("https://www.defined.fi/sol/DZBztmgHuuY49pVkwCTzusg6SXCpbj16ZeSFfQLapump?maker=CumoGrce3nkn4VHwGNrsCHuWL2xwKR9cisawbPkyAuwL","https://www.defined.fi/sol/DZBztmgHuuY49pVkwCTzusg6SXCpbj16ZeSFfQLapump?maker=CumoGrce3nkn4VHwGNrsCHuWL2xwKR9cisawbPkyAuwL")</f>
        <v/>
      </c>
      <c r="M80">
        <f>HYPERLINK("https://dexscreener.com/solana/DZBztmgHuuY49pVkwCTzusg6SXCpbj16ZeSFfQLapump?maker=CumoGrce3nkn4VHwGNrsCHuWL2xwKR9cisawbPkyAuwL","https://dexscreener.com/solana/DZBztmgHuuY49pVkwCTzusg6SXCpbj16ZeSFfQLapump?maker=CumoGrce3nkn4VHwGNrsCHuWL2xwKR9cisawbPkyAuwL")</f>
        <v/>
      </c>
    </row>
    <row r="81">
      <c r="A81" t="inlineStr">
        <is>
          <t>3YfDgPtLbQm2UDsuzAT53bHMbEky2mXETe4V42X9pump</t>
        </is>
      </c>
      <c r="B81" t="inlineStr">
        <is>
          <t>HP</t>
        </is>
      </c>
      <c r="C81" t="n">
        <v>8</v>
      </c>
      <c r="D81" t="n">
        <v>0.248</v>
      </c>
      <c r="E81" t="n">
        <v>-1</v>
      </c>
      <c r="F81" t="n">
        <v>1.8</v>
      </c>
      <c r="G81" t="n">
        <v>2.05</v>
      </c>
      <c r="H81" t="n">
        <v>4</v>
      </c>
      <c r="I81" t="n">
        <v>2</v>
      </c>
      <c r="J81" t="n">
        <v>-1</v>
      </c>
      <c r="K81" t="n">
        <v>-1</v>
      </c>
      <c r="L81">
        <f>HYPERLINK("https://www.defined.fi/sol/3YfDgPtLbQm2UDsuzAT53bHMbEky2mXETe4V42X9pump?maker=CumoGrce3nkn4VHwGNrsCHuWL2xwKR9cisawbPkyAuwL","https://www.defined.fi/sol/3YfDgPtLbQm2UDsuzAT53bHMbEky2mXETe4V42X9pump?maker=CumoGrce3nkn4VHwGNrsCHuWL2xwKR9cisawbPkyAuwL")</f>
        <v/>
      </c>
      <c r="M81">
        <f>HYPERLINK("https://dexscreener.com/solana/3YfDgPtLbQm2UDsuzAT53bHMbEky2mXETe4V42X9pump?maker=CumoGrce3nkn4VHwGNrsCHuWL2xwKR9cisawbPkyAuwL","https://dexscreener.com/solana/3YfDgPtLbQm2UDsuzAT53bHMbEky2mXETe4V42X9pump?maker=CumoGrce3nkn4VHwGNrsCHuWL2xwKR9cisawbPkyAuwL")</f>
        <v/>
      </c>
    </row>
    <row r="82">
      <c r="A82" t="inlineStr">
        <is>
          <t>9oyK7EsnP57rYMuKxZ9RwMdGV9RgDKEdqvKRxiutpump</t>
        </is>
      </c>
      <c r="B82" t="inlineStr">
        <is>
          <t>maxi</t>
        </is>
      </c>
      <c r="C82" t="n">
        <v>8</v>
      </c>
      <c r="D82" t="n">
        <v>0.003</v>
      </c>
      <c r="E82" t="n">
        <v>-1</v>
      </c>
      <c r="F82" t="n">
        <v>0.046</v>
      </c>
      <c r="G82" t="n">
        <v>0.049</v>
      </c>
      <c r="H82" t="n">
        <v>1</v>
      </c>
      <c r="I82" t="n">
        <v>1</v>
      </c>
      <c r="J82" t="n">
        <v>-1</v>
      </c>
      <c r="K82" t="n">
        <v>-1</v>
      </c>
      <c r="L82">
        <f>HYPERLINK("https://www.defined.fi/sol/9oyK7EsnP57rYMuKxZ9RwMdGV9RgDKEdqvKRxiutpump?maker=CumoGrce3nkn4VHwGNrsCHuWL2xwKR9cisawbPkyAuwL","https://www.defined.fi/sol/9oyK7EsnP57rYMuKxZ9RwMdGV9RgDKEdqvKRxiutpump?maker=CumoGrce3nkn4VHwGNrsCHuWL2xwKR9cisawbPkyAuwL")</f>
        <v/>
      </c>
      <c r="M82">
        <f>HYPERLINK("https://dexscreener.com/solana/9oyK7EsnP57rYMuKxZ9RwMdGV9RgDKEdqvKRxiutpump?maker=CumoGrce3nkn4VHwGNrsCHuWL2xwKR9cisawbPkyAuwL","https://dexscreener.com/solana/9oyK7EsnP57rYMuKxZ9RwMdGV9RgDKEdqvKRxiutpump?maker=CumoGrce3nkn4VHwGNrsCHuWL2xwKR9cisawbPkyAuwL")</f>
        <v/>
      </c>
    </row>
    <row r="83">
      <c r="A83" t="inlineStr">
        <is>
          <t>4m9Tx3Lu7rFzQtXKuoVGyg7Faw7gDyaTkbzikWJppump</t>
        </is>
      </c>
      <c r="B83" t="inlineStr">
        <is>
          <t>RIN</t>
        </is>
      </c>
      <c r="C83" t="n">
        <v>8</v>
      </c>
      <c r="D83" t="n">
        <v>-0.426</v>
      </c>
      <c r="E83" t="n">
        <v>-1</v>
      </c>
      <c r="F83" t="n">
        <v>1.72</v>
      </c>
      <c r="G83" t="n">
        <v>1.29</v>
      </c>
      <c r="H83" t="n">
        <v>2</v>
      </c>
      <c r="I83" t="n">
        <v>2</v>
      </c>
      <c r="J83" t="n">
        <v>-1</v>
      </c>
      <c r="K83" t="n">
        <v>-1</v>
      </c>
      <c r="L83">
        <f>HYPERLINK("https://www.defined.fi/sol/4m9Tx3Lu7rFzQtXKuoVGyg7Faw7gDyaTkbzikWJppump?maker=CumoGrce3nkn4VHwGNrsCHuWL2xwKR9cisawbPkyAuwL","https://www.defined.fi/sol/4m9Tx3Lu7rFzQtXKuoVGyg7Faw7gDyaTkbzikWJppump?maker=CumoGrce3nkn4VHwGNrsCHuWL2xwKR9cisawbPkyAuwL")</f>
        <v/>
      </c>
      <c r="M83">
        <f>HYPERLINK("https://dexscreener.com/solana/4m9Tx3Lu7rFzQtXKuoVGyg7Faw7gDyaTkbzikWJppump?maker=CumoGrce3nkn4VHwGNrsCHuWL2xwKR9cisawbPkyAuwL","https://dexscreener.com/solana/4m9Tx3Lu7rFzQtXKuoVGyg7Faw7gDyaTkbzikWJppump?maker=CumoGrce3nkn4VHwGNrsCHuWL2xwKR9cisawbPkyAuwL")</f>
        <v/>
      </c>
    </row>
    <row r="84">
      <c r="A84" t="inlineStr">
        <is>
          <t>J9NjNX5Y2mH8uaEa1JLgGGcfoGjZavcnvw8bQGidpump</t>
        </is>
      </c>
      <c r="B84" t="inlineStr">
        <is>
          <t>sprite</t>
        </is>
      </c>
      <c r="C84" t="n">
        <v>9</v>
      </c>
      <c r="D84" t="n">
        <v>-1.47</v>
      </c>
      <c r="E84" t="n">
        <v>-0.23</v>
      </c>
      <c r="F84" t="n">
        <v>6.5</v>
      </c>
      <c r="G84" t="n">
        <v>5.03</v>
      </c>
      <c r="H84" t="n">
        <v>1</v>
      </c>
      <c r="I84" t="n">
        <v>1</v>
      </c>
      <c r="J84" t="n">
        <v>-1</v>
      </c>
      <c r="K84" t="n">
        <v>-1</v>
      </c>
      <c r="L84">
        <f>HYPERLINK("https://www.defined.fi/sol/J9NjNX5Y2mH8uaEa1JLgGGcfoGjZavcnvw8bQGidpump?maker=CumoGrce3nkn4VHwGNrsCHuWL2xwKR9cisawbPkyAuwL","https://www.defined.fi/sol/J9NjNX5Y2mH8uaEa1JLgGGcfoGjZavcnvw8bQGidpump?maker=CumoGrce3nkn4VHwGNrsCHuWL2xwKR9cisawbPkyAuwL")</f>
        <v/>
      </c>
      <c r="M84">
        <f>HYPERLINK("https://dexscreener.com/solana/J9NjNX5Y2mH8uaEa1JLgGGcfoGjZavcnvw8bQGidpump?maker=CumoGrce3nkn4VHwGNrsCHuWL2xwKR9cisawbPkyAuwL","https://dexscreener.com/solana/J9NjNX5Y2mH8uaEa1JLgGGcfoGjZavcnvw8bQGidpump?maker=CumoGrce3nkn4VHwGNrsCHuWL2xwKR9cisawbPkyAuwL")</f>
        <v/>
      </c>
    </row>
    <row r="85">
      <c r="A85" t="inlineStr">
        <is>
          <t>BrAeCEvyNW1jSZxqKZD58MSTLzEWp8twSXAe7p8pA2GK</t>
        </is>
      </c>
      <c r="B85" t="inlineStr">
        <is>
          <t>WKP</t>
        </is>
      </c>
      <c r="C85" t="n">
        <v>9</v>
      </c>
      <c r="D85" t="n">
        <v>-0.382</v>
      </c>
      <c r="E85" t="n">
        <v>-0.14</v>
      </c>
      <c r="F85" t="n">
        <v>2.83</v>
      </c>
      <c r="G85" t="n">
        <v>2.45</v>
      </c>
      <c r="H85" t="n">
        <v>3</v>
      </c>
      <c r="I85" t="n">
        <v>1</v>
      </c>
      <c r="J85" t="n">
        <v>-1</v>
      </c>
      <c r="K85" t="n">
        <v>-1</v>
      </c>
      <c r="L85">
        <f>HYPERLINK("https://www.defined.fi/sol/BrAeCEvyNW1jSZxqKZD58MSTLzEWp8twSXAe7p8pA2GK?maker=CumoGrce3nkn4VHwGNrsCHuWL2xwKR9cisawbPkyAuwL","https://www.defined.fi/sol/BrAeCEvyNW1jSZxqKZD58MSTLzEWp8twSXAe7p8pA2GK?maker=CumoGrce3nkn4VHwGNrsCHuWL2xwKR9cisawbPkyAuwL")</f>
        <v/>
      </c>
      <c r="M85">
        <f>HYPERLINK("https://dexscreener.com/solana/BrAeCEvyNW1jSZxqKZD58MSTLzEWp8twSXAe7p8pA2GK?maker=CumoGrce3nkn4VHwGNrsCHuWL2xwKR9cisawbPkyAuwL","https://dexscreener.com/solana/BrAeCEvyNW1jSZxqKZD58MSTLzEWp8twSXAe7p8pA2GK?maker=CumoGrce3nkn4VHwGNrsCHuWL2xwKR9cisawbPkyAuwL")</f>
        <v/>
      </c>
    </row>
    <row r="86">
      <c r="A86" t="inlineStr">
        <is>
          <t>HdFBENNEFQV7dV2V5Eu8RDLTEnDNouM6CCVAvLKSnWV2</t>
        </is>
      </c>
      <c r="B86" t="inlineStr">
        <is>
          <t>SBF</t>
        </is>
      </c>
      <c r="C86" t="n">
        <v>9</v>
      </c>
      <c r="D86" t="n">
        <v>-0.79</v>
      </c>
      <c r="E86" t="n">
        <v>-1</v>
      </c>
      <c r="F86" t="n">
        <v>7.99</v>
      </c>
      <c r="G86" t="n">
        <v>7.2</v>
      </c>
      <c r="H86" t="n">
        <v>5</v>
      </c>
      <c r="I86" t="n">
        <v>4</v>
      </c>
      <c r="J86" t="n">
        <v>-1</v>
      </c>
      <c r="K86" t="n">
        <v>-1</v>
      </c>
      <c r="L86">
        <f>HYPERLINK("https://www.defined.fi/sol/HdFBENNEFQV7dV2V5Eu8RDLTEnDNouM6CCVAvLKSnWV2?maker=CumoGrce3nkn4VHwGNrsCHuWL2xwKR9cisawbPkyAuwL","https://www.defined.fi/sol/HdFBENNEFQV7dV2V5Eu8RDLTEnDNouM6CCVAvLKSnWV2?maker=CumoGrce3nkn4VHwGNrsCHuWL2xwKR9cisawbPkyAuwL")</f>
        <v/>
      </c>
      <c r="M86">
        <f>HYPERLINK("https://dexscreener.com/solana/HdFBENNEFQV7dV2V5Eu8RDLTEnDNouM6CCVAvLKSnWV2?maker=CumoGrce3nkn4VHwGNrsCHuWL2xwKR9cisawbPkyAuwL","https://dexscreener.com/solana/HdFBENNEFQV7dV2V5Eu8RDLTEnDNouM6CCVAvLKSnWV2?maker=CumoGrce3nkn4VHwGNrsCHuWL2xwKR9cisawbPkyAuwL")</f>
        <v/>
      </c>
    </row>
    <row r="87">
      <c r="A87" t="inlineStr">
        <is>
          <t>62CsquahdQ3J286G9UTqV6whxryfihdV4yg7kSJnpump</t>
        </is>
      </c>
      <c r="B87" t="inlineStr">
        <is>
          <t>BGG1</t>
        </is>
      </c>
      <c r="C87" t="n">
        <v>9</v>
      </c>
      <c r="D87" t="n">
        <v>0.468</v>
      </c>
      <c r="E87" t="n">
        <v>0.07000000000000001</v>
      </c>
      <c r="F87" t="n">
        <v>6.46</v>
      </c>
      <c r="G87" t="n">
        <v>6.93</v>
      </c>
      <c r="H87" t="n">
        <v>1</v>
      </c>
      <c r="I87" t="n">
        <v>2</v>
      </c>
      <c r="J87" t="n">
        <v>-1</v>
      </c>
      <c r="K87" t="n">
        <v>-1</v>
      </c>
      <c r="L87">
        <f>HYPERLINK("https://www.defined.fi/sol/62CsquahdQ3J286G9UTqV6whxryfihdV4yg7kSJnpump?maker=CumoGrce3nkn4VHwGNrsCHuWL2xwKR9cisawbPkyAuwL","https://www.defined.fi/sol/62CsquahdQ3J286G9UTqV6whxryfihdV4yg7kSJnpump?maker=CumoGrce3nkn4VHwGNrsCHuWL2xwKR9cisawbPkyAuwL")</f>
        <v/>
      </c>
      <c r="M87">
        <f>HYPERLINK("https://dexscreener.com/solana/62CsquahdQ3J286G9UTqV6whxryfihdV4yg7kSJnpump?maker=CumoGrce3nkn4VHwGNrsCHuWL2xwKR9cisawbPkyAuwL","https://dexscreener.com/solana/62CsquahdQ3J286G9UTqV6whxryfihdV4yg7kSJnpump?maker=CumoGrce3nkn4VHwGNrsCHuWL2xwKR9cisawbPkyAuwL")</f>
        <v/>
      </c>
    </row>
    <row r="88">
      <c r="A88" t="inlineStr">
        <is>
          <t>2ZxqfGgcJxhSVyX4xtPYWQp6CZkP6VqucsU4Qnkjpump</t>
        </is>
      </c>
      <c r="B88" t="inlineStr">
        <is>
          <t>usb</t>
        </is>
      </c>
      <c r="C88" t="n">
        <v>9</v>
      </c>
      <c r="D88" t="n">
        <v>1.48</v>
      </c>
      <c r="E88" t="n">
        <v>0.42</v>
      </c>
      <c r="F88" t="n">
        <v>3.48</v>
      </c>
      <c r="G88" t="n">
        <v>4.96</v>
      </c>
      <c r="H88" t="n">
        <v>1</v>
      </c>
      <c r="I88" t="n">
        <v>2</v>
      </c>
      <c r="J88" t="n">
        <v>-1</v>
      </c>
      <c r="K88" t="n">
        <v>-1</v>
      </c>
      <c r="L88">
        <f>HYPERLINK("https://www.defined.fi/sol/2ZxqfGgcJxhSVyX4xtPYWQp6CZkP6VqucsU4Qnkjpump?maker=CumoGrce3nkn4VHwGNrsCHuWL2xwKR9cisawbPkyAuwL","https://www.defined.fi/sol/2ZxqfGgcJxhSVyX4xtPYWQp6CZkP6VqucsU4Qnkjpump?maker=CumoGrce3nkn4VHwGNrsCHuWL2xwKR9cisawbPkyAuwL")</f>
        <v/>
      </c>
      <c r="M88">
        <f>HYPERLINK("https://dexscreener.com/solana/2ZxqfGgcJxhSVyX4xtPYWQp6CZkP6VqucsU4Qnkjpump?maker=CumoGrce3nkn4VHwGNrsCHuWL2xwKR9cisawbPkyAuwL","https://dexscreener.com/solana/2ZxqfGgcJxhSVyX4xtPYWQp6CZkP6VqucsU4Qnkjpump?maker=CumoGrce3nkn4VHwGNrsCHuWL2xwKR9cisawbPkyAuwL")</f>
        <v/>
      </c>
    </row>
    <row r="89">
      <c r="A89" t="inlineStr">
        <is>
          <t>G8QY59LUVcDCMV6ctiKiQv53kdCYRGtiytPcsk3Mpump</t>
        </is>
      </c>
      <c r="B89" t="inlineStr">
        <is>
          <t>GIF69</t>
        </is>
      </c>
      <c r="C89" t="n">
        <v>9</v>
      </c>
      <c r="D89" t="n">
        <v>0.055</v>
      </c>
      <c r="E89" t="n">
        <v>-1</v>
      </c>
      <c r="F89" t="n">
        <v>1.59</v>
      </c>
      <c r="G89" t="n">
        <v>1.64</v>
      </c>
      <c r="H89" t="n">
        <v>2</v>
      </c>
      <c r="I89" t="n">
        <v>1</v>
      </c>
      <c r="J89" t="n">
        <v>-1</v>
      </c>
      <c r="K89" t="n">
        <v>-1</v>
      </c>
      <c r="L89">
        <f>HYPERLINK("https://www.defined.fi/sol/G8QY59LUVcDCMV6ctiKiQv53kdCYRGtiytPcsk3Mpump?maker=CumoGrce3nkn4VHwGNrsCHuWL2xwKR9cisawbPkyAuwL","https://www.defined.fi/sol/G8QY59LUVcDCMV6ctiKiQv53kdCYRGtiytPcsk3Mpump?maker=CumoGrce3nkn4VHwGNrsCHuWL2xwKR9cisawbPkyAuwL")</f>
        <v/>
      </c>
      <c r="M89">
        <f>HYPERLINK("https://dexscreener.com/solana/G8QY59LUVcDCMV6ctiKiQv53kdCYRGtiytPcsk3Mpump?maker=CumoGrce3nkn4VHwGNrsCHuWL2xwKR9cisawbPkyAuwL","https://dexscreener.com/solana/G8QY59LUVcDCMV6ctiKiQv53kdCYRGtiytPcsk3Mpump?maker=CumoGrce3nkn4VHwGNrsCHuWL2xwKR9cisawbPkyAuwL")</f>
        <v/>
      </c>
    </row>
    <row r="90">
      <c r="A90" t="inlineStr">
        <is>
          <t>BhovpnBdEB7LiVsoJMQzrR43yLimB1PyKGYPyVPJpump</t>
        </is>
      </c>
      <c r="B90" t="inlineStr">
        <is>
          <t>rDOGS</t>
        </is>
      </c>
      <c r="C90" t="n">
        <v>9</v>
      </c>
      <c r="D90" t="n">
        <v>-0.094</v>
      </c>
      <c r="E90" t="n">
        <v>-1</v>
      </c>
      <c r="F90" t="n">
        <v>0.889</v>
      </c>
      <c r="G90" t="n">
        <v>0.795</v>
      </c>
      <c r="H90" t="n">
        <v>1</v>
      </c>
      <c r="I90" t="n">
        <v>1</v>
      </c>
      <c r="J90" t="n">
        <v>-1</v>
      </c>
      <c r="K90" t="n">
        <v>-1</v>
      </c>
      <c r="L90">
        <f>HYPERLINK("https://www.defined.fi/sol/BhovpnBdEB7LiVsoJMQzrR43yLimB1PyKGYPyVPJpump?maker=CumoGrce3nkn4VHwGNrsCHuWL2xwKR9cisawbPkyAuwL","https://www.defined.fi/sol/BhovpnBdEB7LiVsoJMQzrR43yLimB1PyKGYPyVPJpump?maker=CumoGrce3nkn4VHwGNrsCHuWL2xwKR9cisawbPkyAuwL")</f>
        <v/>
      </c>
      <c r="M90">
        <f>HYPERLINK("https://dexscreener.com/solana/BhovpnBdEB7LiVsoJMQzrR43yLimB1PyKGYPyVPJpump?maker=CumoGrce3nkn4VHwGNrsCHuWL2xwKR9cisawbPkyAuwL","https://dexscreener.com/solana/BhovpnBdEB7LiVsoJMQzrR43yLimB1PyKGYPyVPJpump?maker=CumoGrce3nkn4VHwGNrsCHuWL2xwKR9cisawbPkyAuwL")</f>
        <v/>
      </c>
    </row>
    <row r="91">
      <c r="A91" t="inlineStr">
        <is>
          <t>9AchtsrrnBWkbq2ZMUMzkJaAMzSghXAM41egoKx6pump</t>
        </is>
      </c>
      <c r="B91" t="inlineStr">
        <is>
          <t>$BROS</t>
        </is>
      </c>
      <c r="C91" t="n">
        <v>9</v>
      </c>
      <c r="D91" t="n">
        <v>0.414</v>
      </c>
      <c r="E91" t="n">
        <v>0.12</v>
      </c>
      <c r="F91" t="n">
        <v>3.43</v>
      </c>
      <c r="G91" t="n">
        <v>3.84</v>
      </c>
      <c r="H91" t="n">
        <v>3</v>
      </c>
      <c r="I91" t="n">
        <v>1</v>
      </c>
      <c r="J91" t="n">
        <v>-1</v>
      </c>
      <c r="K91" t="n">
        <v>-1</v>
      </c>
      <c r="L91">
        <f>HYPERLINK("https://www.defined.fi/sol/9AchtsrrnBWkbq2ZMUMzkJaAMzSghXAM41egoKx6pump?maker=CumoGrce3nkn4VHwGNrsCHuWL2xwKR9cisawbPkyAuwL","https://www.defined.fi/sol/9AchtsrrnBWkbq2ZMUMzkJaAMzSghXAM41egoKx6pump?maker=CumoGrce3nkn4VHwGNrsCHuWL2xwKR9cisawbPkyAuwL")</f>
        <v/>
      </c>
      <c r="M91">
        <f>HYPERLINK("https://dexscreener.com/solana/9AchtsrrnBWkbq2ZMUMzkJaAMzSghXAM41egoKx6pump?maker=CumoGrce3nkn4VHwGNrsCHuWL2xwKR9cisawbPkyAuwL","https://dexscreener.com/solana/9AchtsrrnBWkbq2ZMUMzkJaAMzSghXAM41egoKx6pump?maker=CumoGrce3nkn4VHwGNrsCHuWL2xwKR9cisawbPkyAuwL")</f>
        <v/>
      </c>
    </row>
    <row r="92">
      <c r="A92" t="inlineStr">
        <is>
          <t>33rVymHHPxfMvg4EHKBRF3h8a37cG7Et3eQWZzAkpump</t>
        </is>
      </c>
      <c r="B92" t="inlineStr">
        <is>
          <t>bro</t>
        </is>
      </c>
      <c r="C92" t="n">
        <v>9</v>
      </c>
      <c r="D92" t="n">
        <v>19.05</v>
      </c>
      <c r="E92" t="n">
        <v>0.51</v>
      </c>
      <c r="F92" t="n">
        <v>37.39</v>
      </c>
      <c r="G92" t="n">
        <v>56.43</v>
      </c>
      <c r="H92" t="n">
        <v>11</v>
      </c>
      <c r="I92" t="n">
        <v>26</v>
      </c>
      <c r="J92" t="n">
        <v>-1</v>
      </c>
      <c r="K92" t="n">
        <v>-1</v>
      </c>
      <c r="L92">
        <f>HYPERLINK("https://www.defined.fi/sol/33rVymHHPxfMvg4EHKBRF3h8a37cG7Et3eQWZzAkpump?maker=CumoGrce3nkn4VHwGNrsCHuWL2xwKR9cisawbPkyAuwL","https://www.defined.fi/sol/33rVymHHPxfMvg4EHKBRF3h8a37cG7Et3eQWZzAkpump?maker=CumoGrce3nkn4VHwGNrsCHuWL2xwKR9cisawbPkyAuwL")</f>
        <v/>
      </c>
      <c r="M92">
        <f>HYPERLINK("https://dexscreener.com/solana/33rVymHHPxfMvg4EHKBRF3h8a37cG7Et3eQWZzAkpump?maker=CumoGrce3nkn4VHwGNrsCHuWL2xwKR9cisawbPkyAuwL","https://dexscreener.com/solana/33rVymHHPxfMvg4EHKBRF3h8a37cG7Et3eQWZzAkpump?maker=CumoGrce3nkn4VHwGNrsCHuWL2xwKR9cisawbPkyAuwL")</f>
        <v/>
      </c>
    </row>
    <row r="93">
      <c r="A93" t="inlineStr">
        <is>
          <t>5fd5LSvpaoCjBEjhL5jZ8F5jdfkVXk2ZKXG22p8Tpump</t>
        </is>
      </c>
      <c r="B93" t="inlineStr">
        <is>
          <t>Angel</t>
        </is>
      </c>
      <c r="C93" t="n">
        <v>9</v>
      </c>
      <c r="D93" t="n">
        <v>-4.95</v>
      </c>
      <c r="E93" t="n">
        <v>-0.78</v>
      </c>
      <c r="F93" t="n">
        <v>6.39</v>
      </c>
      <c r="G93" t="n">
        <v>1.44</v>
      </c>
      <c r="H93" t="n">
        <v>4</v>
      </c>
      <c r="I93" t="n">
        <v>2</v>
      </c>
      <c r="J93" t="n">
        <v>-1</v>
      </c>
      <c r="K93" t="n">
        <v>-1</v>
      </c>
      <c r="L93">
        <f>HYPERLINK("https://www.defined.fi/sol/5fd5LSvpaoCjBEjhL5jZ8F5jdfkVXk2ZKXG22p8Tpump?maker=CumoGrce3nkn4VHwGNrsCHuWL2xwKR9cisawbPkyAuwL","https://www.defined.fi/sol/5fd5LSvpaoCjBEjhL5jZ8F5jdfkVXk2ZKXG22p8Tpump?maker=CumoGrce3nkn4VHwGNrsCHuWL2xwKR9cisawbPkyAuwL")</f>
        <v/>
      </c>
      <c r="M93">
        <f>HYPERLINK("https://dexscreener.com/solana/5fd5LSvpaoCjBEjhL5jZ8F5jdfkVXk2ZKXG22p8Tpump?maker=CumoGrce3nkn4VHwGNrsCHuWL2xwKR9cisawbPkyAuwL","https://dexscreener.com/solana/5fd5LSvpaoCjBEjhL5jZ8F5jdfkVXk2ZKXG22p8Tpump?maker=CumoGrce3nkn4VHwGNrsCHuWL2xwKR9cisawbPkyAuwL")</f>
        <v/>
      </c>
    </row>
    <row r="94">
      <c r="A94" t="inlineStr">
        <is>
          <t>G32oo2U916ErcmKGZMpQcdrbKcLEHtCG1bfwcf7gpump</t>
        </is>
      </c>
      <c r="B94" t="inlineStr">
        <is>
          <t>higher</t>
        </is>
      </c>
      <c r="C94" t="n">
        <v>10</v>
      </c>
      <c r="D94" t="n">
        <v>0.889</v>
      </c>
      <c r="E94" t="n">
        <v>0.34</v>
      </c>
      <c r="F94" t="n">
        <v>2.61</v>
      </c>
      <c r="G94" t="n">
        <v>3.5</v>
      </c>
      <c r="H94" t="n">
        <v>1</v>
      </c>
      <c r="I94" t="n">
        <v>1</v>
      </c>
      <c r="J94" t="n">
        <v>-1</v>
      </c>
      <c r="K94" t="n">
        <v>-1</v>
      </c>
      <c r="L94">
        <f>HYPERLINK("https://www.defined.fi/sol/G32oo2U916ErcmKGZMpQcdrbKcLEHtCG1bfwcf7gpump?maker=CumoGrce3nkn4VHwGNrsCHuWL2xwKR9cisawbPkyAuwL","https://www.defined.fi/sol/G32oo2U916ErcmKGZMpQcdrbKcLEHtCG1bfwcf7gpump?maker=CumoGrce3nkn4VHwGNrsCHuWL2xwKR9cisawbPkyAuwL")</f>
        <v/>
      </c>
      <c r="M94">
        <f>HYPERLINK("https://dexscreener.com/solana/G32oo2U916ErcmKGZMpQcdrbKcLEHtCG1bfwcf7gpump?maker=CumoGrce3nkn4VHwGNrsCHuWL2xwKR9cisawbPkyAuwL","https://dexscreener.com/solana/G32oo2U916ErcmKGZMpQcdrbKcLEHtCG1bfwcf7gpump?maker=CumoGrce3nkn4VHwGNrsCHuWL2xwKR9cisawbPkyAuwL")</f>
        <v/>
      </c>
    </row>
    <row r="95">
      <c r="A95" t="inlineStr">
        <is>
          <t>3Sx6ZuHGbzi24mhR8QfRNyXQXgJFH5H295rzELwRpump</t>
        </is>
      </c>
      <c r="B95" t="inlineStr">
        <is>
          <t>TRATE</t>
        </is>
      </c>
      <c r="C95" t="n">
        <v>10</v>
      </c>
      <c r="D95" t="n">
        <v>-0.959</v>
      </c>
      <c r="E95" t="n">
        <v>-0.35</v>
      </c>
      <c r="F95" t="n">
        <v>2.76</v>
      </c>
      <c r="G95" t="n">
        <v>1.8</v>
      </c>
      <c r="H95" t="n">
        <v>1</v>
      </c>
      <c r="I95" t="n">
        <v>1</v>
      </c>
      <c r="J95" t="n">
        <v>-1</v>
      </c>
      <c r="K95" t="n">
        <v>-1</v>
      </c>
      <c r="L95">
        <f>HYPERLINK("https://www.defined.fi/sol/3Sx6ZuHGbzi24mhR8QfRNyXQXgJFH5H295rzELwRpump?maker=CumoGrce3nkn4VHwGNrsCHuWL2xwKR9cisawbPkyAuwL","https://www.defined.fi/sol/3Sx6ZuHGbzi24mhR8QfRNyXQXgJFH5H295rzELwRpump?maker=CumoGrce3nkn4VHwGNrsCHuWL2xwKR9cisawbPkyAuwL")</f>
        <v/>
      </c>
      <c r="M95">
        <f>HYPERLINK("https://dexscreener.com/solana/3Sx6ZuHGbzi24mhR8QfRNyXQXgJFH5H295rzELwRpump?maker=CumoGrce3nkn4VHwGNrsCHuWL2xwKR9cisawbPkyAuwL","https://dexscreener.com/solana/3Sx6ZuHGbzi24mhR8QfRNyXQXgJFH5H295rzELwRpump?maker=CumoGrce3nkn4VHwGNrsCHuWL2xwKR9cisawbPkyAuwL")</f>
        <v/>
      </c>
    </row>
    <row r="96">
      <c r="A96" t="inlineStr">
        <is>
          <t>GRFK7sv4KhkMzJ7BXDUBy4PLyZVBeXuW1FeaT6Mnpump</t>
        </is>
      </c>
      <c r="B96" t="inlineStr">
        <is>
          <t>RICH</t>
        </is>
      </c>
      <c r="C96" t="n">
        <v>10</v>
      </c>
      <c r="D96" t="n">
        <v>11.74</v>
      </c>
      <c r="E96" t="n">
        <v>1.25</v>
      </c>
      <c r="F96" t="n">
        <v>9.42</v>
      </c>
      <c r="G96" t="n">
        <v>21.16</v>
      </c>
      <c r="H96" t="n">
        <v>5</v>
      </c>
      <c r="I96" t="n">
        <v>8</v>
      </c>
      <c r="J96" t="n">
        <v>-1</v>
      </c>
      <c r="K96" t="n">
        <v>-1</v>
      </c>
      <c r="L96">
        <f>HYPERLINK("https://www.defined.fi/sol/GRFK7sv4KhkMzJ7BXDUBy4PLyZVBeXuW1FeaT6Mnpump?maker=CumoGrce3nkn4VHwGNrsCHuWL2xwKR9cisawbPkyAuwL","https://www.defined.fi/sol/GRFK7sv4KhkMzJ7BXDUBy4PLyZVBeXuW1FeaT6Mnpump?maker=CumoGrce3nkn4VHwGNrsCHuWL2xwKR9cisawbPkyAuwL")</f>
        <v/>
      </c>
      <c r="M96">
        <f>HYPERLINK("https://dexscreener.com/solana/GRFK7sv4KhkMzJ7BXDUBy4PLyZVBeXuW1FeaT6Mnpump?maker=CumoGrce3nkn4VHwGNrsCHuWL2xwKR9cisawbPkyAuwL","https://dexscreener.com/solana/GRFK7sv4KhkMzJ7BXDUBy4PLyZVBeXuW1FeaT6Mnpump?maker=CumoGrce3nkn4VHwGNrsCHuWL2xwKR9cisawbPkyAuwL")</f>
        <v/>
      </c>
    </row>
    <row r="97">
      <c r="A97" t="inlineStr">
        <is>
          <t>AJ8cjz2n6EoGr2o3xVrNWK8AUdTX8KLfnyrHGUmQAxPr</t>
        </is>
      </c>
      <c r="B97" t="inlineStr">
        <is>
          <t>mom</t>
        </is>
      </c>
      <c r="C97" t="n">
        <v>11</v>
      </c>
      <c r="D97" t="n">
        <v>-0.359</v>
      </c>
      <c r="E97" t="n">
        <v>-1</v>
      </c>
      <c r="F97" t="n">
        <v>1.77</v>
      </c>
      <c r="G97" t="n">
        <v>1.41</v>
      </c>
      <c r="H97" t="n">
        <v>1</v>
      </c>
      <c r="I97" t="n">
        <v>2</v>
      </c>
      <c r="J97" t="n">
        <v>-1</v>
      </c>
      <c r="K97" t="n">
        <v>-1</v>
      </c>
      <c r="L97">
        <f>HYPERLINK("https://www.defined.fi/sol/AJ8cjz2n6EoGr2o3xVrNWK8AUdTX8KLfnyrHGUmQAxPr?maker=CumoGrce3nkn4VHwGNrsCHuWL2xwKR9cisawbPkyAuwL","https://www.defined.fi/sol/AJ8cjz2n6EoGr2o3xVrNWK8AUdTX8KLfnyrHGUmQAxPr?maker=CumoGrce3nkn4VHwGNrsCHuWL2xwKR9cisawbPkyAuwL")</f>
        <v/>
      </c>
      <c r="M97">
        <f>HYPERLINK("https://dexscreener.com/solana/AJ8cjz2n6EoGr2o3xVrNWK8AUdTX8KLfnyrHGUmQAxPr?maker=CumoGrce3nkn4VHwGNrsCHuWL2xwKR9cisawbPkyAuwL","https://dexscreener.com/solana/AJ8cjz2n6EoGr2o3xVrNWK8AUdTX8KLfnyrHGUmQAxPr?maker=CumoGrce3nkn4VHwGNrsCHuWL2xwKR9cisawbPkyAuwL")</f>
        <v/>
      </c>
    </row>
    <row r="98">
      <c r="A98" t="inlineStr">
        <is>
          <t>HspBGdbPHVNfNJ5ypSXStEZ72Nti8uefzE4CQUDxpump</t>
        </is>
      </c>
      <c r="B98" t="inlineStr">
        <is>
          <t>X3</t>
        </is>
      </c>
      <c r="C98" t="n">
        <v>11</v>
      </c>
      <c r="D98" t="n">
        <v>-0.847</v>
      </c>
      <c r="E98" t="n">
        <v>-1</v>
      </c>
      <c r="F98" t="n">
        <v>1.57</v>
      </c>
      <c r="G98" t="n">
        <v>0.724</v>
      </c>
      <c r="H98" t="n">
        <v>2</v>
      </c>
      <c r="I98" t="n">
        <v>1</v>
      </c>
      <c r="J98" t="n">
        <v>-1</v>
      </c>
      <c r="K98" t="n">
        <v>-1</v>
      </c>
      <c r="L98">
        <f>HYPERLINK("https://www.defined.fi/sol/HspBGdbPHVNfNJ5ypSXStEZ72Nti8uefzE4CQUDxpump?maker=CumoGrce3nkn4VHwGNrsCHuWL2xwKR9cisawbPkyAuwL","https://www.defined.fi/sol/HspBGdbPHVNfNJ5ypSXStEZ72Nti8uefzE4CQUDxpump?maker=CumoGrce3nkn4VHwGNrsCHuWL2xwKR9cisawbPkyAuwL")</f>
        <v/>
      </c>
      <c r="M98">
        <f>HYPERLINK("https://dexscreener.com/solana/HspBGdbPHVNfNJ5ypSXStEZ72Nti8uefzE4CQUDxpump?maker=CumoGrce3nkn4VHwGNrsCHuWL2xwKR9cisawbPkyAuwL","https://dexscreener.com/solana/HspBGdbPHVNfNJ5ypSXStEZ72Nti8uefzE4CQUDxpump?maker=CumoGrce3nkn4VHwGNrsCHuWL2xwKR9cisawbPkyAuwL")</f>
        <v/>
      </c>
    </row>
    <row r="99">
      <c r="A99" t="inlineStr">
        <is>
          <t>4G654hEZ58Ky1pUtDWeaVCzPw75M7Xsdwwi22y5gpump</t>
        </is>
      </c>
      <c r="B99" t="inlineStr">
        <is>
          <t>META</t>
        </is>
      </c>
      <c r="C99" t="n">
        <v>11</v>
      </c>
      <c r="D99" t="n">
        <v>-0.131</v>
      </c>
      <c r="E99" t="n">
        <v>-0.05</v>
      </c>
      <c r="F99" t="n">
        <v>2.67</v>
      </c>
      <c r="G99" t="n">
        <v>2.54</v>
      </c>
      <c r="H99" t="n">
        <v>1</v>
      </c>
      <c r="I99" t="n">
        <v>1</v>
      </c>
      <c r="J99" t="n">
        <v>-1</v>
      </c>
      <c r="K99" t="n">
        <v>-1</v>
      </c>
      <c r="L99">
        <f>HYPERLINK("https://www.defined.fi/sol/4G654hEZ58Ky1pUtDWeaVCzPw75M7Xsdwwi22y5gpump?maker=CumoGrce3nkn4VHwGNrsCHuWL2xwKR9cisawbPkyAuwL","https://www.defined.fi/sol/4G654hEZ58Ky1pUtDWeaVCzPw75M7Xsdwwi22y5gpump?maker=CumoGrce3nkn4VHwGNrsCHuWL2xwKR9cisawbPkyAuwL")</f>
        <v/>
      </c>
      <c r="M99">
        <f>HYPERLINK("https://dexscreener.com/solana/4G654hEZ58Ky1pUtDWeaVCzPw75M7Xsdwwi22y5gpump?maker=CumoGrce3nkn4VHwGNrsCHuWL2xwKR9cisawbPkyAuwL","https://dexscreener.com/solana/4G654hEZ58Ky1pUtDWeaVCzPw75M7Xsdwwi22y5gpump?maker=CumoGrce3nkn4VHwGNrsCHuWL2xwKR9cisawbPkyAuwL")</f>
        <v/>
      </c>
    </row>
    <row r="100">
      <c r="A100" t="inlineStr">
        <is>
          <t>Bp2KgefjvRDhvuLGjXHsSFxmqkJEXk3ZAa1FQ4rWpump</t>
        </is>
      </c>
      <c r="B100" t="inlineStr">
        <is>
          <t>YOURMOM</t>
        </is>
      </c>
      <c r="C100" t="n">
        <v>11</v>
      </c>
      <c r="D100" t="n">
        <v>-3.5</v>
      </c>
      <c r="E100" t="n">
        <v>-0.55</v>
      </c>
      <c r="F100" t="n">
        <v>6.4</v>
      </c>
      <c r="G100" t="n">
        <v>2.9</v>
      </c>
      <c r="H100" t="n">
        <v>3</v>
      </c>
      <c r="I100" t="n">
        <v>1</v>
      </c>
      <c r="J100" t="n">
        <v>-1</v>
      </c>
      <c r="K100" t="n">
        <v>-1</v>
      </c>
      <c r="L100">
        <f>HYPERLINK("https://www.defined.fi/sol/Bp2KgefjvRDhvuLGjXHsSFxmqkJEXk3ZAa1FQ4rWpump?maker=CumoGrce3nkn4VHwGNrsCHuWL2xwKR9cisawbPkyAuwL","https://www.defined.fi/sol/Bp2KgefjvRDhvuLGjXHsSFxmqkJEXk3ZAa1FQ4rWpump?maker=CumoGrce3nkn4VHwGNrsCHuWL2xwKR9cisawbPkyAuwL")</f>
        <v/>
      </c>
      <c r="M100">
        <f>HYPERLINK("https://dexscreener.com/solana/Bp2KgefjvRDhvuLGjXHsSFxmqkJEXk3ZAa1FQ4rWpump?maker=CumoGrce3nkn4VHwGNrsCHuWL2xwKR9cisawbPkyAuwL","https://dexscreener.com/solana/Bp2KgefjvRDhvuLGjXHsSFxmqkJEXk3ZAa1FQ4rWpump?maker=CumoGrce3nkn4VHwGNrsCHuWL2xwKR9cisawbPkyAuwL")</f>
        <v/>
      </c>
    </row>
    <row r="101">
      <c r="A101" t="inlineStr">
        <is>
          <t>DWKScU3qJvo3he2qtuULDHWq726aEhvCuuCu266opump</t>
        </is>
      </c>
      <c r="B101" t="inlineStr">
        <is>
          <t>Shoko</t>
        </is>
      </c>
      <c r="C101" t="n">
        <v>11</v>
      </c>
      <c r="D101" t="n">
        <v>-0.242</v>
      </c>
      <c r="E101" t="n">
        <v>-0.14</v>
      </c>
      <c r="F101" t="n">
        <v>1.79</v>
      </c>
      <c r="G101" t="n">
        <v>1.55</v>
      </c>
      <c r="H101" t="n">
        <v>1</v>
      </c>
      <c r="I101" t="n">
        <v>1</v>
      </c>
      <c r="J101" t="n">
        <v>-1</v>
      </c>
      <c r="K101" t="n">
        <v>-1</v>
      </c>
      <c r="L101">
        <f>HYPERLINK("https://www.defined.fi/sol/DWKScU3qJvo3he2qtuULDHWq726aEhvCuuCu266opump?maker=CumoGrce3nkn4VHwGNrsCHuWL2xwKR9cisawbPkyAuwL","https://www.defined.fi/sol/DWKScU3qJvo3he2qtuULDHWq726aEhvCuuCu266opump?maker=CumoGrce3nkn4VHwGNrsCHuWL2xwKR9cisawbPkyAuwL")</f>
        <v/>
      </c>
      <c r="M101">
        <f>HYPERLINK("https://dexscreener.com/solana/DWKScU3qJvo3he2qtuULDHWq726aEhvCuuCu266opump?maker=CumoGrce3nkn4VHwGNrsCHuWL2xwKR9cisawbPkyAuwL","https://dexscreener.com/solana/DWKScU3qJvo3he2qtuULDHWq726aEhvCuuCu266opump?maker=CumoGrce3nkn4VHwGNrsCHuWL2xwKR9cisawbPkyAuwL")</f>
        <v/>
      </c>
    </row>
    <row r="102">
      <c r="A102" t="inlineStr">
        <is>
          <t>5j53znc1fN7BQW3kMCXyQDBNN9EkP6xJB5uuicofpump</t>
        </is>
      </c>
      <c r="B102" t="inlineStr">
        <is>
          <t>Azuki</t>
        </is>
      </c>
      <c r="C102" t="n">
        <v>11</v>
      </c>
      <c r="D102" t="n">
        <v>-1.44</v>
      </c>
      <c r="E102" t="n">
        <v>-0.84</v>
      </c>
      <c r="F102" t="n">
        <v>1.71</v>
      </c>
      <c r="G102" t="n">
        <v>0.27</v>
      </c>
      <c r="H102" t="n">
        <v>1</v>
      </c>
      <c r="I102" t="n">
        <v>1</v>
      </c>
      <c r="J102" t="n">
        <v>-1</v>
      </c>
      <c r="K102" t="n">
        <v>-1</v>
      </c>
      <c r="L102">
        <f>HYPERLINK("https://www.defined.fi/sol/5j53znc1fN7BQW3kMCXyQDBNN9EkP6xJB5uuicofpump?maker=CumoGrce3nkn4VHwGNrsCHuWL2xwKR9cisawbPkyAuwL","https://www.defined.fi/sol/5j53znc1fN7BQW3kMCXyQDBNN9EkP6xJB5uuicofpump?maker=CumoGrce3nkn4VHwGNrsCHuWL2xwKR9cisawbPkyAuwL")</f>
        <v/>
      </c>
      <c r="M102">
        <f>HYPERLINK("https://dexscreener.com/solana/5j53znc1fN7BQW3kMCXyQDBNN9EkP6xJB5uuicofpump?maker=CumoGrce3nkn4VHwGNrsCHuWL2xwKR9cisawbPkyAuwL","https://dexscreener.com/solana/5j53znc1fN7BQW3kMCXyQDBNN9EkP6xJB5uuicofpump?maker=CumoGrce3nkn4VHwGNrsCHuWL2xwKR9cisawbPkyAuwL")</f>
        <v/>
      </c>
    </row>
    <row r="103">
      <c r="A103" t="inlineStr">
        <is>
          <t>Em9zr2tgSmGgRbz3kxyQeRXjRi9oc13wMu6cKam4zWFW</t>
        </is>
      </c>
      <c r="B103" t="inlineStr">
        <is>
          <t>NAMI</t>
        </is>
      </c>
      <c r="C103" t="n">
        <v>11</v>
      </c>
      <c r="D103" t="n">
        <v>-1.89</v>
      </c>
      <c r="E103" t="n">
        <v>-0.11</v>
      </c>
      <c r="F103" t="n">
        <v>13.13</v>
      </c>
      <c r="G103" t="n">
        <v>63.95</v>
      </c>
      <c r="H103" t="n">
        <v>2</v>
      </c>
      <c r="I103" t="n">
        <v>1</v>
      </c>
      <c r="J103" t="n">
        <v>-1</v>
      </c>
      <c r="K103" t="n">
        <v>-1</v>
      </c>
      <c r="L103">
        <f>HYPERLINK("https://www.defined.fi/sol/Em9zr2tgSmGgRbz3kxyQeRXjRi9oc13wMu6cKam4zWFW?maker=CumoGrce3nkn4VHwGNrsCHuWL2xwKR9cisawbPkyAuwL","https://www.defined.fi/sol/Em9zr2tgSmGgRbz3kxyQeRXjRi9oc13wMu6cKam4zWFW?maker=CumoGrce3nkn4VHwGNrsCHuWL2xwKR9cisawbPkyAuwL")</f>
        <v/>
      </c>
      <c r="M103">
        <f>HYPERLINK("https://dexscreener.com/solana/Em9zr2tgSmGgRbz3kxyQeRXjRi9oc13wMu6cKam4zWFW?maker=CumoGrce3nkn4VHwGNrsCHuWL2xwKR9cisawbPkyAuwL","https://dexscreener.com/solana/Em9zr2tgSmGgRbz3kxyQeRXjRi9oc13wMu6cKam4zWFW?maker=CumoGrce3nkn4VHwGNrsCHuWL2xwKR9cisawbPkyAuwL")</f>
        <v/>
      </c>
    </row>
    <row r="104">
      <c r="A104" t="inlineStr">
        <is>
          <t>4uzbSwHSJRA43VErKVPWnBySc3stG2CsDwypQ6xVpump</t>
        </is>
      </c>
      <c r="B104" t="inlineStr">
        <is>
          <t>sok</t>
        </is>
      </c>
      <c r="C104" t="n">
        <v>11</v>
      </c>
      <c r="D104" t="n">
        <v>6.24</v>
      </c>
      <c r="E104" t="n">
        <v>1.1</v>
      </c>
      <c r="F104" t="n">
        <v>5.67</v>
      </c>
      <c r="G104" t="n">
        <v>11.91</v>
      </c>
      <c r="H104" t="n">
        <v>3</v>
      </c>
      <c r="I104" t="n">
        <v>3</v>
      </c>
      <c r="J104" t="n">
        <v>-1</v>
      </c>
      <c r="K104" t="n">
        <v>-1</v>
      </c>
      <c r="L104">
        <f>HYPERLINK("https://www.defined.fi/sol/4uzbSwHSJRA43VErKVPWnBySc3stG2CsDwypQ6xVpump?maker=CumoGrce3nkn4VHwGNrsCHuWL2xwKR9cisawbPkyAuwL","https://www.defined.fi/sol/4uzbSwHSJRA43VErKVPWnBySc3stG2CsDwypQ6xVpump?maker=CumoGrce3nkn4VHwGNrsCHuWL2xwKR9cisawbPkyAuwL")</f>
        <v/>
      </c>
      <c r="M104">
        <f>HYPERLINK("https://dexscreener.com/solana/4uzbSwHSJRA43VErKVPWnBySc3stG2CsDwypQ6xVpump?maker=CumoGrce3nkn4VHwGNrsCHuWL2xwKR9cisawbPkyAuwL","https://dexscreener.com/solana/4uzbSwHSJRA43VErKVPWnBySc3stG2CsDwypQ6xVpump?maker=CumoGrce3nkn4VHwGNrsCHuWL2xwKR9cisawbPkyAuwL")</f>
        <v/>
      </c>
    </row>
    <row r="105">
      <c r="A105" t="inlineStr">
        <is>
          <t>E11Lz3BSTVVSatCfybhkmyfPmVyrJLyGw2qMH5Gepump</t>
        </is>
      </c>
      <c r="B105" t="inlineStr">
        <is>
          <t>r/Bitcoin</t>
        </is>
      </c>
      <c r="C105" t="n">
        <v>12</v>
      </c>
      <c r="D105" t="n">
        <v>-1.53</v>
      </c>
      <c r="E105" t="n">
        <v>-0.38</v>
      </c>
      <c r="F105" t="n">
        <v>4.07</v>
      </c>
      <c r="G105" t="n">
        <v>2.54</v>
      </c>
      <c r="H105" t="n">
        <v>3</v>
      </c>
      <c r="I105" t="n">
        <v>2</v>
      </c>
      <c r="J105" t="n">
        <v>-1</v>
      </c>
      <c r="K105" t="n">
        <v>-1</v>
      </c>
      <c r="L105">
        <f>HYPERLINK("https://www.defined.fi/sol/E11Lz3BSTVVSatCfybhkmyfPmVyrJLyGw2qMH5Gepump?maker=CumoGrce3nkn4VHwGNrsCHuWL2xwKR9cisawbPkyAuwL","https://www.defined.fi/sol/E11Lz3BSTVVSatCfybhkmyfPmVyrJLyGw2qMH5Gepump?maker=CumoGrce3nkn4VHwGNrsCHuWL2xwKR9cisawbPkyAuwL")</f>
        <v/>
      </c>
      <c r="M105">
        <f>HYPERLINK("https://dexscreener.com/solana/E11Lz3BSTVVSatCfybhkmyfPmVyrJLyGw2qMH5Gepump?maker=CumoGrce3nkn4VHwGNrsCHuWL2xwKR9cisawbPkyAuwL","https://dexscreener.com/solana/E11Lz3BSTVVSatCfybhkmyfPmVyrJLyGw2qMH5Gepump?maker=CumoGrce3nkn4VHwGNrsCHuWL2xwKR9cisawbPkyAuwL")</f>
        <v/>
      </c>
    </row>
    <row r="106">
      <c r="A106" t="inlineStr">
        <is>
          <t>CAzgVXNMzSzZFf7gxjuRAJhWqrD9dhiYyzGDShh4kZv5</t>
        </is>
      </c>
      <c r="B106" t="inlineStr">
        <is>
          <t>miu</t>
        </is>
      </c>
      <c r="C106" t="n">
        <v>12</v>
      </c>
      <c r="D106" t="n">
        <v>-0.866</v>
      </c>
      <c r="E106" t="n">
        <v>-0.43</v>
      </c>
      <c r="F106" t="n">
        <v>2</v>
      </c>
      <c r="G106" t="n">
        <v>1.14</v>
      </c>
      <c r="H106" t="n">
        <v>1</v>
      </c>
      <c r="I106" t="n">
        <v>1</v>
      </c>
      <c r="J106" t="n">
        <v>-1</v>
      </c>
      <c r="K106" t="n">
        <v>-1</v>
      </c>
      <c r="L106">
        <f>HYPERLINK("https://www.defined.fi/sol/CAzgVXNMzSzZFf7gxjuRAJhWqrD9dhiYyzGDShh4kZv5?maker=CumoGrce3nkn4VHwGNrsCHuWL2xwKR9cisawbPkyAuwL","https://www.defined.fi/sol/CAzgVXNMzSzZFf7gxjuRAJhWqrD9dhiYyzGDShh4kZv5?maker=CumoGrce3nkn4VHwGNrsCHuWL2xwKR9cisawbPkyAuwL")</f>
        <v/>
      </c>
      <c r="M106">
        <f>HYPERLINK("https://dexscreener.com/solana/CAzgVXNMzSzZFf7gxjuRAJhWqrD9dhiYyzGDShh4kZv5?maker=CumoGrce3nkn4VHwGNrsCHuWL2xwKR9cisawbPkyAuwL","https://dexscreener.com/solana/CAzgVXNMzSzZFf7gxjuRAJhWqrD9dhiYyzGDShh4kZv5?maker=CumoGrce3nkn4VHwGNrsCHuWL2xwKR9cisawbPkyAuwL")</f>
        <v/>
      </c>
    </row>
    <row r="107">
      <c r="A107" t="inlineStr">
        <is>
          <t>6k4eLYQ7ndGaTypz2bf5pVuJnnnDPhxPbPLFfS9rpump</t>
        </is>
      </c>
      <c r="B107" t="inlineStr">
        <is>
          <t>miu</t>
        </is>
      </c>
      <c r="C107" t="n">
        <v>12</v>
      </c>
      <c r="D107" t="n">
        <v>-0.433</v>
      </c>
      <c r="E107" t="n">
        <v>-1</v>
      </c>
      <c r="F107" t="n">
        <v>2.66</v>
      </c>
      <c r="G107" t="n">
        <v>2.23</v>
      </c>
      <c r="H107" t="n">
        <v>3</v>
      </c>
      <c r="I107" t="n">
        <v>2</v>
      </c>
      <c r="J107" t="n">
        <v>-1</v>
      </c>
      <c r="K107" t="n">
        <v>-1</v>
      </c>
      <c r="L107">
        <f>HYPERLINK("https://www.defined.fi/sol/6k4eLYQ7ndGaTypz2bf5pVuJnnnDPhxPbPLFfS9rpump?maker=CumoGrce3nkn4VHwGNrsCHuWL2xwKR9cisawbPkyAuwL","https://www.defined.fi/sol/6k4eLYQ7ndGaTypz2bf5pVuJnnnDPhxPbPLFfS9rpump?maker=CumoGrce3nkn4VHwGNrsCHuWL2xwKR9cisawbPkyAuwL")</f>
        <v/>
      </c>
      <c r="M107">
        <f>HYPERLINK("https://dexscreener.com/solana/6k4eLYQ7ndGaTypz2bf5pVuJnnnDPhxPbPLFfS9rpump?maker=CumoGrce3nkn4VHwGNrsCHuWL2xwKR9cisawbPkyAuwL","https://dexscreener.com/solana/6k4eLYQ7ndGaTypz2bf5pVuJnnnDPhxPbPLFfS9rpump?maker=CumoGrce3nkn4VHwGNrsCHuWL2xwKR9cisawbPkyAuwL")</f>
        <v/>
      </c>
    </row>
    <row r="108">
      <c r="A108" t="inlineStr">
        <is>
          <t>6Sn3WuCNnHr2JsWG9nHRddudNYv8sjaHL1GpxGtvX2fH</t>
        </is>
      </c>
      <c r="B108" t="inlineStr">
        <is>
          <t>DIDDY</t>
        </is>
      </c>
      <c r="C108" t="n">
        <v>13</v>
      </c>
      <c r="D108" t="n">
        <v>2.06</v>
      </c>
      <c r="E108" t="n">
        <v>2.22</v>
      </c>
      <c r="F108" t="n">
        <v>0.929</v>
      </c>
      <c r="G108" t="n">
        <v>2.99</v>
      </c>
      <c r="H108" t="n">
        <v>2</v>
      </c>
      <c r="I108" t="n">
        <v>1</v>
      </c>
      <c r="J108" t="n">
        <v>-1</v>
      </c>
      <c r="K108" t="n">
        <v>-1</v>
      </c>
      <c r="L108">
        <f>HYPERLINK("https://www.defined.fi/sol/6Sn3WuCNnHr2JsWG9nHRddudNYv8sjaHL1GpxGtvX2fH?maker=CumoGrce3nkn4VHwGNrsCHuWL2xwKR9cisawbPkyAuwL","https://www.defined.fi/sol/6Sn3WuCNnHr2JsWG9nHRddudNYv8sjaHL1GpxGtvX2fH?maker=CumoGrce3nkn4VHwGNrsCHuWL2xwKR9cisawbPkyAuwL")</f>
        <v/>
      </c>
      <c r="M108">
        <f>HYPERLINK("https://dexscreener.com/solana/6Sn3WuCNnHr2JsWG9nHRddudNYv8sjaHL1GpxGtvX2fH?maker=CumoGrce3nkn4VHwGNrsCHuWL2xwKR9cisawbPkyAuwL","https://dexscreener.com/solana/6Sn3WuCNnHr2JsWG9nHRddudNYv8sjaHL1GpxGtvX2fH?maker=CumoGrce3nkn4VHwGNrsCHuWL2xwKR9cisawbPkyAuwL")</f>
        <v/>
      </c>
    </row>
    <row r="109">
      <c r="A109" t="inlineStr">
        <is>
          <t>qiaupfns561LJPudU2YL48S2mx1nbekrn8V4RrpyJG6</t>
        </is>
      </c>
      <c r="B109" t="inlineStr">
        <is>
          <t>Zazu</t>
        </is>
      </c>
      <c r="C109" t="n">
        <v>13</v>
      </c>
      <c r="D109" t="n">
        <v>7.88</v>
      </c>
      <c r="E109" t="n">
        <v>2.77</v>
      </c>
      <c r="F109" t="n">
        <v>2.84</v>
      </c>
      <c r="G109" t="n">
        <v>10.72</v>
      </c>
      <c r="H109" t="n">
        <v>6</v>
      </c>
      <c r="I109" t="n">
        <v>10</v>
      </c>
      <c r="J109" t="n">
        <v>-1</v>
      </c>
      <c r="K109" t="n">
        <v>-1</v>
      </c>
      <c r="L109">
        <f>HYPERLINK("https://www.defined.fi/sol/qiaupfns561LJPudU2YL48S2mx1nbekrn8V4RrpyJG6?maker=CumoGrce3nkn4VHwGNrsCHuWL2xwKR9cisawbPkyAuwL","https://www.defined.fi/sol/qiaupfns561LJPudU2YL48S2mx1nbekrn8V4RrpyJG6?maker=CumoGrce3nkn4VHwGNrsCHuWL2xwKR9cisawbPkyAuwL")</f>
        <v/>
      </c>
      <c r="M109">
        <f>HYPERLINK("https://dexscreener.com/solana/qiaupfns561LJPudU2YL48S2mx1nbekrn8V4RrpyJG6?maker=CumoGrce3nkn4VHwGNrsCHuWL2xwKR9cisawbPkyAuwL","https://dexscreener.com/solana/qiaupfns561LJPudU2YL48S2mx1nbekrn8V4RrpyJG6?maker=CumoGrce3nkn4VHwGNrsCHuWL2xwKR9cisawbPkyAuwL")</f>
        <v/>
      </c>
    </row>
    <row r="110">
      <c r="A110" t="inlineStr">
        <is>
          <t>JB69LuefBuzUPD4KHQ7fbG1DEce8wcdYG12TPzWdpump</t>
        </is>
      </c>
      <c r="B110" t="inlineStr">
        <is>
          <t>GBC</t>
        </is>
      </c>
      <c r="C110" t="n">
        <v>13</v>
      </c>
      <c r="D110" t="n">
        <v>-0.711</v>
      </c>
      <c r="E110" t="n">
        <v>-0.8100000000000001</v>
      </c>
      <c r="F110" t="n">
        <v>0.881</v>
      </c>
      <c r="G110" t="n">
        <v>0.17</v>
      </c>
      <c r="H110" t="n">
        <v>1</v>
      </c>
      <c r="I110" t="n">
        <v>1</v>
      </c>
      <c r="J110" t="n">
        <v>-1</v>
      </c>
      <c r="K110" t="n">
        <v>-1</v>
      </c>
      <c r="L110">
        <f>HYPERLINK("https://www.defined.fi/sol/JB69LuefBuzUPD4KHQ7fbG1DEce8wcdYG12TPzWdpump?maker=CumoGrce3nkn4VHwGNrsCHuWL2xwKR9cisawbPkyAuwL","https://www.defined.fi/sol/JB69LuefBuzUPD4KHQ7fbG1DEce8wcdYG12TPzWdpump?maker=CumoGrce3nkn4VHwGNrsCHuWL2xwKR9cisawbPkyAuwL")</f>
        <v/>
      </c>
      <c r="M110">
        <f>HYPERLINK("https://dexscreener.com/solana/JB69LuefBuzUPD4KHQ7fbG1DEce8wcdYG12TPzWdpump?maker=CumoGrce3nkn4VHwGNrsCHuWL2xwKR9cisawbPkyAuwL","https://dexscreener.com/solana/JB69LuefBuzUPD4KHQ7fbG1DEce8wcdYG12TPzWdpump?maker=CumoGrce3nkn4VHwGNrsCHuWL2xwKR9cisawbPkyAuwL")</f>
        <v/>
      </c>
    </row>
    <row r="111">
      <c r="A111" t="inlineStr">
        <is>
          <t>8mQvv5KQy4kDNhhS2zpUf3GPezDY95LqbxQK3UFopump</t>
        </is>
      </c>
      <c r="B111" t="inlineStr">
        <is>
          <t>BTCWIFEY</t>
        </is>
      </c>
      <c r="C111" t="n">
        <v>14</v>
      </c>
      <c r="D111" t="n">
        <v>0.744</v>
      </c>
      <c r="E111" t="n">
        <v>0.28</v>
      </c>
      <c r="F111" t="n">
        <v>2.67</v>
      </c>
      <c r="G111" t="n">
        <v>3.41</v>
      </c>
      <c r="H111" t="n">
        <v>4</v>
      </c>
      <c r="I111" t="n">
        <v>2</v>
      </c>
      <c r="J111" t="n">
        <v>-1</v>
      </c>
      <c r="K111" t="n">
        <v>-1</v>
      </c>
      <c r="L111">
        <f>HYPERLINK("https://www.defined.fi/sol/8mQvv5KQy4kDNhhS2zpUf3GPezDY95LqbxQK3UFopump?maker=CumoGrce3nkn4VHwGNrsCHuWL2xwKR9cisawbPkyAuwL","https://www.defined.fi/sol/8mQvv5KQy4kDNhhS2zpUf3GPezDY95LqbxQK3UFopump?maker=CumoGrce3nkn4VHwGNrsCHuWL2xwKR9cisawbPkyAuwL")</f>
        <v/>
      </c>
      <c r="M111">
        <f>HYPERLINK("https://dexscreener.com/solana/8mQvv5KQy4kDNhhS2zpUf3GPezDY95LqbxQK3UFopump?maker=CumoGrce3nkn4VHwGNrsCHuWL2xwKR9cisawbPkyAuwL","https://dexscreener.com/solana/8mQvv5KQy4kDNhhS2zpUf3GPezDY95LqbxQK3UFopump?maker=CumoGrce3nkn4VHwGNrsCHuWL2xwKR9cisawbPkyAuwL")</f>
        <v/>
      </c>
    </row>
    <row r="112">
      <c r="A112" t="inlineStr">
        <is>
          <t>5oSdehrNUuhDbxUVpkDEXRAykhYQeD2L1D8S99SLpump</t>
        </is>
      </c>
      <c r="B112" t="inlineStr">
        <is>
          <t>SASHA</t>
        </is>
      </c>
      <c r="C112" t="n">
        <v>14</v>
      </c>
      <c r="D112" t="n">
        <v>-1.22</v>
      </c>
      <c r="E112" t="n">
        <v>-0.6899999999999999</v>
      </c>
      <c r="F112" t="n">
        <v>1.77</v>
      </c>
      <c r="G112" t="n">
        <v>0.551</v>
      </c>
      <c r="H112" t="n">
        <v>1</v>
      </c>
      <c r="I112" t="n">
        <v>1</v>
      </c>
      <c r="J112" t="n">
        <v>-1</v>
      </c>
      <c r="K112" t="n">
        <v>-1</v>
      </c>
      <c r="L112">
        <f>HYPERLINK("https://www.defined.fi/sol/5oSdehrNUuhDbxUVpkDEXRAykhYQeD2L1D8S99SLpump?maker=CumoGrce3nkn4VHwGNrsCHuWL2xwKR9cisawbPkyAuwL","https://www.defined.fi/sol/5oSdehrNUuhDbxUVpkDEXRAykhYQeD2L1D8S99SLpump?maker=CumoGrce3nkn4VHwGNrsCHuWL2xwKR9cisawbPkyAuwL")</f>
        <v/>
      </c>
      <c r="M112">
        <f>HYPERLINK("https://dexscreener.com/solana/5oSdehrNUuhDbxUVpkDEXRAykhYQeD2L1D8S99SLpump?maker=CumoGrce3nkn4VHwGNrsCHuWL2xwKR9cisawbPkyAuwL","https://dexscreener.com/solana/5oSdehrNUuhDbxUVpkDEXRAykhYQeD2L1D8S99SLpump?maker=CumoGrce3nkn4VHwGNrsCHuWL2xwKR9cisawbPkyAuwL")</f>
        <v/>
      </c>
    </row>
    <row r="113">
      <c r="A113" t="inlineStr">
        <is>
          <t>2tsNhfLiD6SY7VTchCBMfAVMqV6EAQN37pS9ugcEpump</t>
        </is>
      </c>
      <c r="B113" t="inlineStr">
        <is>
          <t>#186120</t>
        </is>
      </c>
      <c r="C113" t="n">
        <v>14</v>
      </c>
      <c r="D113" t="n">
        <v>-1.98</v>
      </c>
      <c r="E113" t="n">
        <v>-0.89</v>
      </c>
      <c r="F113" t="n">
        <v>2.23</v>
      </c>
      <c r="G113" t="n">
        <v>0.252</v>
      </c>
      <c r="H113" t="n">
        <v>3</v>
      </c>
      <c r="I113" t="n">
        <v>1</v>
      </c>
      <c r="J113" t="n">
        <v>-1</v>
      </c>
      <c r="K113" t="n">
        <v>-1</v>
      </c>
      <c r="L113">
        <f>HYPERLINK("https://www.defined.fi/sol/2tsNhfLiD6SY7VTchCBMfAVMqV6EAQN37pS9ugcEpump?maker=CumoGrce3nkn4VHwGNrsCHuWL2xwKR9cisawbPkyAuwL","https://www.defined.fi/sol/2tsNhfLiD6SY7VTchCBMfAVMqV6EAQN37pS9ugcEpump?maker=CumoGrce3nkn4VHwGNrsCHuWL2xwKR9cisawbPkyAuwL")</f>
        <v/>
      </c>
      <c r="M113">
        <f>HYPERLINK("https://dexscreener.com/solana/2tsNhfLiD6SY7VTchCBMfAVMqV6EAQN37pS9ugcEpump?maker=CumoGrce3nkn4VHwGNrsCHuWL2xwKR9cisawbPkyAuwL","https://dexscreener.com/solana/2tsNhfLiD6SY7VTchCBMfAVMqV6EAQN37pS9ugcEpump?maker=CumoGrce3nkn4VHwGNrsCHuWL2xwKR9cisawbPkyAuwL")</f>
        <v/>
      </c>
    </row>
    <row r="114">
      <c r="A114" t="inlineStr">
        <is>
          <t>6WNva7iLjTvxSfXPSmbjceW5Yc41LUH4SJNqKom5pump</t>
        </is>
      </c>
      <c r="B114" t="inlineStr">
        <is>
          <t>SASHA</t>
        </is>
      </c>
      <c r="C114" t="n">
        <v>14</v>
      </c>
      <c r="D114" t="n">
        <v>2.31</v>
      </c>
      <c r="E114" t="n">
        <v>0.68</v>
      </c>
      <c r="F114" t="n">
        <v>3.41</v>
      </c>
      <c r="G114" t="n">
        <v>5.72</v>
      </c>
      <c r="H114" t="n">
        <v>2</v>
      </c>
      <c r="I114" t="n">
        <v>4</v>
      </c>
      <c r="J114" t="n">
        <v>-1</v>
      </c>
      <c r="K114" t="n">
        <v>-1</v>
      </c>
      <c r="L114">
        <f>HYPERLINK("https://www.defined.fi/sol/6WNva7iLjTvxSfXPSmbjceW5Yc41LUH4SJNqKom5pump?maker=CumoGrce3nkn4VHwGNrsCHuWL2xwKR9cisawbPkyAuwL","https://www.defined.fi/sol/6WNva7iLjTvxSfXPSmbjceW5Yc41LUH4SJNqKom5pump?maker=CumoGrce3nkn4VHwGNrsCHuWL2xwKR9cisawbPkyAuwL")</f>
        <v/>
      </c>
      <c r="M114">
        <f>HYPERLINK("https://dexscreener.com/solana/6WNva7iLjTvxSfXPSmbjceW5Yc41LUH4SJNqKom5pump?maker=CumoGrce3nkn4VHwGNrsCHuWL2xwKR9cisawbPkyAuwL","https://dexscreener.com/solana/6WNva7iLjTvxSfXPSmbjceW5Yc41LUH4SJNqKom5pump?maker=CumoGrce3nkn4VHwGNrsCHuWL2xwKR9cisawbPkyAuwL")</f>
        <v/>
      </c>
    </row>
    <row r="115">
      <c r="A115" t="inlineStr">
        <is>
          <t>7nFYpHyhDgzg3ioU2JFko5kaVwm6bjkL4MtbUiVAiYbJ</t>
        </is>
      </c>
      <c r="B115" t="inlineStr">
        <is>
          <t>NET</t>
        </is>
      </c>
      <c r="C115" t="n">
        <v>15</v>
      </c>
      <c r="D115" t="n">
        <v>-0.339</v>
      </c>
      <c r="E115" t="n">
        <v>-0.38</v>
      </c>
      <c r="F115" t="n">
        <v>0.89</v>
      </c>
      <c r="G115" t="n">
        <v>0.551</v>
      </c>
      <c r="H115" t="n">
        <v>1</v>
      </c>
      <c r="I115" t="n">
        <v>1</v>
      </c>
      <c r="J115" t="n">
        <v>-1</v>
      </c>
      <c r="K115" t="n">
        <v>-1</v>
      </c>
      <c r="L115">
        <f>HYPERLINK("https://www.defined.fi/sol/7nFYpHyhDgzg3ioU2JFko5kaVwm6bjkL4MtbUiVAiYbJ?maker=CumoGrce3nkn4VHwGNrsCHuWL2xwKR9cisawbPkyAuwL","https://www.defined.fi/sol/7nFYpHyhDgzg3ioU2JFko5kaVwm6bjkL4MtbUiVAiYbJ?maker=CumoGrce3nkn4VHwGNrsCHuWL2xwKR9cisawbPkyAuwL")</f>
        <v/>
      </c>
      <c r="M115">
        <f>HYPERLINK("https://dexscreener.com/solana/7nFYpHyhDgzg3ioU2JFko5kaVwm6bjkL4MtbUiVAiYbJ?maker=CumoGrce3nkn4VHwGNrsCHuWL2xwKR9cisawbPkyAuwL","https://dexscreener.com/solana/7nFYpHyhDgzg3ioU2JFko5kaVwm6bjkL4MtbUiVAiYbJ?maker=CumoGrce3nkn4VHwGNrsCHuWL2xwKR9cisawbPkyAuwL")</f>
        <v/>
      </c>
    </row>
    <row r="116">
      <c r="A116" t="inlineStr">
        <is>
          <t>9rijonvzmSDrhFieqKQvgdr2drauvhuQukg31vpvpump</t>
        </is>
      </c>
      <c r="B116" t="inlineStr">
        <is>
          <t>Flog</t>
        </is>
      </c>
      <c r="C116" t="n">
        <v>15</v>
      </c>
      <c r="D116" t="n">
        <v>0.08599999999999999</v>
      </c>
      <c r="E116" t="n">
        <v>0.1</v>
      </c>
      <c r="F116" t="n">
        <v>0.891</v>
      </c>
      <c r="G116" t="n">
        <v>0.977</v>
      </c>
      <c r="H116" t="n">
        <v>1</v>
      </c>
      <c r="I116" t="n">
        <v>1</v>
      </c>
      <c r="J116" t="n">
        <v>-1</v>
      </c>
      <c r="K116" t="n">
        <v>-1</v>
      </c>
      <c r="L116">
        <f>HYPERLINK("https://www.defined.fi/sol/9rijonvzmSDrhFieqKQvgdr2drauvhuQukg31vpvpump?maker=CumoGrce3nkn4VHwGNrsCHuWL2xwKR9cisawbPkyAuwL","https://www.defined.fi/sol/9rijonvzmSDrhFieqKQvgdr2drauvhuQukg31vpvpump?maker=CumoGrce3nkn4VHwGNrsCHuWL2xwKR9cisawbPkyAuwL")</f>
        <v/>
      </c>
      <c r="M116">
        <f>HYPERLINK("https://dexscreener.com/solana/9rijonvzmSDrhFieqKQvgdr2drauvhuQukg31vpvpump?maker=CumoGrce3nkn4VHwGNrsCHuWL2xwKR9cisawbPkyAuwL","https://dexscreener.com/solana/9rijonvzmSDrhFieqKQvgdr2drauvhuQukg31vpvpump?maker=CumoGrce3nkn4VHwGNrsCHuWL2xwKR9cisawbPkyAuwL")</f>
        <v/>
      </c>
    </row>
    <row r="117">
      <c r="A117" t="inlineStr">
        <is>
          <t>EacVvKTDwEgzm4MhsnCVHqcTLedGpg215DQkEiy1pump</t>
        </is>
      </c>
      <c r="B117" t="inlineStr">
        <is>
          <t>CHROMERAG</t>
        </is>
      </c>
      <c r="C117" t="n">
        <v>15</v>
      </c>
      <c r="D117" t="n">
        <v>-0.16</v>
      </c>
      <c r="E117" t="n">
        <v>-0.18</v>
      </c>
      <c r="F117" t="n">
        <v>0.89</v>
      </c>
      <c r="G117" t="n">
        <v>0.73</v>
      </c>
      <c r="H117" t="n">
        <v>1</v>
      </c>
      <c r="I117" t="n">
        <v>1</v>
      </c>
      <c r="J117" t="n">
        <v>-1</v>
      </c>
      <c r="K117" t="n">
        <v>-1</v>
      </c>
      <c r="L117">
        <f>HYPERLINK("https://www.defined.fi/sol/EacVvKTDwEgzm4MhsnCVHqcTLedGpg215DQkEiy1pump?maker=CumoGrce3nkn4VHwGNrsCHuWL2xwKR9cisawbPkyAuwL","https://www.defined.fi/sol/EacVvKTDwEgzm4MhsnCVHqcTLedGpg215DQkEiy1pump?maker=CumoGrce3nkn4VHwGNrsCHuWL2xwKR9cisawbPkyAuwL")</f>
        <v/>
      </c>
      <c r="M117">
        <f>HYPERLINK("https://dexscreener.com/solana/EacVvKTDwEgzm4MhsnCVHqcTLedGpg215DQkEiy1pump?maker=CumoGrce3nkn4VHwGNrsCHuWL2xwKR9cisawbPkyAuwL","https://dexscreener.com/solana/EacVvKTDwEgzm4MhsnCVHqcTLedGpg215DQkEiy1pump?maker=CumoGrce3nkn4VHwGNrsCHuWL2xwKR9cisawbPkyAuwL")</f>
        <v/>
      </c>
    </row>
    <row r="118">
      <c r="A118" t="inlineStr">
        <is>
          <t>Zxo8gGcjRZYGkdmPTe3pZupDR6nupKjGLLsVFSJpump</t>
        </is>
      </c>
      <c r="B118" t="inlineStr">
        <is>
          <t>Peek</t>
        </is>
      </c>
      <c r="C118" t="n">
        <v>15</v>
      </c>
      <c r="D118" t="n">
        <v>-0.681</v>
      </c>
      <c r="E118" t="n">
        <v>-1</v>
      </c>
      <c r="F118" t="n">
        <v>0.899</v>
      </c>
      <c r="G118" t="n">
        <v>0.219</v>
      </c>
      <c r="H118" t="n">
        <v>1</v>
      </c>
      <c r="I118" t="n">
        <v>1</v>
      </c>
      <c r="J118" t="n">
        <v>-1</v>
      </c>
      <c r="K118" t="n">
        <v>-1</v>
      </c>
      <c r="L118">
        <f>HYPERLINK("https://www.defined.fi/sol/Zxo8gGcjRZYGkdmPTe3pZupDR6nupKjGLLsVFSJpump?maker=CumoGrce3nkn4VHwGNrsCHuWL2xwKR9cisawbPkyAuwL","https://www.defined.fi/sol/Zxo8gGcjRZYGkdmPTe3pZupDR6nupKjGLLsVFSJpump?maker=CumoGrce3nkn4VHwGNrsCHuWL2xwKR9cisawbPkyAuwL")</f>
        <v/>
      </c>
      <c r="M118">
        <f>HYPERLINK("https://dexscreener.com/solana/Zxo8gGcjRZYGkdmPTe3pZupDR6nupKjGLLsVFSJpump?maker=CumoGrce3nkn4VHwGNrsCHuWL2xwKR9cisawbPkyAuwL","https://dexscreener.com/solana/Zxo8gGcjRZYGkdmPTe3pZupDR6nupKjGLLsVFSJpump?maker=CumoGrce3nkn4VHwGNrsCHuWL2xwKR9cisawbPkyAuwL")</f>
        <v/>
      </c>
    </row>
    <row r="119">
      <c r="A119" t="inlineStr">
        <is>
          <t>fa1KDo3xoNYPG5qdYGdmCDFSsPV49pJsSXax3Jopump</t>
        </is>
      </c>
      <c r="B119" t="inlineStr">
        <is>
          <t>KURO</t>
        </is>
      </c>
      <c r="C119" t="n">
        <v>15</v>
      </c>
      <c r="D119" t="n">
        <v>-0.116</v>
      </c>
      <c r="E119" t="n">
        <v>-0.08</v>
      </c>
      <c r="F119" t="n">
        <v>1.53</v>
      </c>
      <c r="G119" t="n">
        <v>1.41</v>
      </c>
      <c r="H119" t="n">
        <v>3</v>
      </c>
      <c r="I119" t="n">
        <v>4</v>
      </c>
      <c r="J119" t="n">
        <v>-1</v>
      </c>
      <c r="K119" t="n">
        <v>-1</v>
      </c>
      <c r="L119">
        <f>HYPERLINK("https://www.defined.fi/sol/fa1KDo3xoNYPG5qdYGdmCDFSsPV49pJsSXax3Jopump?maker=CumoGrce3nkn4VHwGNrsCHuWL2xwKR9cisawbPkyAuwL","https://www.defined.fi/sol/fa1KDo3xoNYPG5qdYGdmCDFSsPV49pJsSXax3Jopump?maker=CumoGrce3nkn4VHwGNrsCHuWL2xwKR9cisawbPkyAuwL")</f>
        <v/>
      </c>
      <c r="M119">
        <f>HYPERLINK("https://dexscreener.com/solana/fa1KDo3xoNYPG5qdYGdmCDFSsPV49pJsSXax3Jopump?maker=CumoGrce3nkn4VHwGNrsCHuWL2xwKR9cisawbPkyAuwL","https://dexscreener.com/solana/fa1KDo3xoNYPG5qdYGdmCDFSsPV49pJsSXax3Jopump?maker=CumoGrce3nkn4VHwGNrsCHuWL2xwKR9cisawbPkyAuwL")</f>
        <v/>
      </c>
    </row>
    <row r="120">
      <c r="A120" t="inlineStr">
        <is>
          <t>HEDwJ1BHK6TzUPbKddRZMXaTxS3hS532BHAhjFiNpump</t>
        </is>
      </c>
      <c r="B120" t="inlineStr">
        <is>
          <t>Shifu</t>
        </is>
      </c>
      <c r="C120" t="n">
        <v>15</v>
      </c>
      <c r="D120" t="n">
        <v>-0.261</v>
      </c>
      <c r="E120" t="n">
        <v>-0.6</v>
      </c>
      <c r="F120" t="n">
        <v>0.435</v>
      </c>
      <c r="G120" t="n">
        <v>0.174</v>
      </c>
      <c r="H120" t="n">
        <v>1</v>
      </c>
      <c r="I120" t="n">
        <v>1</v>
      </c>
      <c r="J120" t="n">
        <v>-1</v>
      </c>
      <c r="K120" t="n">
        <v>-1</v>
      </c>
      <c r="L120">
        <f>HYPERLINK("https://www.defined.fi/sol/HEDwJ1BHK6TzUPbKddRZMXaTxS3hS532BHAhjFiNpump?maker=CumoGrce3nkn4VHwGNrsCHuWL2xwKR9cisawbPkyAuwL","https://www.defined.fi/sol/HEDwJ1BHK6TzUPbKddRZMXaTxS3hS532BHAhjFiNpump?maker=CumoGrce3nkn4VHwGNrsCHuWL2xwKR9cisawbPkyAuwL")</f>
        <v/>
      </c>
      <c r="M120">
        <f>HYPERLINK("https://dexscreener.com/solana/HEDwJ1BHK6TzUPbKddRZMXaTxS3hS532BHAhjFiNpump?maker=CumoGrce3nkn4VHwGNrsCHuWL2xwKR9cisawbPkyAuwL","https://dexscreener.com/solana/HEDwJ1BHK6TzUPbKddRZMXaTxS3hS532BHAhjFiNpump?maker=CumoGrce3nkn4VHwGNrsCHuWL2xwKR9cisawbPkyAuwL")</f>
        <v/>
      </c>
    </row>
    <row r="121">
      <c r="A121" t="inlineStr">
        <is>
          <t>4eCHvzNkhYworGsrko1MTiJxcwKfgBYBDchU3c57pump</t>
        </is>
      </c>
      <c r="B121" t="inlineStr">
        <is>
          <t>LUKE</t>
        </is>
      </c>
      <c r="C121" t="n">
        <v>15</v>
      </c>
      <c r="D121" t="n">
        <v>0.115</v>
      </c>
      <c r="E121" t="n">
        <v>0.26</v>
      </c>
      <c r="F121" t="n">
        <v>0.437</v>
      </c>
      <c r="G121" t="n">
        <v>0.553</v>
      </c>
      <c r="H121" t="n">
        <v>1</v>
      </c>
      <c r="I121" t="n">
        <v>2</v>
      </c>
      <c r="J121" t="n">
        <v>-1</v>
      </c>
      <c r="K121" t="n">
        <v>-1</v>
      </c>
      <c r="L121">
        <f>HYPERLINK("https://www.defined.fi/sol/4eCHvzNkhYworGsrko1MTiJxcwKfgBYBDchU3c57pump?maker=CumoGrce3nkn4VHwGNrsCHuWL2xwKR9cisawbPkyAuwL","https://www.defined.fi/sol/4eCHvzNkhYworGsrko1MTiJxcwKfgBYBDchU3c57pump?maker=CumoGrce3nkn4VHwGNrsCHuWL2xwKR9cisawbPkyAuwL")</f>
        <v/>
      </c>
      <c r="M121">
        <f>HYPERLINK("https://dexscreener.com/solana/4eCHvzNkhYworGsrko1MTiJxcwKfgBYBDchU3c57pump?maker=CumoGrce3nkn4VHwGNrsCHuWL2xwKR9cisawbPkyAuwL","https://dexscreener.com/solana/4eCHvzNkhYworGsrko1MTiJxcwKfgBYBDchU3c57pump?maker=CumoGrce3nkn4VHwGNrsCHuWL2xwKR9cisawbPkyAuwL")</f>
        <v/>
      </c>
    </row>
    <row r="122">
      <c r="A122" t="inlineStr">
        <is>
          <t>5M91pqRkAPfuBpmdqbTxpLf9MJ6i8DuE4jDQ3ABopump</t>
        </is>
      </c>
      <c r="B122" t="inlineStr">
        <is>
          <t>Ikari</t>
        </is>
      </c>
      <c r="C122" t="n">
        <v>15</v>
      </c>
      <c r="D122" t="n">
        <v>-0.08400000000000001</v>
      </c>
      <c r="E122" t="n">
        <v>-0.19</v>
      </c>
      <c r="F122" t="n">
        <v>0.442</v>
      </c>
      <c r="G122" t="n">
        <v>0.358</v>
      </c>
      <c r="H122" t="n">
        <v>1</v>
      </c>
      <c r="I122" t="n">
        <v>1</v>
      </c>
      <c r="J122" t="n">
        <v>-1</v>
      </c>
      <c r="K122" t="n">
        <v>-1</v>
      </c>
      <c r="L122">
        <f>HYPERLINK("https://www.defined.fi/sol/5M91pqRkAPfuBpmdqbTxpLf9MJ6i8DuE4jDQ3ABopump?maker=CumoGrce3nkn4VHwGNrsCHuWL2xwKR9cisawbPkyAuwL","https://www.defined.fi/sol/5M91pqRkAPfuBpmdqbTxpLf9MJ6i8DuE4jDQ3ABopump?maker=CumoGrce3nkn4VHwGNrsCHuWL2xwKR9cisawbPkyAuwL")</f>
        <v/>
      </c>
      <c r="M122">
        <f>HYPERLINK("https://dexscreener.com/solana/5M91pqRkAPfuBpmdqbTxpLf9MJ6i8DuE4jDQ3ABopump?maker=CumoGrce3nkn4VHwGNrsCHuWL2xwKR9cisawbPkyAuwL","https://dexscreener.com/solana/5M91pqRkAPfuBpmdqbTxpLf9MJ6i8DuE4jDQ3ABopump?maker=CumoGrce3nkn4VHwGNrsCHuWL2xwKR9cisawbPkyAuwL")</f>
        <v/>
      </c>
    </row>
    <row r="123">
      <c r="A123" t="inlineStr">
        <is>
          <t>GJRgAWJ56BxvYcaeCQJJhxgxzxfNYBRhPRuY4rY3pump</t>
        </is>
      </c>
      <c r="B123" t="inlineStr">
        <is>
          <t>Sonny</t>
        </is>
      </c>
      <c r="C123" t="n">
        <v>16</v>
      </c>
      <c r="D123" t="n">
        <v>-0.316</v>
      </c>
      <c r="E123" t="n">
        <v>-0.36</v>
      </c>
      <c r="F123" t="n">
        <v>0.868</v>
      </c>
      <c r="G123" t="n">
        <v>0.552</v>
      </c>
      <c r="H123" t="n">
        <v>1</v>
      </c>
      <c r="I123" t="n">
        <v>1</v>
      </c>
      <c r="J123" t="n">
        <v>-1</v>
      </c>
      <c r="K123" t="n">
        <v>-1</v>
      </c>
      <c r="L123">
        <f>HYPERLINK("https://www.defined.fi/sol/GJRgAWJ56BxvYcaeCQJJhxgxzxfNYBRhPRuY4rY3pump?maker=CumoGrce3nkn4VHwGNrsCHuWL2xwKR9cisawbPkyAuwL","https://www.defined.fi/sol/GJRgAWJ56BxvYcaeCQJJhxgxzxfNYBRhPRuY4rY3pump?maker=CumoGrce3nkn4VHwGNrsCHuWL2xwKR9cisawbPkyAuwL")</f>
        <v/>
      </c>
      <c r="M123">
        <f>HYPERLINK("https://dexscreener.com/solana/GJRgAWJ56BxvYcaeCQJJhxgxzxfNYBRhPRuY4rY3pump?maker=CumoGrce3nkn4VHwGNrsCHuWL2xwKR9cisawbPkyAuwL","https://dexscreener.com/solana/GJRgAWJ56BxvYcaeCQJJhxgxzxfNYBRhPRuY4rY3pump?maker=CumoGrce3nkn4VHwGNrsCHuWL2xwKR9cisawbPkyAuwL")</f>
        <v/>
      </c>
    </row>
    <row r="124">
      <c r="A124" t="inlineStr">
        <is>
          <t>3nFCe8YZhAWGpXb54muVencXoaM1t36DBbynTfjepump</t>
        </is>
      </c>
      <c r="B124" t="inlineStr">
        <is>
          <t>TAO</t>
        </is>
      </c>
      <c r="C124" t="n">
        <v>16</v>
      </c>
      <c r="D124" t="n">
        <v>-0.018</v>
      </c>
      <c r="E124" t="n">
        <v>-0.21</v>
      </c>
      <c r="F124" t="n">
        <v>0.08699999999999999</v>
      </c>
      <c r="G124" t="n">
        <v>0.068</v>
      </c>
      <c r="H124" t="n">
        <v>1</v>
      </c>
      <c r="I124" t="n">
        <v>1</v>
      </c>
      <c r="J124" t="n">
        <v>-1</v>
      </c>
      <c r="K124" t="n">
        <v>-1</v>
      </c>
      <c r="L124">
        <f>HYPERLINK("https://www.defined.fi/sol/3nFCe8YZhAWGpXb54muVencXoaM1t36DBbynTfjepump?maker=CumoGrce3nkn4VHwGNrsCHuWL2xwKR9cisawbPkyAuwL","https://www.defined.fi/sol/3nFCe8YZhAWGpXb54muVencXoaM1t36DBbynTfjepump?maker=CumoGrce3nkn4VHwGNrsCHuWL2xwKR9cisawbPkyAuwL")</f>
        <v/>
      </c>
      <c r="M124">
        <f>HYPERLINK("https://dexscreener.com/solana/3nFCe8YZhAWGpXb54muVencXoaM1t36DBbynTfjepump?maker=CumoGrce3nkn4VHwGNrsCHuWL2xwKR9cisawbPkyAuwL","https://dexscreener.com/solana/3nFCe8YZhAWGpXb54muVencXoaM1t36DBbynTfjepump?maker=CumoGrce3nkn4VHwGNrsCHuWL2xwKR9cisawbPkyAuwL")</f>
        <v/>
      </c>
    </row>
    <row r="125">
      <c r="A125" t="inlineStr">
        <is>
          <t>BdLqynV3XNM2ETvTUaRkUXJB9Fed4LsDN5xMQtVrpump</t>
        </is>
      </c>
      <c r="B125" t="inlineStr">
        <is>
          <t>MONSTAH</t>
        </is>
      </c>
      <c r="C125" t="n">
        <v>16</v>
      </c>
      <c r="D125" t="n">
        <v>-0.922</v>
      </c>
      <c r="E125" t="n">
        <v>-0.97</v>
      </c>
      <c r="F125" t="n">
        <v>0.948</v>
      </c>
      <c r="G125" t="n">
        <v>0.026</v>
      </c>
      <c r="H125" t="n">
        <v>2</v>
      </c>
      <c r="I125" t="n">
        <v>1</v>
      </c>
      <c r="J125" t="n">
        <v>-1</v>
      </c>
      <c r="K125" t="n">
        <v>-1</v>
      </c>
      <c r="L125">
        <f>HYPERLINK("https://www.defined.fi/sol/BdLqynV3XNM2ETvTUaRkUXJB9Fed4LsDN5xMQtVrpump?maker=CumoGrce3nkn4VHwGNrsCHuWL2xwKR9cisawbPkyAuwL","https://www.defined.fi/sol/BdLqynV3XNM2ETvTUaRkUXJB9Fed4LsDN5xMQtVrpump?maker=CumoGrce3nkn4VHwGNrsCHuWL2xwKR9cisawbPkyAuwL")</f>
        <v/>
      </c>
      <c r="M125">
        <f>HYPERLINK("https://dexscreener.com/solana/BdLqynV3XNM2ETvTUaRkUXJB9Fed4LsDN5xMQtVrpump?maker=CumoGrce3nkn4VHwGNrsCHuWL2xwKR9cisawbPkyAuwL","https://dexscreener.com/solana/BdLqynV3XNM2ETvTUaRkUXJB9Fed4LsDN5xMQtVrpump?maker=CumoGrce3nkn4VHwGNrsCHuWL2xwKR9cisawbPkyAuwL")</f>
        <v/>
      </c>
    </row>
    <row r="126">
      <c r="A126" t="inlineStr">
        <is>
          <t>AnVLi7Cqb93DK7Z1jtNVyhvWhnJQiGt5pgwfymdUpump</t>
        </is>
      </c>
      <c r="B126" t="inlineStr">
        <is>
          <t>arc</t>
        </is>
      </c>
      <c r="C126" t="n">
        <v>17</v>
      </c>
      <c r="D126" t="n">
        <v>-0.081</v>
      </c>
      <c r="E126" t="n">
        <v>-0.15</v>
      </c>
      <c r="F126" t="n">
        <v>0.532</v>
      </c>
      <c r="G126" t="n">
        <v>0.451</v>
      </c>
      <c r="H126" t="n">
        <v>1</v>
      </c>
      <c r="I126" t="n">
        <v>1</v>
      </c>
      <c r="J126" t="n">
        <v>-1</v>
      </c>
      <c r="K126" t="n">
        <v>-1</v>
      </c>
      <c r="L126">
        <f>HYPERLINK("https://www.defined.fi/sol/AnVLi7Cqb93DK7Z1jtNVyhvWhnJQiGt5pgwfymdUpump?maker=CumoGrce3nkn4VHwGNrsCHuWL2xwKR9cisawbPkyAuwL","https://www.defined.fi/sol/AnVLi7Cqb93DK7Z1jtNVyhvWhnJQiGt5pgwfymdUpump?maker=CumoGrce3nkn4VHwGNrsCHuWL2xwKR9cisawbPkyAuwL")</f>
        <v/>
      </c>
      <c r="M126">
        <f>HYPERLINK("https://dexscreener.com/solana/AnVLi7Cqb93DK7Z1jtNVyhvWhnJQiGt5pgwfymdUpump?maker=CumoGrce3nkn4VHwGNrsCHuWL2xwKR9cisawbPkyAuwL","https://dexscreener.com/solana/AnVLi7Cqb93DK7Z1jtNVyhvWhnJQiGt5pgwfymdUpump?maker=CumoGrce3nkn4VHwGNrsCHuWL2xwKR9cisawbPkyAuwL")</f>
        <v/>
      </c>
    </row>
    <row r="127">
      <c r="A127" t="inlineStr">
        <is>
          <t>GXKWRz1aZMaAaTd2SWCAnH12Pp3PABBm5MdZ2sN1pump</t>
        </is>
      </c>
      <c r="B127" t="inlineStr">
        <is>
          <t>Yuki</t>
        </is>
      </c>
      <c r="C127" t="n">
        <v>17</v>
      </c>
      <c r="D127" t="n">
        <v>0.098</v>
      </c>
      <c r="E127" t="n">
        <v>0.22</v>
      </c>
      <c r="F127" t="n">
        <v>0.444</v>
      </c>
      <c r="G127" t="n">
        <v>0.542</v>
      </c>
      <c r="H127" t="n">
        <v>1</v>
      </c>
      <c r="I127" t="n">
        <v>1</v>
      </c>
      <c r="J127" t="n">
        <v>-1</v>
      </c>
      <c r="K127" t="n">
        <v>-1</v>
      </c>
      <c r="L127">
        <f>HYPERLINK("https://www.defined.fi/sol/GXKWRz1aZMaAaTd2SWCAnH12Pp3PABBm5MdZ2sN1pump?maker=CumoGrce3nkn4VHwGNrsCHuWL2xwKR9cisawbPkyAuwL","https://www.defined.fi/sol/GXKWRz1aZMaAaTd2SWCAnH12Pp3PABBm5MdZ2sN1pump?maker=CumoGrce3nkn4VHwGNrsCHuWL2xwKR9cisawbPkyAuwL")</f>
        <v/>
      </c>
      <c r="M127">
        <f>HYPERLINK("https://dexscreener.com/solana/GXKWRz1aZMaAaTd2SWCAnH12Pp3PABBm5MdZ2sN1pump?maker=CumoGrce3nkn4VHwGNrsCHuWL2xwKR9cisawbPkyAuwL","https://dexscreener.com/solana/GXKWRz1aZMaAaTd2SWCAnH12Pp3PABBm5MdZ2sN1pump?maker=CumoGrce3nkn4VHwGNrsCHuWL2xwKR9cisawbPkyAuwL")</f>
        <v/>
      </c>
    </row>
    <row r="128">
      <c r="A128" t="inlineStr">
        <is>
          <t>BRDsXXhZu8gRQi6yZA3UJ3qGrGkC23rUvU4NiJcupump</t>
        </is>
      </c>
      <c r="B128" t="inlineStr">
        <is>
          <t>Moocheng</t>
        </is>
      </c>
      <c r="C128" t="n">
        <v>17</v>
      </c>
      <c r="D128" t="n">
        <v>-0.351</v>
      </c>
      <c r="E128" t="n">
        <v>-0.46</v>
      </c>
      <c r="F128" t="n">
        <v>0.765</v>
      </c>
      <c r="G128" t="n">
        <v>0.413</v>
      </c>
      <c r="H128" t="n">
        <v>3</v>
      </c>
      <c r="I128" t="n">
        <v>1</v>
      </c>
      <c r="J128" t="n">
        <v>-1</v>
      </c>
      <c r="K128" t="n">
        <v>-1</v>
      </c>
      <c r="L128">
        <f>HYPERLINK("https://www.defined.fi/sol/BRDsXXhZu8gRQi6yZA3UJ3qGrGkC23rUvU4NiJcupump?maker=CumoGrce3nkn4VHwGNrsCHuWL2xwKR9cisawbPkyAuwL","https://www.defined.fi/sol/BRDsXXhZu8gRQi6yZA3UJ3qGrGkC23rUvU4NiJcupump?maker=CumoGrce3nkn4VHwGNrsCHuWL2xwKR9cisawbPkyAuwL")</f>
        <v/>
      </c>
      <c r="M128">
        <f>HYPERLINK("https://dexscreener.com/solana/BRDsXXhZu8gRQi6yZA3UJ3qGrGkC23rUvU4NiJcupump?maker=CumoGrce3nkn4VHwGNrsCHuWL2xwKR9cisawbPkyAuwL","https://dexscreener.com/solana/BRDsXXhZu8gRQi6yZA3UJ3qGrGkC23rUvU4NiJcupump?maker=CumoGrce3nkn4VHwGNrsCHuWL2xwKR9cisawbPkyAuwL")</f>
        <v/>
      </c>
    </row>
    <row r="129">
      <c r="A129" t="inlineStr">
        <is>
          <t>CFoCmtNygfg2D5PiU1S5fKDp1c7riBCmNVonp8GJpump</t>
        </is>
      </c>
      <c r="B129" t="inlineStr">
        <is>
          <t>Rick</t>
        </is>
      </c>
      <c r="C129" t="n">
        <v>17</v>
      </c>
      <c r="D129" t="n">
        <v>-0.142</v>
      </c>
      <c r="E129" t="n">
        <v>-0.32</v>
      </c>
      <c r="F129" t="n">
        <v>0.444</v>
      </c>
      <c r="G129" t="n">
        <v>0.302</v>
      </c>
      <c r="H129" t="n">
        <v>1</v>
      </c>
      <c r="I129" t="n">
        <v>1</v>
      </c>
      <c r="J129" t="n">
        <v>-1</v>
      </c>
      <c r="K129" t="n">
        <v>-1</v>
      </c>
      <c r="L129">
        <f>HYPERLINK("https://www.defined.fi/sol/CFoCmtNygfg2D5PiU1S5fKDp1c7riBCmNVonp8GJpump?maker=CumoGrce3nkn4VHwGNrsCHuWL2xwKR9cisawbPkyAuwL","https://www.defined.fi/sol/CFoCmtNygfg2D5PiU1S5fKDp1c7riBCmNVonp8GJpump?maker=CumoGrce3nkn4VHwGNrsCHuWL2xwKR9cisawbPkyAuwL")</f>
        <v/>
      </c>
      <c r="M129">
        <f>HYPERLINK("https://dexscreener.com/solana/CFoCmtNygfg2D5PiU1S5fKDp1c7riBCmNVonp8GJpump?maker=CumoGrce3nkn4VHwGNrsCHuWL2xwKR9cisawbPkyAuwL","https://dexscreener.com/solana/CFoCmtNygfg2D5PiU1S5fKDp1c7riBCmNVonp8GJpump?maker=CumoGrce3nkn4VHwGNrsCHuWL2xwKR9cisawbPkyAuwL")</f>
        <v/>
      </c>
    </row>
    <row r="130">
      <c r="A130" t="inlineStr">
        <is>
          <t>FiBSKnRpjNHChN1BANpr3dsVFQuuHhETMen4xUDgpump</t>
        </is>
      </c>
      <c r="B130" t="inlineStr">
        <is>
          <t>TOMMY</t>
        </is>
      </c>
      <c r="C130" t="n">
        <v>40</v>
      </c>
      <c r="D130" t="n">
        <v>-0.675</v>
      </c>
      <c r="E130" t="n">
        <v>-0.9</v>
      </c>
      <c r="F130" t="n">
        <v>0.753</v>
      </c>
      <c r="G130" t="n">
        <v>0.079</v>
      </c>
      <c r="H130" t="n">
        <v>0</v>
      </c>
      <c r="I130" t="n">
        <v>0</v>
      </c>
      <c r="J130" t="n">
        <v>-1</v>
      </c>
      <c r="K130" t="n">
        <v>-1</v>
      </c>
      <c r="L130">
        <f>HYPERLINK("https://www.defined.fi/sol/FiBSKnRpjNHChN1BANpr3dsVFQuuHhETMen4xUDgpump?maker=CumoGrce3nkn4VHwGNrsCHuWL2xwKR9cisawbPkyAuwL","https://www.defined.fi/sol/FiBSKnRpjNHChN1BANpr3dsVFQuuHhETMen4xUDgpump?maker=CumoGrce3nkn4VHwGNrsCHuWL2xwKR9cisawbPkyAuwL")</f>
        <v/>
      </c>
      <c r="M130">
        <f>HYPERLINK("https://dexscreener.com/solana/FiBSKnRpjNHChN1BANpr3dsVFQuuHhETMen4xUDgpump?maker=CumoGrce3nkn4VHwGNrsCHuWL2xwKR9cisawbPkyAuwL","https://dexscreener.com/solana/FiBSKnRpjNHChN1BANpr3dsVFQuuHhETMen4xUDgpump?maker=CumoGrce3nkn4VHwGNrsCHuWL2xwKR9cisawbPkyAuwL")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2024-10-20T15:37:41Z</dcterms:created>
  <dcterms:modified xsi:type="dcterms:W3CDTF">2024-10-20T15:37:41Z</dcterms:modified>
</cp:coreProperties>
</file>