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2Bm2xQRgSS5GLRm8eXj3Xe8WzFq9noEkx4MmGsHBpump</t>
        </is>
      </c>
      <c r="B2" t="inlineStr">
        <is>
          <t>KYUUJA</t>
        </is>
      </c>
      <c r="C2" t="n">
        <v>0</v>
      </c>
      <c r="D2" t="n">
        <v>0.553</v>
      </c>
      <c r="E2" t="n">
        <v>-1</v>
      </c>
      <c r="F2" t="n">
        <v>0.495</v>
      </c>
      <c r="G2" t="n">
        <v>1.05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HYPERLINK("https://www.defined.fi/sol/2Bm2xQRgSS5GLRm8eXj3Xe8WzFq9noEkx4MmGsHBpump?maker=CPqEsrxNabpvBVrTjSFvbTKWyko3md9ac21EhWWDxoXe","https://www.defined.fi/sol/2Bm2xQRgSS5GLRm8eXj3Xe8WzFq9noEkx4MmGsHBpump?maker=CPqEsrxNabpvBVrTjSFvbTKWyko3md9ac21EhWWDxoXe")</f>
        <v/>
      </c>
      <c r="M2">
        <f>HYPERLINK("https://dexscreener.com/solana/2Bm2xQRgSS5GLRm8eXj3Xe8WzFq9noEkx4MmGsHBpump?maker=CPqEsrxNabpvBVrTjSFvbTKWyko3md9ac21EhWWDxoXe","https://dexscreener.com/solana/2Bm2xQRgSS5GLRm8eXj3Xe8WzFq9noEkx4MmGsHBpump?maker=CPqEsrxNabpvBVrTjSFvbTKWyko3md9ac21EhWWDxoXe")</f>
        <v/>
      </c>
    </row>
    <row r="3">
      <c r="A3" t="inlineStr">
        <is>
          <t>3FZpufixjm8vsKGiR4iaQ8QqEa7YyKnnJFa2DpuDpump</t>
        </is>
      </c>
      <c r="B3" t="inlineStr">
        <is>
          <t>Yuumi</t>
        </is>
      </c>
      <c r="C3" t="n">
        <v>0</v>
      </c>
      <c r="D3" t="n">
        <v>0.5580000000000001</v>
      </c>
      <c r="E3" t="n">
        <v>1.13</v>
      </c>
      <c r="F3" t="n">
        <v>0.495</v>
      </c>
      <c r="G3" t="n">
        <v>1.05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HYPERLINK("https://www.defined.fi/sol/3FZpufixjm8vsKGiR4iaQ8QqEa7YyKnnJFa2DpuDpump?maker=CPqEsrxNabpvBVrTjSFvbTKWyko3md9ac21EhWWDxoXe","https://www.defined.fi/sol/3FZpufixjm8vsKGiR4iaQ8QqEa7YyKnnJFa2DpuDpump?maker=CPqEsrxNabpvBVrTjSFvbTKWyko3md9ac21EhWWDxoXe")</f>
        <v/>
      </c>
      <c r="M3">
        <f>HYPERLINK("https://dexscreener.com/solana/3FZpufixjm8vsKGiR4iaQ8QqEa7YyKnnJFa2DpuDpump?maker=CPqEsrxNabpvBVrTjSFvbTKWyko3md9ac21EhWWDxoXe","https://dexscreener.com/solana/3FZpufixjm8vsKGiR4iaQ8QqEa7YyKnnJFa2DpuDpump?maker=CPqEsrxNabpvBVrTjSFvbTKWyko3md9ac21EhWWDxoXe")</f>
        <v/>
      </c>
    </row>
    <row r="4">
      <c r="A4" t="inlineStr">
        <is>
          <t>GmFMTyowhyibYhT4R8B8HtCDmTr9sWBsXMkTsw7Hpump</t>
        </is>
      </c>
      <c r="B4" t="inlineStr">
        <is>
          <t>AIMOTHER</t>
        </is>
      </c>
      <c r="C4" t="n">
        <v>0</v>
      </c>
      <c r="D4" t="n">
        <v>-0.177</v>
      </c>
      <c r="E4" t="n">
        <v>-0.35</v>
      </c>
      <c r="F4" t="n">
        <v>0.498</v>
      </c>
      <c r="G4" t="n">
        <v>0.321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HYPERLINK("https://www.defined.fi/sol/GmFMTyowhyibYhT4R8B8HtCDmTr9sWBsXMkTsw7Hpump?maker=CPqEsrxNabpvBVrTjSFvbTKWyko3md9ac21EhWWDxoXe","https://www.defined.fi/sol/GmFMTyowhyibYhT4R8B8HtCDmTr9sWBsXMkTsw7Hpump?maker=CPqEsrxNabpvBVrTjSFvbTKWyko3md9ac21EhWWDxoXe")</f>
        <v/>
      </c>
      <c r="M4">
        <f>HYPERLINK("https://dexscreener.com/solana/GmFMTyowhyibYhT4R8B8HtCDmTr9sWBsXMkTsw7Hpump?maker=CPqEsrxNabpvBVrTjSFvbTKWyko3md9ac21EhWWDxoXe","https://dexscreener.com/solana/GmFMTyowhyibYhT4R8B8HtCDmTr9sWBsXMkTsw7Hpump?maker=CPqEsrxNabpvBVrTjSFvbTKWyko3md9ac21EhWWDxoXe")</f>
        <v/>
      </c>
    </row>
    <row r="5">
      <c r="A5" t="inlineStr">
        <is>
          <t>GUGmG7qWG4KDCZimpBKi1Ej6xo4ko46V4Fnw6RhKpump</t>
        </is>
      </c>
      <c r="B5" t="inlineStr">
        <is>
          <t>iuji</t>
        </is>
      </c>
      <c r="C5" t="n">
        <v>0</v>
      </c>
      <c r="D5" t="n">
        <v>-0.472</v>
      </c>
      <c r="E5" t="n">
        <v>-0.95</v>
      </c>
      <c r="F5" t="n">
        <v>0.497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HYPERLINK("https://www.defined.fi/sol/GUGmG7qWG4KDCZimpBKi1Ej6xo4ko46V4Fnw6RhKpump?maker=CPqEsrxNabpvBVrTjSFvbTKWyko3md9ac21EhWWDxoXe","https://www.defined.fi/sol/GUGmG7qWG4KDCZimpBKi1Ej6xo4ko46V4Fnw6RhKpump?maker=CPqEsrxNabpvBVrTjSFvbTKWyko3md9ac21EhWWDxoXe")</f>
        <v/>
      </c>
      <c r="M5">
        <f>HYPERLINK("https://dexscreener.com/solana/GUGmG7qWG4KDCZimpBKi1Ej6xo4ko46V4Fnw6RhKpump?maker=CPqEsrxNabpvBVrTjSFvbTKWyko3md9ac21EhWWDxoXe","https://dexscreener.com/solana/GUGmG7qWG4KDCZimpBKi1Ej6xo4ko46V4Fnw6RhKpump?maker=CPqEsrxNabpvBVrTjSFvbTKWyko3md9ac21EhWWDxoXe")</f>
        <v/>
      </c>
    </row>
    <row r="6">
      <c r="A6" t="inlineStr">
        <is>
          <t>CmpdaND6Z3GvtmN5v4k4W76vwES2afsY4BBNqKZfpump</t>
        </is>
      </c>
      <c r="B6" t="inlineStr">
        <is>
          <t>Kyuuja</t>
        </is>
      </c>
      <c r="C6" t="n">
        <v>0</v>
      </c>
      <c r="D6" t="n">
        <v>0.006</v>
      </c>
      <c r="E6" t="n">
        <v>-1</v>
      </c>
      <c r="F6" t="n">
        <v>0.494</v>
      </c>
      <c r="G6" t="n">
        <v>0.501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HYPERLINK("https://www.defined.fi/sol/CmpdaND6Z3GvtmN5v4k4W76vwES2afsY4BBNqKZfpump?maker=CPqEsrxNabpvBVrTjSFvbTKWyko3md9ac21EhWWDxoXe","https://www.defined.fi/sol/CmpdaND6Z3GvtmN5v4k4W76vwES2afsY4BBNqKZfpump?maker=CPqEsrxNabpvBVrTjSFvbTKWyko3md9ac21EhWWDxoXe")</f>
        <v/>
      </c>
      <c r="M6">
        <f>HYPERLINK("https://dexscreener.com/solana/CmpdaND6Z3GvtmN5v4k4W76vwES2afsY4BBNqKZfpump?maker=CPqEsrxNabpvBVrTjSFvbTKWyko3md9ac21EhWWDxoXe","https://dexscreener.com/solana/CmpdaND6Z3GvtmN5v4k4W76vwES2afsY4BBNqKZfpump?maker=CPqEsrxNabpvBVrTjSFvbTKWyko3md9ac21EhWWDxoXe")</f>
        <v/>
      </c>
    </row>
    <row r="7">
      <c r="A7" t="inlineStr">
        <is>
          <t>HAnwjuZhPE7aCWtdVpahtrACgV9wgQfHBvea56Fypump</t>
        </is>
      </c>
      <c r="B7" t="inlineStr">
        <is>
          <t>TASTYLQD</t>
        </is>
      </c>
      <c r="C7" t="n">
        <v>0</v>
      </c>
      <c r="D7" t="n">
        <v>11.86</v>
      </c>
      <c r="E7" t="n">
        <v>7.99</v>
      </c>
      <c r="F7" t="n">
        <v>1.48</v>
      </c>
      <c r="G7" t="n">
        <v>13.35</v>
      </c>
      <c r="H7" t="n">
        <v>2</v>
      </c>
      <c r="I7" t="n">
        <v>3</v>
      </c>
      <c r="J7" t="n">
        <v>-1</v>
      </c>
      <c r="K7" t="n">
        <v>-1</v>
      </c>
      <c r="L7">
        <f>HYPERLINK("https://www.defined.fi/sol/HAnwjuZhPE7aCWtdVpahtrACgV9wgQfHBvea56Fypump?maker=CPqEsrxNabpvBVrTjSFvbTKWyko3md9ac21EhWWDxoXe","https://www.defined.fi/sol/HAnwjuZhPE7aCWtdVpahtrACgV9wgQfHBvea56Fypump?maker=CPqEsrxNabpvBVrTjSFvbTKWyko3md9ac21EhWWDxoXe")</f>
        <v/>
      </c>
      <c r="M7">
        <f>HYPERLINK("https://dexscreener.com/solana/HAnwjuZhPE7aCWtdVpahtrACgV9wgQfHBvea56Fypump?maker=CPqEsrxNabpvBVrTjSFvbTKWyko3md9ac21EhWWDxoXe","https://dexscreener.com/solana/HAnwjuZhPE7aCWtdVpahtrACgV9wgQfHBvea56Fypump?maker=CPqEsrxNabpvBVrTjSFvbTKWyko3md9ac21EhWWDxoXe")</f>
        <v/>
      </c>
    </row>
    <row r="8">
      <c r="A8" t="inlineStr">
        <is>
          <t>2P5HzgSWzAdUUZX7rhEsCXT19cQyBsMEheHBaxdNWWRC</t>
        </is>
      </c>
      <c r="B8" t="inlineStr">
        <is>
          <t>REVCOMP</t>
        </is>
      </c>
      <c r="C8" t="n">
        <v>0</v>
      </c>
      <c r="D8" t="n">
        <v>-0.1</v>
      </c>
      <c r="E8" t="n">
        <v>-0.2</v>
      </c>
      <c r="F8" t="n">
        <v>0.496</v>
      </c>
      <c r="G8" t="n">
        <v>0.396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HYPERLINK("https://www.defined.fi/sol/2P5HzgSWzAdUUZX7rhEsCXT19cQyBsMEheHBaxdNWWRC?maker=CPqEsrxNabpvBVrTjSFvbTKWyko3md9ac21EhWWDxoXe","https://www.defined.fi/sol/2P5HzgSWzAdUUZX7rhEsCXT19cQyBsMEheHBaxdNWWRC?maker=CPqEsrxNabpvBVrTjSFvbTKWyko3md9ac21EhWWDxoXe")</f>
        <v/>
      </c>
      <c r="M8">
        <f>HYPERLINK("https://dexscreener.com/solana/2P5HzgSWzAdUUZX7rhEsCXT19cQyBsMEheHBaxdNWWRC?maker=CPqEsrxNabpvBVrTjSFvbTKWyko3md9ac21EhWWDxoXe","https://dexscreener.com/solana/2P5HzgSWzAdUUZX7rhEsCXT19cQyBsMEheHBaxdNWWRC?maker=CPqEsrxNabpvBVrTjSFvbTKWyko3md9ac21EhWWDxoXe")</f>
        <v/>
      </c>
    </row>
    <row r="9">
      <c r="A9" t="inlineStr">
        <is>
          <t>9qra2v3rRm6BYdCgGyaxDQJ5gzwbTpWvrEWgaFwHpump</t>
        </is>
      </c>
      <c r="B9" t="inlineStr">
        <is>
          <t>$bitchcoin</t>
        </is>
      </c>
      <c r="C9" t="n">
        <v>0</v>
      </c>
      <c r="D9" t="n">
        <v>-0.286</v>
      </c>
      <c r="E9" t="n">
        <v>-0.58</v>
      </c>
      <c r="F9" t="n">
        <v>0.495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HYPERLINK("https://www.defined.fi/sol/9qra2v3rRm6BYdCgGyaxDQJ5gzwbTpWvrEWgaFwHpump?maker=CPqEsrxNabpvBVrTjSFvbTKWyko3md9ac21EhWWDxoXe","https://www.defined.fi/sol/9qra2v3rRm6BYdCgGyaxDQJ5gzwbTpWvrEWgaFwHpump?maker=CPqEsrxNabpvBVrTjSFvbTKWyko3md9ac21EhWWDxoXe")</f>
        <v/>
      </c>
      <c r="M9">
        <f>HYPERLINK("https://dexscreener.com/solana/9qra2v3rRm6BYdCgGyaxDQJ5gzwbTpWvrEWgaFwHpump?maker=CPqEsrxNabpvBVrTjSFvbTKWyko3md9ac21EhWWDxoXe","https://dexscreener.com/solana/9qra2v3rRm6BYdCgGyaxDQJ5gzwbTpWvrEWgaFwHpump?maker=CPqEsrxNabpvBVrTjSFvbTKWyko3md9ac21EhWWDxoXe")</f>
        <v/>
      </c>
    </row>
    <row r="10">
      <c r="A10" t="inlineStr">
        <is>
          <t>2jfmsGtcBpF4qQxztyBqhZmrtTf8tCNv7o98kwwSpump</t>
        </is>
      </c>
      <c r="B10" t="inlineStr">
        <is>
          <t>LLMtheism</t>
        </is>
      </c>
      <c r="C10" t="n">
        <v>0</v>
      </c>
      <c r="D10" t="n">
        <v>-0.195</v>
      </c>
      <c r="E10" t="n">
        <v>-0.4</v>
      </c>
      <c r="F10" t="n">
        <v>0.494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HYPERLINK("https://www.defined.fi/sol/2jfmsGtcBpF4qQxztyBqhZmrtTf8tCNv7o98kwwSpump?maker=CPqEsrxNabpvBVrTjSFvbTKWyko3md9ac21EhWWDxoXe","https://www.defined.fi/sol/2jfmsGtcBpF4qQxztyBqhZmrtTf8tCNv7o98kwwSpump?maker=CPqEsrxNabpvBVrTjSFvbTKWyko3md9ac21EhWWDxoXe")</f>
        <v/>
      </c>
      <c r="M10">
        <f>HYPERLINK("https://dexscreener.com/solana/2jfmsGtcBpF4qQxztyBqhZmrtTf8tCNv7o98kwwSpump?maker=CPqEsrxNabpvBVrTjSFvbTKWyko3md9ac21EhWWDxoXe","https://dexscreener.com/solana/2jfmsGtcBpF4qQxztyBqhZmrtTf8tCNv7o98kwwSpump?maker=CPqEsrxNabpvBVrTjSFvbTKWyko3md9ac21EhWWDxoXe")</f>
        <v/>
      </c>
    </row>
    <row r="11">
      <c r="A11" t="inlineStr">
        <is>
          <t>5kJcFReeTDzPhLSxuZ2FxuzetPfUTC5Ead59tWTupump</t>
        </is>
      </c>
      <c r="B11" t="inlineStr">
        <is>
          <t>tsa</t>
        </is>
      </c>
      <c r="C11" t="n">
        <v>0</v>
      </c>
      <c r="D11" t="n">
        <v>-0.366</v>
      </c>
      <c r="E11" t="n">
        <v>-0.74</v>
      </c>
      <c r="F11" t="n">
        <v>0.494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HYPERLINK("https://www.defined.fi/sol/5kJcFReeTDzPhLSxuZ2FxuzetPfUTC5Ead59tWTupump?maker=CPqEsrxNabpvBVrTjSFvbTKWyko3md9ac21EhWWDxoXe","https://www.defined.fi/sol/5kJcFReeTDzPhLSxuZ2FxuzetPfUTC5Ead59tWTupump?maker=CPqEsrxNabpvBVrTjSFvbTKWyko3md9ac21EhWWDxoXe")</f>
        <v/>
      </c>
      <c r="M11">
        <f>HYPERLINK("https://dexscreener.com/solana/5kJcFReeTDzPhLSxuZ2FxuzetPfUTC5Ead59tWTupump?maker=CPqEsrxNabpvBVrTjSFvbTKWyko3md9ac21EhWWDxoXe","https://dexscreener.com/solana/5kJcFReeTDzPhLSxuZ2FxuzetPfUTC5Ead59tWTupump?maker=CPqEsrxNabpvBVrTjSFvbTKWyko3md9ac21EhWWDxoXe")</f>
        <v/>
      </c>
    </row>
    <row r="12">
      <c r="A12" t="inlineStr">
        <is>
          <t>Cx36J2xiMyYU1P6KuLepvUkojr6LYm6keTxd8Tyspump</t>
        </is>
      </c>
      <c r="B12" t="inlineStr">
        <is>
          <t>GOAT</t>
        </is>
      </c>
      <c r="C12" t="n">
        <v>0</v>
      </c>
      <c r="D12" t="n">
        <v>-0.733</v>
      </c>
      <c r="E12" t="n">
        <v>-0.5</v>
      </c>
      <c r="F12" t="n">
        <v>1.47</v>
      </c>
      <c r="G12" t="n">
        <v>0</v>
      </c>
      <c r="H12" t="n">
        <v>3</v>
      </c>
      <c r="I12" t="n">
        <v>0</v>
      </c>
      <c r="J12" t="n">
        <v>-1</v>
      </c>
      <c r="K12" t="n">
        <v>-1</v>
      </c>
      <c r="L12">
        <f>HYPERLINK("https://www.defined.fi/sol/Cx36J2xiMyYU1P6KuLepvUkojr6LYm6keTxd8Tyspump?maker=CPqEsrxNabpvBVrTjSFvbTKWyko3md9ac21EhWWDxoXe","https://www.defined.fi/sol/Cx36J2xiMyYU1P6KuLepvUkojr6LYm6keTxd8Tyspump?maker=CPqEsrxNabpvBVrTjSFvbTKWyko3md9ac21EhWWDxoXe")</f>
        <v/>
      </c>
      <c r="M12">
        <f>HYPERLINK("https://dexscreener.com/solana/Cx36J2xiMyYU1P6KuLepvUkojr6LYm6keTxd8Tyspump?maker=CPqEsrxNabpvBVrTjSFvbTKWyko3md9ac21EhWWDxoXe","https://dexscreener.com/solana/Cx36J2xiMyYU1P6KuLepvUkojr6LYm6keTxd8Tyspump?maker=CPqEsrxNabpvBVrTjSFvbTKWyko3md9ac21EhWWDxoXe")</f>
        <v/>
      </c>
    </row>
    <row r="13">
      <c r="A13" t="inlineStr">
        <is>
          <t>Fp6wStyXJJ5td3R8PXK4XhWLScdA7PhUGPKxkpYGpump</t>
        </is>
      </c>
      <c r="B13" t="inlineStr">
        <is>
          <t>owlcats</t>
        </is>
      </c>
      <c r="C13" t="n">
        <v>0</v>
      </c>
      <c r="D13" t="n">
        <v>-0.161</v>
      </c>
      <c r="E13" t="n">
        <v>-0.11</v>
      </c>
      <c r="F13" t="n">
        <v>1.47</v>
      </c>
      <c r="G13" t="n">
        <v>0.78</v>
      </c>
      <c r="H13" t="n">
        <v>3</v>
      </c>
      <c r="I13" t="n">
        <v>2</v>
      </c>
      <c r="J13" t="n">
        <v>-1</v>
      </c>
      <c r="K13" t="n">
        <v>-1</v>
      </c>
      <c r="L13">
        <f>HYPERLINK("https://www.defined.fi/sol/Fp6wStyXJJ5td3R8PXK4XhWLScdA7PhUGPKxkpYGpump?maker=CPqEsrxNabpvBVrTjSFvbTKWyko3md9ac21EhWWDxoXe","https://www.defined.fi/sol/Fp6wStyXJJ5td3R8PXK4XhWLScdA7PhUGPKxkpYGpump?maker=CPqEsrxNabpvBVrTjSFvbTKWyko3md9ac21EhWWDxoXe")</f>
        <v/>
      </c>
      <c r="M13">
        <f>HYPERLINK("https://dexscreener.com/solana/Fp6wStyXJJ5td3R8PXK4XhWLScdA7PhUGPKxkpYGpump?maker=CPqEsrxNabpvBVrTjSFvbTKWyko3md9ac21EhWWDxoXe","https://dexscreener.com/solana/Fp6wStyXJJ5td3R8PXK4XhWLScdA7PhUGPKxkpYGpump?maker=CPqEsrxNabpvBVrTjSFvbTKWyko3md9ac21EhWWDxoXe")</f>
        <v/>
      </c>
    </row>
    <row r="14">
      <c r="A14" t="inlineStr">
        <is>
          <t>8HXGSf7jux4Ss3xf955HffhEzCJWpDN47RMKM5XYpump</t>
        </is>
      </c>
      <c r="B14" t="inlineStr">
        <is>
          <t>ToT</t>
        </is>
      </c>
      <c r="C14" t="n">
        <v>0</v>
      </c>
      <c r="D14" t="n">
        <v>0.081</v>
      </c>
      <c r="E14" t="n">
        <v>0.08</v>
      </c>
      <c r="F14" t="n">
        <v>0.98</v>
      </c>
      <c r="G14" t="n">
        <v>0.707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HYPERLINK("https://www.defined.fi/sol/8HXGSf7jux4Ss3xf955HffhEzCJWpDN47RMKM5XYpump?maker=CPqEsrxNabpvBVrTjSFvbTKWyko3md9ac21EhWWDxoXe","https://www.defined.fi/sol/8HXGSf7jux4Ss3xf955HffhEzCJWpDN47RMKM5XYpump?maker=CPqEsrxNabpvBVrTjSFvbTKWyko3md9ac21EhWWDxoXe")</f>
        <v/>
      </c>
      <c r="M14">
        <f>HYPERLINK("https://dexscreener.com/solana/8HXGSf7jux4Ss3xf955HffhEzCJWpDN47RMKM5XYpump?maker=CPqEsrxNabpvBVrTjSFvbTKWyko3md9ac21EhWWDxoXe","https://dexscreener.com/solana/8HXGSf7jux4Ss3xf955HffhEzCJWpDN47RMKM5XYpump?maker=CPqEsrxNabpvBVrTjSFvbTKWyko3md9ac21EhWWDxoXe")</f>
        <v/>
      </c>
    </row>
    <row r="15">
      <c r="A15" t="inlineStr">
        <is>
          <t>FsK4SH7UaNqwCATbAJ8UuT3QWHxj1BWAvPx3YAeqpump</t>
        </is>
      </c>
      <c r="B15" t="inlineStr">
        <is>
          <t>u/acc</t>
        </is>
      </c>
      <c r="C15" t="n">
        <v>0</v>
      </c>
      <c r="D15" t="n">
        <v>-0.294</v>
      </c>
      <c r="E15" t="n">
        <v>-0.59</v>
      </c>
      <c r="F15" t="n">
        <v>0.496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HYPERLINK("https://www.defined.fi/sol/FsK4SH7UaNqwCATbAJ8UuT3QWHxj1BWAvPx3YAeqpump?maker=CPqEsrxNabpvBVrTjSFvbTKWyko3md9ac21EhWWDxoXe","https://www.defined.fi/sol/FsK4SH7UaNqwCATbAJ8UuT3QWHxj1BWAvPx3YAeqpump?maker=CPqEsrxNabpvBVrTjSFvbTKWyko3md9ac21EhWWDxoXe")</f>
        <v/>
      </c>
      <c r="M15">
        <f>HYPERLINK("https://dexscreener.com/solana/FsK4SH7UaNqwCATbAJ8UuT3QWHxj1BWAvPx3YAeqpump?maker=CPqEsrxNabpvBVrTjSFvbTKWyko3md9ac21EhWWDxoXe","https://dexscreener.com/solana/FsK4SH7UaNqwCATbAJ8UuT3QWHxj1BWAvPx3YAeqpump?maker=CPqEsrxNabpvBVrTjSFvbTKWyko3md9ac21EhWWDxoXe")</f>
        <v/>
      </c>
    </row>
    <row r="16">
      <c r="A16" t="inlineStr">
        <is>
          <t>AnKPSeS1UHk2rQRr617aLT76YwL6xwmPoLx927pVpump</t>
        </is>
      </c>
      <c r="B16" t="inlineStr">
        <is>
          <t>Blui</t>
        </is>
      </c>
      <c r="C16" t="n">
        <v>0</v>
      </c>
      <c r="D16" t="n">
        <v>0</v>
      </c>
      <c r="E16" t="n">
        <v>0</v>
      </c>
      <c r="F16" t="n">
        <v>0.496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HYPERLINK("https://www.defined.fi/sol/AnKPSeS1UHk2rQRr617aLT76YwL6xwmPoLx927pVpump?maker=CPqEsrxNabpvBVrTjSFvbTKWyko3md9ac21EhWWDxoXe","https://www.defined.fi/sol/AnKPSeS1UHk2rQRr617aLT76YwL6xwmPoLx927pVpump?maker=CPqEsrxNabpvBVrTjSFvbTKWyko3md9ac21EhWWDxoXe")</f>
        <v/>
      </c>
      <c r="M16">
        <f>HYPERLINK("https://dexscreener.com/solana/AnKPSeS1UHk2rQRr617aLT76YwL6xwmPoLx927pVpump?maker=CPqEsrxNabpvBVrTjSFvbTKWyko3md9ac21EhWWDxoXe","https://dexscreener.com/solana/AnKPSeS1UHk2rQRr617aLT76YwL6xwmPoLx927pVpump?maker=CPqEsrxNabpvBVrTjSFvbTKWyko3md9ac21EhWWDxoXe")</f>
        <v/>
      </c>
    </row>
    <row r="17">
      <c r="A17" t="inlineStr">
        <is>
          <t>41ogcpM8btW6s33SVNM7spBAQQm1ZVdmuDabLLi9pump</t>
        </is>
      </c>
      <c r="B17" t="inlineStr">
        <is>
          <t>GG</t>
        </is>
      </c>
      <c r="C17" t="n">
        <v>0</v>
      </c>
      <c r="D17" t="n">
        <v>0.081</v>
      </c>
      <c r="E17" t="n">
        <v>0.16</v>
      </c>
      <c r="F17" t="n">
        <v>0.496</v>
      </c>
      <c r="G17" t="n">
        <v>0.578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HYPERLINK("https://www.defined.fi/sol/41ogcpM8btW6s33SVNM7spBAQQm1ZVdmuDabLLi9pump?maker=CPqEsrxNabpvBVrTjSFvbTKWyko3md9ac21EhWWDxoXe","https://www.defined.fi/sol/41ogcpM8btW6s33SVNM7spBAQQm1ZVdmuDabLLi9pump?maker=CPqEsrxNabpvBVrTjSFvbTKWyko3md9ac21EhWWDxoXe")</f>
        <v/>
      </c>
      <c r="M17">
        <f>HYPERLINK("https://dexscreener.com/solana/41ogcpM8btW6s33SVNM7spBAQQm1ZVdmuDabLLi9pump?maker=CPqEsrxNabpvBVrTjSFvbTKWyko3md9ac21EhWWDxoXe","https://dexscreener.com/solana/41ogcpM8btW6s33SVNM7spBAQQm1ZVdmuDabLLi9pump?maker=CPqEsrxNabpvBVrTjSFvbTKWyko3md9ac21EhWWDxoXe")</f>
        <v/>
      </c>
    </row>
    <row r="18">
      <c r="A18" t="inlineStr">
        <is>
          <t>3oR4sG9Ka8S5ighG35KaD6tcyZDiR98Qk5wnD35Fpump</t>
        </is>
      </c>
      <c r="B18" t="inlineStr">
        <is>
          <t>Oliver</t>
        </is>
      </c>
      <c r="C18" t="n">
        <v>0</v>
      </c>
      <c r="D18" t="n">
        <v>0.063</v>
      </c>
      <c r="E18" t="n">
        <v>0.13</v>
      </c>
      <c r="F18" t="n">
        <v>0.496</v>
      </c>
      <c r="G18" t="n">
        <v>0.5590000000000001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HYPERLINK("https://www.defined.fi/sol/3oR4sG9Ka8S5ighG35KaD6tcyZDiR98Qk5wnD35Fpump?maker=CPqEsrxNabpvBVrTjSFvbTKWyko3md9ac21EhWWDxoXe","https://www.defined.fi/sol/3oR4sG9Ka8S5ighG35KaD6tcyZDiR98Qk5wnD35Fpump?maker=CPqEsrxNabpvBVrTjSFvbTKWyko3md9ac21EhWWDxoXe")</f>
        <v/>
      </c>
      <c r="M18">
        <f>HYPERLINK("https://dexscreener.com/solana/3oR4sG9Ka8S5ighG35KaD6tcyZDiR98Qk5wnD35Fpump?maker=CPqEsrxNabpvBVrTjSFvbTKWyko3md9ac21EhWWDxoXe","https://dexscreener.com/solana/3oR4sG9Ka8S5ighG35KaD6tcyZDiR98Qk5wnD35Fpump?maker=CPqEsrxNabpvBVrTjSFvbTKWyko3md9ac21EhWWDxoXe")</f>
        <v/>
      </c>
    </row>
    <row r="19">
      <c r="A19" t="inlineStr">
        <is>
          <t>DFENVhCr4j1yJHWtbYpMhHgGctmn78uXsbhL4NQrpump</t>
        </is>
      </c>
      <c r="B19" t="inlineStr">
        <is>
          <t>Bilbo</t>
        </is>
      </c>
      <c r="C19" t="n">
        <v>0</v>
      </c>
      <c r="D19" t="n">
        <v>-0.399</v>
      </c>
      <c r="E19" t="n">
        <v>-1</v>
      </c>
      <c r="F19" t="n">
        <v>0.52</v>
      </c>
      <c r="G19" t="n">
        <v>0.121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HYPERLINK("https://www.defined.fi/sol/DFENVhCr4j1yJHWtbYpMhHgGctmn78uXsbhL4NQrpump?maker=CPqEsrxNabpvBVrTjSFvbTKWyko3md9ac21EhWWDxoXe","https://www.defined.fi/sol/DFENVhCr4j1yJHWtbYpMhHgGctmn78uXsbhL4NQrpump?maker=CPqEsrxNabpvBVrTjSFvbTKWyko3md9ac21EhWWDxoXe")</f>
        <v/>
      </c>
      <c r="M19">
        <f>HYPERLINK("https://dexscreener.com/solana/DFENVhCr4j1yJHWtbYpMhHgGctmn78uXsbhL4NQrpump?maker=CPqEsrxNabpvBVrTjSFvbTKWyko3md9ac21EhWWDxoXe","https://dexscreener.com/solana/DFENVhCr4j1yJHWtbYpMhHgGctmn78uXsbhL4NQrpump?maker=CPqEsrxNabpvBVrTjSFvbTKWyko3md9ac21EhWWDxoXe")</f>
        <v/>
      </c>
    </row>
    <row r="20">
      <c r="A20" t="inlineStr">
        <is>
          <t>GKeAxNqFvVENwpZzRZxCXFaH5Xt3yohMLtW6uTshpump</t>
        </is>
      </c>
      <c r="B20" t="inlineStr">
        <is>
          <t>TIME</t>
        </is>
      </c>
      <c r="C20" t="n">
        <v>0</v>
      </c>
      <c r="D20" t="n">
        <v>-0.298</v>
      </c>
      <c r="E20" t="n">
        <v>-0.6</v>
      </c>
      <c r="F20" t="n">
        <v>0.498</v>
      </c>
      <c r="G20" t="n">
        <v>0</v>
      </c>
      <c r="H20" t="n">
        <v>1</v>
      </c>
      <c r="I20" t="n">
        <v>0</v>
      </c>
      <c r="J20" t="n">
        <v>-1</v>
      </c>
      <c r="K20" t="n">
        <v>-1</v>
      </c>
      <c r="L20">
        <f>HYPERLINK("https://www.defined.fi/sol/GKeAxNqFvVENwpZzRZxCXFaH5Xt3yohMLtW6uTshpump?maker=CPqEsrxNabpvBVrTjSFvbTKWyko3md9ac21EhWWDxoXe","https://www.defined.fi/sol/GKeAxNqFvVENwpZzRZxCXFaH5Xt3yohMLtW6uTshpump?maker=CPqEsrxNabpvBVrTjSFvbTKWyko3md9ac21EhWWDxoXe")</f>
        <v/>
      </c>
      <c r="M20">
        <f>HYPERLINK("https://dexscreener.com/solana/GKeAxNqFvVENwpZzRZxCXFaH5Xt3yohMLtW6uTshpump?maker=CPqEsrxNabpvBVrTjSFvbTKWyko3md9ac21EhWWDxoXe","https://dexscreener.com/solana/GKeAxNqFvVENwpZzRZxCXFaH5Xt3yohMLtW6uTshpump?maker=CPqEsrxNabpvBVrTjSFvbTKWyko3md9ac21EhWWDxoXe")</f>
        <v/>
      </c>
    </row>
    <row r="21">
      <c r="A21" t="inlineStr">
        <is>
          <t>D57CP6MA7G5idNmxAuigU6W8uPeiGvDVuuwh4z2ypump</t>
        </is>
      </c>
      <c r="B21" t="inlineStr">
        <is>
          <t>LOOM</t>
        </is>
      </c>
      <c r="C21" t="n">
        <v>0</v>
      </c>
      <c r="D21" t="n">
        <v>99.59999999999999</v>
      </c>
      <c r="E21" t="n">
        <v>67</v>
      </c>
      <c r="F21" t="n">
        <v>1.47</v>
      </c>
      <c r="G21" t="n">
        <v>101.07</v>
      </c>
      <c r="H21" t="n">
        <v>2</v>
      </c>
      <c r="I21" t="n">
        <v>8</v>
      </c>
      <c r="J21" t="n">
        <v>-1</v>
      </c>
      <c r="K21" t="n">
        <v>-1</v>
      </c>
      <c r="L21">
        <f>HYPERLINK("https://www.defined.fi/sol/D57CP6MA7G5idNmxAuigU6W8uPeiGvDVuuwh4z2ypump?maker=CPqEsrxNabpvBVrTjSFvbTKWyko3md9ac21EhWWDxoXe","https://www.defined.fi/sol/D57CP6MA7G5idNmxAuigU6W8uPeiGvDVuuwh4z2ypump?maker=CPqEsrxNabpvBVrTjSFvbTKWyko3md9ac21EhWWDxoXe")</f>
        <v/>
      </c>
      <c r="M21">
        <f>HYPERLINK("https://dexscreener.com/solana/D57CP6MA7G5idNmxAuigU6W8uPeiGvDVuuwh4z2ypump?maker=CPqEsrxNabpvBVrTjSFvbTKWyko3md9ac21EhWWDxoXe","https://dexscreener.com/solana/D57CP6MA7G5idNmxAuigU6W8uPeiGvDVuuwh4z2ypump?maker=CPqEsrxNabpvBVrTjSFvbTKWyko3md9ac21EhWWDxoXe")</f>
        <v/>
      </c>
    </row>
    <row r="22">
      <c r="A22" t="inlineStr">
        <is>
          <t>JEHYnb3BcTHT62iJhNobMgJfuGr4LCdpUz5nMQsNpump</t>
        </is>
      </c>
      <c r="B22" t="inlineStr">
        <is>
          <t>x982a{j:+.</t>
        </is>
      </c>
      <c r="C22" t="n">
        <v>0</v>
      </c>
      <c r="D22" t="n">
        <v>-0.312</v>
      </c>
      <c r="E22" t="n">
        <v>-0.62</v>
      </c>
      <c r="F22" t="n">
        <v>0.499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HYPERLINK("https://www.defined.fi/sol/JEHYnb3BcTHT62iJhNobMgJfuGr4LCdpUz5nMQsNpump?maker=CPqEsrxNabpvBVrTjSFvbTKWyko3md9ac21EhWWDxoXe","https://www.defined.fi/sol/JEHYnb3BcTHT62iJhNobMgJfuGr4LCdpUz5nMQsNpump?maker=CPqEsrxNabpvBVrTjSFvbTKWyko3md9ac21EhWWDxoXe")</f>
        <v/>
      </c>
      <c r="M22">
        <f>HYPERLINK("https://dexscreener.com/solana/JEHYnb3BcTHT62iJhNobMgJfuGr4LCdpUz5nMQsNpump?maker=CPqEsrxNabpvBVrTjSFvbTKWyko3md9ac21EhWWDxoXe","https://dexscreener.com/solana/JEHYnb3BcTHT62iJhNobMgJfuGr4LCdpUz5nMQsNpump?maker=CPqEsrxNabpvBVrTjSFvbTKWyko3md9ac21EhWWDxoXe")</f>
        <v/>
      </c>
    </row>
    <row r="23">
      <c r="A23" t="inlineStr">
        <is>
          <t>3DkVGaNSMTcxFkgGDAm299FaVxgnCw2411vxZTmRpump</t>
        </is>
      </c>
      <c r="B23" t="inlineStr">
        <is>
          <t>OMEGA</t>
        </is>
      </c>
      <c r="C23" t="n">
        <v>0</v>
      </c>
      <c r="D23" t="n">
        <v>2.82</v>
      </c>
      <c r="E23" t="n">
        <v>0.85</v>
      </c>
      <c r="F23" t="n">
        <v>3.33</v>
      </c>
      <c r="G23" t="n">
        <v>6.15</v>
      </c>
      <c r="H23" t="n">
        <v>4</v>
      </c>
      <c r="I23" t="n">
        <v>4</v>
      </c>
      <c r="J23" t="n">
        <v>-1</v>
      </c>
      <c r="K23" t="n">
        <v>-1</v>
      </c>
      <c r="L23">
        <f>HYPERLINK("https://www.defined.fi/sol/3DkVGaNSMTcxFkgGDAm299FaVxgnCw2411vxZTmRpump?maker=CPqEsrxNabpvBVrTjSFvbTKWyko3md9ac21EhWWDxoXe","https://www.defined.fi/sol/3DkVGaNSMTcxFkgGDAm299FaVxgnCw2411vxZTmRpump?maker=CPqEsrxNabpvBVrTjSFvbTKWyko3md9ac21EhWWDxoXe")</f>
        <v/>
      </c>
      <c r="M23">
        <f>HYPERLINK("https://dexscreener.com/solana/3DkVGaNSMTcxFkgGDAm299FaVxgnCw2411vxZTmRpump?maker=CPqEsrxNabpvBVrTjSFvbTKWyko3md9ac21EhWWDxoXe","https://dexscreener.com/solana/3DkVGaNSMTcxFkgGDAm299FaVxgnCw2411vxZTmRpump?maker=CPqEsrxNabpvBVrTjSFvbTKWyko3md9ac21EhWWDxoXe")</f>
        <v/>
      </c>
    </row>
    <row r="24">
      <c r="A24" t="inlineStr">
        <is>
          <t>A17gzfib2UaxteKXzMK37G4AtVqYKRqRLT54aDjYpump</t>
        </is>
      </c>
      <c r="B24" t="inlineStr">
        <is>
          <t>EREBUS</t>
        </is>
      </c>
      <c r="C24" t="n">
        <v>0</v>
      </c>
      <c r="D24" t="n">
        <v>0.115</v>
      </c>
      <c r="E24" t="n">
        <v>0.23</v>
      </c>
      <c r="F24" t="n">
        <v>0.498</v>
      </c>
      <c r="G24" t="n">
        <v>0.613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HYPERLINK("https://www.defined.fi/sol/A17gzfib2UaxteKXzMK37G4AtVqYKRqRLT54aDjYpump?maker=CPqEsrxNabpvBVrTjSFvbTKWyko3md9ac21EhWWDxoXe","https://www.defined.fi/sol/A17gzfib2UaxteKXzMK37G4AtVqYKRqRLT54aDjYpump?maker=CPqEsrxNabpvBVrTjSFvbTKWyko3md9ac21EhWWDxoXe")</f>
        <v/>
      </c>
      <c r="M24">
        <f>HYPERLINK("https://dexscreener.com/solana/A17gzfib2UaxteKXzMK37G4AtVqYKRqRLT54aDjYpump?maker=CPqEsrxNabpvBVrTjSFvbTKWyko3md9ac21EhWWDxoXe","https://dexscreener.com/solana/A17gzfib2UaxteKXzMK37G4AtVqYKRqRLT54aDjYpump?maker=CPqEsrxNabpvBVrTjSFvbTKWyko3md9ac21EhWWDxoXe")</f>
        <v/>
      </c>
    </row>
    <row r="25">
      <c r="A25" t="inlineStr">
        <is>
          <t>FwVNiTVWj4dbpX4UGXDJzfubpusvXSRTLPBCdZ5Kpump</t>
        </is>
      </c>
      <c r="B25" t="inlineStr">
        <is>
          <t>GOD</t>
        </is>
      </c>
      <c r="C25" t="n">
        <v>0</v>
      </c>
      <c r="D25" t="n">
        <v>0.6840000000000001</v>
      </c>
      <c r="E25" t="n">
        <v>1.37</v>
      </c>
      <c r="F25" t="n">
        <v>0.499</v>
      </c>
      <c r="G25" t="n">
        <v>1.18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HYPERLINK("https://www.defined.fi/sol/FwVNiTVWj4dbpX4UGXDJzfubpusvXSRTLPBCdZ5Kpump?maker=CPqEsrxNabpvBVrTjSFvbTKWyko3md9ac21EhWWDxoXe","https://www.defined.fi/sol/FwVNiTVWj4dbpX4UGXDJzfubpusvXSRTLPBCdZ5Kpump?maker=CPqEsrxNabpvBVrTjSFvbTKWyko3md9ac21EhWWDxoXe")</f>
        <v/>
      </c>
      <c r="M25">
        <f>HYPERLINK("https://dexscreener.com/solana/FwVNiTVWj4dbpX4UGXDJzfubpusvXSRTLPBCdZ5Kpump?maker=CPqEsrxNabpvBVrTjSFvbTKWyko3md9ac21EhWWDxoXe","https://dexscreener.com/solana/FwVNiTVWj4dbpX4UGXDJzfubpusvXSRTLPBCdZ5Kpump?maker=CPqEsrxNabpvBVrTjSFvbTKWyko3md9ac21EhWWDxoXe")</f>
        <v/>
      </c>
    </row>
    <row r="26">
      <c r="A26" t="inlineStr">
        <is>
          <t>EjYm7bAPPkeYQoUBRf2HF8xEqNbztahJBHuPxGPkpump</t>
        </is>
      </c>
      <c r="B26" t="inlineStr">
        <is>
          <t>Aeon</t>
        </is>
      </c>
      <c r="C26" t="n">
        <v>0</v>
      </c>
      <c r="D26" t="n">
        <v>0.372</v>
      </c>
      <c r="E26" t="n">
        <v>0.75</v>
      </c>
      <c r="F26" t="n">
        <v>0.498</v>
      </c>
      <c r="G26" t="n">
        <v>0.87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HYPERLINK("https://www.defined.fi/sol/EjYm7bAPPkeYQoUBRf2HF8xEqNbztahJBHuPxGPkpump?maker=CPqEsrxNabpvBVrTjSFvbTKWyko3md9ac21EhWWDxoXe","https://www.defined.fi/sol/EjYm7bAPPkeYQoUBRf2HF8xEqNbztahJBHuPxGPkpump?maker=CPqEsrxNabpvBVrTjSFvbTKWyko3md9ac21EhWWDxoXe")</f>
        <v/>
      </c>
      <c r="M26">
        <f>HYPERLINK("https://dexscreener.com/solana/EjYm7bAPPkeYQoUBRf2HF8xEqNbztahJBHuPxGPkpump?maker=CPqEsrxNabpvBVrTjSFvbTKWyko3md9ac21EhWWDxoXe","https://dexscreener.com/solana/EjYm7bAPPkeYQoUBRf2HF8xEqNbztahJBHuPxGPkpump?maker=CPqEsrxNabpvBVrTjSFvbTKWyko3md9ac21EhWWDxoXe")</f>
        <v/>
      </c>
    </row>
    <row r="27">
      <c r="A27" t="inlineStr">
        <is>
          <t>GVwpWU5PtJFHS1mH35sHmsRN1XWUwRV3Qo94h5Lepump</t>
        </is>
      </c>
      <c r="B27" t="inlineStr">
        <is>
          <t>CATGF</t>
        </is>
      </c>
      <c r="C27" t="n">
        <v>0</v>
      </c>
      <c r="D27" t="n">
        <v>0.372</v>
      </c>
      <c r="E27" t="n">
        <v>0.38</v>
      </c>
      <c r="F27" t="n">
        <v>0.981</v>
      </c>
      <c r="G27" t="n">
        <v>1.35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HYPERLINK("https://www.defined.fi/sol/GVwpWU5PtJFHS1mH35sHmsRN1XWUwRV3Qo94h5Lepump?maker=CPqEsrxNabpvBVrTjSFvbTKWyko3md9ac21EhWWDxoXe","https://www.defined.fi/sol/GVwpWU5PtJFHS1mH35sHmsRN1XWUwRV3Qo94h5Lepump?maker=CPqEsrxNabpvBVrTjSFvbTKWyko3md9ac21EhWWDxoXe")</f>
        <v/>
      </c>
      <c r="M27">
        <f>HYPERLINK("https://dexscreener.com/solana/GVwpWU5PtJFHS1mH35sHmsRN1XWUwRV3Qo94h5Lepump?maker=CPqEsrxNabpvBVrTjSFvbTKWyko3md9ac21EhWWDxoXe","https://dexscreener.com/solana/GVwpWU5PtJFHS1mH35sHmsRN1XWUwRV3Qo94h5Lepump?maker=CPqEsrxNabpvBVrTjSFvbTKWyko3md9ac21EhWWDxoXe")</f>
        <v/>
      </c>
    </row>
    <row r="28">
      <c r="A28" t="inlineStr">
        <is>
          <t>4p1ACvfVJuStZHmohMrq941uU1aTF7pTveFSL2Bspump</t>
        </is>
      </c>
      <c r="B28" t="inlineStr">
        <is>
          <t>gonzo</t>
        </is>
      </c>
      <c r="C28" t="n">
        <v>0</v>
      </c>
      <c r="D28" t="n">
        <v>-0.24</v>
      </c>
      <c r="E28" t="n">
        <v>-0.49</v>
      </c>
      <c r="F28" t="n">
        <v>0.493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HYPERLINK("https://www.defined.fi/sol/4p1ACvfVJuStZHmohMrq941uU1aTF7pTveFSL2Bspump?maker=CPqEsrxNabpvBVrTjSFvbTKWyko3md9ac21EhWWDxoXe","https://www.defined.fi/sol/4p1ACvfVJuStZHmohMrq941uU1aTF7pTveFSL2Bspump?maker=CPqEsrxNabpvBVrTjSFvbTKWyko3md9ac21EhWWDxoXe")</f>
        <v/>
      </c>
      <c r="M28">
        <f>HYPERLINK("https://dexscreener.com/solana/4p1ACvfVJuStZHmohMrq941uU1aTF7pTveFSL2Bspump?maker=CPqEsrxNabpvBVrTjSFvbTKWyko3md9ac21EhWWDxoXe","https://dexscreener.com/solana/4p1ACvfVJuStZHmohMrq941uU1aTF7pTveFSL2Bspump?maker=CPqEsrxNabpvBVrTjSFvbTKWyko3md9ac21EhWWDxoXe")</f>
        <v/>
      </c>
    </row>
    <row r="29">
      <c r="A29" t="inlineStr">
        <is>
          <t>6xtcGLaRYpNR7v9T8BND2NiD4snHu7PjNtDxaZszpump</t>
        </is>
      </c>
      <c r="B29" t="inlineStr">
        <is>
          <t>AITA</t>
        </is>
      </c>
      <c r="C29" t="n">
        <v>0</v>
      </c>
      <c r="D29" t="n">
        <v>-0.466</v>
      </c>
      <c r="E29" t="n">
        <v>-0.95</v>
      </c>
      <c r="F29" t="n">
        <v>0.493</v>
      </c>
      <c r="G29" t="n">
        <v>0</v>
      </c>
      <c r="H29" t="n">
        <v>1</v>
      </c>
      <c r="I29" t="n">
        <v>0</v>
      </c>
      <c r="J29" t="n">
        <v>-1</v>
      </c>
      <c r="K29" t="n">
        <v>-1</v>
      </c>
      <c r="L29">
        <f>HYPERLINK("https://www.defined.fi/sol/6xtcGLaRYpNR7v9T8BND2NiD4snHu7PjNtDxaZszpump?maker=CPqEsrxNabpvBVrTjSFvbTKWyko3md9ac21EhWWDxoXe","https://www.defined.fi/sol/6xtcGLaRYpNR7v9T8BND2NiD4snHu7PjNtDxaZszpump?maker=CPqEsrxNabpvBVrTjSFvbTKWyko3md9ac21EhWWDxoXe")</f>
        <v/>
      </c>
      <c r="M29">
        <f>HYPERLINK("https://dexscreener.com/solana/6xtcGLaRYpNR7v9T8BND2NiD4snHu7PjNtDxaZszpump?maker=CPqEsrxNabpvBVrTjSFvbTKWyko3md9ac21EhWWDxoXe","https://dexscreener.com/solana/6xtcGLaRYpNR7v9T8BND2NiD4snHu7PjNtDxaZszpump?maker=CPqEsrxNabpvBVrTjSFvbTKWyko3md9ac21EhWWDxoXe")</f>
        <v/>
      </c>
    </row>
    <row r="30">
      <c r="A30" t="inlineStr">
        <is>
          <t>97Tn67ckh6y24K3du54B6P6JWYMf5U2REWWymj4Rpump</t>
        </is>
      </c>
      <c r="B30" t="inlineStr">
        <is>
          <t>RAFT</t>
        </is>
      </c>
      <c r="C30" t="n">
        <v>0</v>
      </c>
      <c r="D30" t="n">
        <v>-0.081</v>
      </c>
      <c r="E30" t="n">
        <v>-0.17</v>
      </c>
      <c r="F30" t="n">
        <v>0.493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HYPERLINK("https://www.defined.fi/sol/97Tn67ckh6y24K3du54B6P6JWYMf5U2REWWymj4Rpump?maker=CPqEsrxNabpvBVrTjSFvbTKWyko3md9ac21EhWWDxoXe","https://www.defined.fi/sol/97Tn67ckh6y24K3du54B6P6JWYMf5U2REWWymj4Rpump?maker=CPqEsrxNabpvBVrTjSFvbTKWyko3md9ac21EhWWDxoXe")</f>
        <v/>
      </c>
      <c r="M30">
        <f>HYPERLINK("https://dexscreener.com/solana/97Tn67ckh6y24K3du54B6P6JWYMf5U2REWWymj4Rpump?maker=CPqEsrxNabpvBVrTjSFvbTKWyko3md9ac21EhWWDxoXe","https://dexscreener.com/solana/97Tn67ckh6y24K3du54B6P6JWYMf5U2REWWymj4Rpump?maker=CPqEsrxNabpvBVrTjSFvbTKWyko3md9ac21EhWWDxoXe")</f>
        <v/>
      </c>
    </row>
    <row r="31">
      <c r="A31" t="inlineStr">
        <is>
          <t>82jE2mJaHvkUruxzkkyiVFSs2qWeHengLv6Qmycmpump</t>
        </is>
      </c>
      <c r="B31" t="inlineStr">
        <is>
          <t>I-405</t>
        </is>
      </c>
      <c r="C31" t="n">
        <v>0</v>
      </c>
      <c r="D31" t="n">
        <v>0.132</v>
      </c>
      <c r="E31" t="n">
        <v>0.27</v>
      </c>
      <c r="F31" t="n">
        <v>0.493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HYPERLINK("https://www.defined.fi/sol/82jE2mJaHvkUruxzkkyiVFSs2qWeHengLv6Qmycmpump?maker=CPqEsrxNabpvBVrTjSFvbTKWyko3md9ac21EhWWDxoXe","https://www.defined.fi/sol/82jE2mJaHvkUruxzkkyiVFSs2qWeHengLv6Qmycmpump?maker=CPqEsrxNabpvBVrTjSFvbTKWyko3md9ac21EhWWDxoXe")</f>
        <v/>
      </c>
      <c r="M31">
        <f>HYPERLINK("https://dexscreener.com/solana/82jE2mJaHvkUruxzkkyiVFSs2qWeHengLv6Qmycmpump?maker=CPqEsrxNabpvBVrTjSFvbTKWyko3md9ac21EhWWDxoXe","https://dexscreener.com/solana/82jE2mJaHvkUruxzkkyiVFSs2qWeHengLv6Qmycmpump?maker=CPqEsrxNabpvBVrTjSFvbTKWyko3md9ac21EhWWDxoXe")</f>
        <v/>
      </c>
    </row>
    <row r="32">
      <c r="A32" t="inlineStr">
        <is>
          <t>AU6z1iY7Jt8kLzybWvSzj6jFEqVvXBZaA8VJmK83pump</t>
        </is>
      </c>
      <c r="B32" t="inlineStr">
        <is>
          <t>XENO</t>
        </is>
      </c>
      <c r="C32" t="n">
        <v>0</v>
      </c>
      <c r="D32" t="n">
        <v>-0.194</v>
      </c>
      <c r="E32" t="n">
        <v>-0.4</v>
      </c>
      <c r="F32" t="n">
        <v>0.49</v>
      </c>
      <c r="G32" t="n">
        <v>0</v>
      </c>
      <c r="H32" t="n">
        <v>1</v>
      </c>
      <c r="I32" t="n">
        <v>0</v>
      </c>
      <c r="J32" t="n">
        <v>-1</v>
      </c>
      <c r="K32" t="n">
        <v>-1</v>
      </c>
      <c r="L32">
        <f>HYPERLINK("https://www.defined.fi/sol/AU6z1iY7Jt8kLzybWvSzj6jFEqVvXBZaA8VJmK83pump?maker=CPqEsrxNabpvBVrTjSFvbTKWyko3md9ac21EhWWDxoXe","https://www.defined.fi/sol/AU6z1iY7Jt8kLzybWvSzj6jFEqVvXBZaA8VJmK83pump?maker=CPqEsrxNabpvBVrTjSFvbTKWyko3md9ac21EhWWDxoXe")</f>
        <v/>
      </c>
      <c r="M32">
        <f>HYPERLINK("https://dexscreener.com/solana/AU6z1iY7Jt8kLzybWvSzj6jFEqVvXBZaA8VJmK83pump?maker=CPqEsrxNabpvBVrTjSFvbTKWyko3md9ac21EhWWDxoXe","https://dexscreener.com/solana/AU6z1iY7Jt8kLzybWvSzj6jFEqVvXBZaA8VJmK83pump?maker=CPqEsrxNabpvBVrTjSFvbTKWyko3md9ac21EhWWDxoXe")</f>
        <v/>
      </c>
    </row>
    <row r="33">
      <c r="A33" t="inlineStr">
        <is>
          <t>FhdFGZzg2cH6fJcLYgKCQ57Ny782zAbkgnGgz89Tpump</t>
        </is>
      </c>
      <c r="B33" t="inlineStr">
        <is>
          <t>0x440x46</t>
        </is>
      </c>
      <c r="C33" t="n">
        <v>0</v>
      </c>
      <c r="D33" t="n">
        <v>-0.123</v>
      </c>
      <c r="E33" t="n">
        <v>-0.25</v>
      </c>
      <c r="F33" t="n">
        <v>0.49</v>
      </c>
      <c r="G33" t="n">
        <v>0</v>
      </c>
      <c r="H33" t="n">
        <v>1</v>
      </c>
      <c r="I33" t="n">
        <v>0</v>
      </c>
      <c r="J33" t="n">
        <v>-1</v>
      </c>
      <c r="K33" t="n">
        <v>-1</v>
      </c>
      <c r="L33">
        <f>HYPERLINK("https://www.defined.fi/sol/FhdFGZzg2cH6fJcLYgKCQ57Ny782zAbkgnGgz89Tpump?maker=CPqEsrxNabpvBVrTjSFvbTKWyko3md9ac21EhWWDxoXe","https://www.defined.fi/sol/FhdFGZzg2cH6fJcLYgKCQ57Ny782zAbkgnGgz89Tpump?maker=CPqEsrxNabpvBVrTjSFvbTKWyko3md9ac21EhWWDxoXe")</f>
        <v/>
      </c>
      <c r="M33">
        <f>HYPERLINK("https://dexscreener.com/solana/FhdFGZzg2cH6fJcLYgKCQ57Ny782zAbkgnGgz89Tpump?maker=CPqEsrxNabpvBVrTjSFvbTKWyko3md9ac21EhWWDxoXe","https://dexscreener.com/solana/FhdFGZzg2cH6fJcLYgKCQ57Ny782zAbkgnGgz89Tpump?maker=CPqEsrxNabpvBVrTjSFvbTKWyko3md9ac21EhWWDxoXe")</f>
        <v/>
      </c>
    </row>
    <row r="34">
      <c r="A34" t="inlineStr">
        <is>
          <t>CDF17pzEEAQKdrec3NQW1db7tVbEg9KvX8GDrTMRmjQM</t>
        </is>
      </c>
      <c r="B34" t="inlineStr">
        <is>
          <t>CLOOI</t>
        </is>
      </c>
      <c r="C34" t="n">
        <v>0</v>
      </c>
      <c r="D34" t="n">
        <v>-0.315</v>
      </c>
      <c r="E34" t="n">
        <v>-0.65</v>
      </c>
      <c r="F34" t="n">
        <v>0.489</v>
      </c>
      <c r="G34" t="n">
        <v>0</v>
      </c>
      <c r="H34" t="n">
        <v>1</v>
      </c>
      <c r="I34" t="n">
        <v>0</v>
      </c>
      <c r="J34" t="n">
        <v>-1</v>
      </c>
      <c r="K34" t="n">
        <v>-1</v>
      </c>
      <c r="L34">
        <f>HYPERLINK("https://www.defined.fi/sol/CDF17pzEEAQKdrec3NQW1db7tVbEg9KvX8GDrTMRmjQM?maker=CPqEsrxNabpvBVrTjSFvbTKWyko3md9ac21EhWWDxoXe","https://www.defined.fi/sol/CDF17pzEEAQKdrec3NQW1db7tVbEg9KvX8GDrTMRmjQM?maker=CPqEsrxNabpvBVrTjSFvbTKWyko3md9ac21EhWWDxoXe")</f>
        <v/>
      </c>
      <c r="M34">
        <f>HYPERLINK("https://dexscreener.com/solana/CDF17pzEEAQKdrec3NQW1db7tVbEg9KvX8GDrTMRmjQM?maker=CPqEsrxNabpvBVrTjSFvbTKWyko3md9ac21EhWWDxoXe","https://dexscreener.com/solana/CDF17pzEEAQKdrec3NQW1db7tVbEg9KvX8GDrTMRmjQM?maker=CPqEsrxNabpvBVrTjSFvbTKWyko3md9ac21EhWWDxoXe")</f>
        <v/>
      </c>
    </row>
    <row r="35">
      <c r="A35" t="inlineStr">
        <is>
          <t>BWaMsm4AaCEpMXV9iQsyZtwRemVBty5z4HS8oxbApump</t>
        </is>
      </c>
      <c r="B35" t="inlineStr">
        <is>
          <t>Samantha</t>
        </is>
      </c>
      <c r="C35" t="n">
        <v>0</v>
      </c>
      <c r="D35" t="n">
        <v>-0.151</v>
      </c>
      <c r="E35" t="n">
        <v>-0.31</v>
      </c>
      <c r="F35" t="n">
        <v>0.488</v>
      </c>
      <c r="G35" t="n">
        <v>0</v>
      </c>
      <c r="H35" t="n">
        <v>1</v>
      </c>
      <c r="I35" t="n">
        <v>0</v>
      </c>
      <c r="J35" t="n">
        <v>-1</v>
      </c>
      <c r="K35" t="n">
        <v>-1</v>
      </c>
      <c r="L35">
        <f>HYPERLINK("https://www.defined.fi/sol/BWaMsm4AaCEpMXV9iQsyZtwRemVBty5z4HS8oxbApump?maker=CPqEsrxNabpvBVrTjSFvbTKWyko3md9ac21EhWWDxoXe","https://www.defined.fi/sol/BWaMsm4AaCEpMXV9iQsyZtwRemVBty5z4HS8oxbApump?maker=CPqEsrxNabpvBVrTjSFvbTKWyko3md9ac21EhWWDxoXe")</f>
        <v/>
      </c>
      <c r="M35">
        <f>HYPERLINK("https://dexscreener.com/solana/BWaMsm4AaCEpMXV9iQsyZtwRemVBty5z4HS8oxbApump?maker=CPqEsrxNabpvBVrTjSFvbTKWyko3md9ac21EhWWDxoXe","https://dexscreener.com/solana/BWaMsm4AaCEpMXV9iQsyZtwRemVBty5z4HS8oxbApump?maker=CPqEsrxNabpvBVrTjSFvbTKWyko3md9ac21EhWWDxoXe")</f>
        <v/>
      </c>
    </row>
    <row r="36">
      <c r="A36" t="inlineStr">
        <is>
          <t>JBSVUpKgYNHt4GLtNebQxTJmZgftTMWENQrziHtGpump</t>
        </is>
      </c>
      <c r="B36" t="inlineStr">
        <is>
          <t>Swarm</t>
        </is>
      </c>
      <c r="C36" t="n">
        <v>0</v>
      </c>
      <c r="D36" t="n">
        <v>0.677</v>
      </c>
      <c r="E36" t="n">
        <v>0.23</v>
      </c>
      <c r="F36" t="n">
        <v>2.93</v>
      </c>
      <c r="G36" t="n">
        <v>3.6</v>
      </c>
      <c r="H36" t="n">
        <v>2</v>
      </c>
      <c r="I36" t="n">
        <v>2</v>
      </c>
      <c r="J36" t="n">
        <v>-1</v>
      </c>
      <c r="K36" t="n">
        <v>-1</v>
      </c>
      <c r="L36">
        <f>HYPERLINK("https://www.defined.fi/sol/JBSVUpKgYNHt4GLtNebQxTJmZgftTMWENQrziHtGpump?maker=CPqEsrxNabpvBVrTjSFvbTKWyko3md9ac21EhWWDxoXe","https://www.defined.fi/sol/JBSVUpKgYNHt4GLtNebQxTJmZgftTMWENQrziHtGpump?maker=CPqEsrxNabpvBVrTjSFvbTKWyko3md9ac21EhWWDxoXe")</f>
        <v/>
      </c>
      <c r="M36">
        <f>HYPERLINK("https://dexscreener.com/solana/JBSVUpKgYNHt4GLtNebQxTJmZgftTMWENQrziHtGpump?maker=CPqEsrxNabpvBVrTjSFvbTKWyko3md9ac21EhWWDxoXe","https://dexscreener.com/solana/JBSVUpKgYNHt4GLtNebQxTJmZgftTMWENQrziHtGpump?maker=CPqEsrxNabpvBVrTjSFvbTKWyko3md9ac21EhWWDxoXe")</f>
        <v/>
      </c>
    </row>
    <row r="37">
      <c r="A37" t="inlineStr">
        <is>
          <t>81QpB4Ez2hPJZ3KP5beXUNei72GCEoiGQNdnMKxHpump</t>
        </is>
      </c>
      <c r="B37" t="inlineStr">
        <is>
          <t>hole</t>
        </is>
      </c>
      <c r="C37" t="n">
        <v>0</v>
      </c>
      <c r="D37" t="n">
        <v>0.129</v>
      </c>
      <c r="E37" t="n">
        <v>0.24</v>
      </c>
      <c r="F37" t="n">
        <v>0.539</v>
      </c>
      <c r="G37" t="n">
        <v>0.668</v>
      </c>
      <c r="H37" t="n">
        <v>1</v>
      </c>
      <c r="I37" t="n">
        <v>2</v>
      </c>
      <c r="J37" t="n">
        <v>-1</v>
      </c>
      <c r="K37" t="n">
        <v>-1</v>
      </c>
      <c r="L37">
        <f>HYPERLINK("https://www.defined.fi/sol/81QpB4Ez2hPJZ3KP5beXUNei72GCEoiGQNdnMKxHpump?maker=CPqEsrxNabpvBVrTjSFvbTKWyko3md9ac21EhWWDxoXe","https://www.defined.fi/sol/81QpB4Ez2hPJZ3KP5beXUNei72GCEoiGQNdnMKxHpump?maker=CPqEsrxNabpvBVrTjSFvbTKWyko3md9ac21EhWWDxoXe")</f>
        <v/>
      </c>
      <c r="M37">
        <f>HYPERLINK("https://dexscreener.com/solana/81QpB4Ez2hPJZ3KP5beXUNei72GCEoiGQNdnMKxHpump?maker=CPqEsrxNabpvBVrTjSFvbTKWyko3md9ac21EhWWDxoXe","https://dexscreener.com/solana/81QpB4Ez2hPJZ3KP5beXUNei72GCEoiGQNdnMKxHpump?maker=CPqEsrxNabpvBVrTjSFvbTKWyko3md9ac21EhWWDxoXe")</f>
        <v/>
      </c>
    </row>
    <row r="38">
      <c r="A38" t="inlineStr">
        <is>
          <t>GW6QjNsEpTWHkcVo3XQQhJsT9Rq3TAMt7Hbcxu2bpump</t>
        </is>
      </c>
      <c r="B38" t="inlineStr">
        <is>
          <t>RD</t>
        </is>
      </c>
      <c r="C38" t="n">
        <v>0</v>
      </c>
      <c r="D38" t="n">
        <v>-0.205</v>
      </c>
      <c r="E38" t="n">
        <v>-0.21</v>
      </c>
      <c r="F38" t="n">
        <v>0.966</v>
      </c>
      <c r="G38" t="n">
        <v>0.761</v>
      </c>
      <c r="H38" t="n">
        <v>2</v>
      </c>
      <c r="I38" t="n">
        <v>2</v>
      </c>
      <c r="J38" t="n">
        <v>-1</v>
      </c>
      <c r="K38" t="n">
        <v>-1</v>
      </c>
      <c r="L38">
        <f>HYPERLINK("https://www.defined.fi/sol/GW6QjNsEpTWHkcVo3XQQhJsT9Rq3TAMt7Hbcxu2bpump?maker=CPqEsrxNabpvBVrTjSFvbTKWyko3md9ac21EhWWDxoXe","https://www.defined.fi/sol/GW6QjNsEpTWHkcVo3XQQhJsT9Rq3TAMt7Hbcxu2bpump?maker=CPqEsrxNabpvBVrTjSFvbTKWyko3md9ac21EhWWDxoXe")</f>
        <v/>
      </c>
      <c r="M38">
        <f>HYPERLINK("https://dexscreener.com/solana/GW6QjNsEpTWHkcVo3XQQhJsT9Rq3TAMt7Hbcxu2bpump?maker=CPqEsrxNabpvBVrTjSFvbTKWyko3md9ac21EhWWDxoXe","https://dexscreener.com/solana/GW6QjNsEpTWHkcVo3XQQhJsT9Rq3TAMt7Hbcxu2bpump?maker=CPqEsrxNabpvBVrTjSFvbTKWyko3md9ac21EhWWDxoXe")</f>
        <v/>
      </c>
    </row>
    <row r="39">
      <c r="A39" t="inlineStr">
        <is>
          <t>5ZBgVZ9MTLpuzC8poJ673wQwQrFsJHykqFXpt3fQpump</t>
        </is>
      </c>
      <c r="B39" t="inlineStr">
        <is>
          <t>A-1</t>
        </is>
      </c>
      <c r="C39" t="n">
        <v>0</v>
      </c>
      <c r="D39" t="n">
        <v>-0.415</v>
      </c>
      <c r="E39" t="n">
        <v>-0.86</v>
      </c>
      <c r="F39" t="n">
        <v>0.48</v>
      </c>
      <c r="G39" t="n">
        <v>0.066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HYPERLINK("https://www.defined.fi/sol/5ZBgVZ9MTLpuzC8poJ673wQwQrFsJHykqFXpt3fQpump?maker=CPqEsrxNabpvBVrTjSFvbTKWyko3md9ac21EhWWDxoXe","https://www.defined.fi/sol/5ZBgVZ9MTLpuzC8poJ673wQwQrFsJHykqFXpt3fQpump?maker=CPqEsrxNabpvBVrTjSFvbTKWyko3md9ac21EhWWDxoXe")</f>
        <v/>
      </c>
      <c r="M39">
        <f>HYPERLINK("https://dexscreener.com/solana/5ZBgVZ9MTLpuzC8poJ673wQwQrFsJHykqFXpt3fQpump?maker=CPqEsrxNabpvBVrTjSFvbTKWyko3md9ac21EhWWDxoXe","https://dexscreener.com/solana/5ZBgVZ9MTLpuzC8poJ673wQwQrFsJHykqFXpt3fQpump?maker=CPqEsrxNabpvBVrTjSFvbTKWyko3md9ac21EhWWDxoXe")</f>
        <v/>
      </c>
    </row>
    <row r="40">
      <c r="A40" t="inlineStr">
        <is>
          <t>EEVTDF8vJr27gRwa83B2GfroPLfygjxiaDwjfMG9pump</t>
        </is>
      </c>
      <c r="B40" t="inlineStr">
        <is>
          <t>i-405</t>
        </is>
      </c>
      <c r="C40" t="n">
        <v>0</v>
      </c>
      <c r="D40" t="n">
        <v>-0.402</v>
      </c>
      <c r="E40" t="n">
        <v>-0.84</v>
      </c>
      <c r="F40" t="n">
        <v>0.48</v>
      </c>
      <c r="G40" t="n">
        <v>0.078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HYPERLINK("https://www.defined.fi/sol/EEVTDF8vJr27gRwa83B2GfroPLfygjxiaDwjfMG9pump?maker=CPqEsrxNabpvBVrTjSFvbTKWyko3md9ac21EhWWDxoXe","https://www.defined.fi/sol/EEVTDF8vJr27gRwa83B2GfroPLfygjxiaDwjfMG9pump?maker=CPqEsrxNabpvBVrTjSFvbTKWyko3md9ac21EhWWDxoXe")</f>
        <v/>
      </c>
      <c r="M40">
        <f>HYPERLINK("https://dexscreener.com/solana/EEVTDF8vJr27gRwa83B2GfroPLfygjxiaDwjfMG9pump?maker=CPqEsrxNabpvBVrTjSFvbTKWyko3md9ac21EhWWDxoXe","https://dexscreener.com/solana/EEVTDF8vJr27gRwa83B2GfroPLfygjxiaDwjfMG9pump?maker=CPqEsrxNabpvBVrTjSFvbTKWyko3md9ac21EhWWDxoXe")</f>
        <v/>
      </c>
    </row>
    <row r="41">
      <c r="A41" t="inlineStr">
        <is>
          <t>3SwtuhzGdFGL1hJiz3NNa53rdm9KddCF1K6tzjvE4c6y</t>
        </is>
      </c>
      <c r="B41" t="inlineStr">
        <is>
          <t>SHOGGOTH</t>
        </is>
      </c>
      <c r="C41" t="n">
        <v>0</v>
      </c>
      <c r="D41" t="n">
        <v>-0.323</v>
      </c>
      <c r="E41" t="n">
        <v>-0.67</v>
      </c>
      <c r="F41" t="n">
        <v>0.484</v>
      </c>
      <c r="G41" t="n">
        <v>0.161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HYPERLINK("https://www.defined.fi/sol/3SwtuhzGdFGL1hJiz3NNa53rdm9KddCF1K6tzjvE4c6y?maker=CPqEsrxNabpvBVrTjSFvbTKWyko3md9ac21EhWWDxoXe","https://www.defined.fi/sol/3SwtuhzGdFGL1hJiz3NNa53rdm9KddCF1K6tzjvE4c6y?maker=CPqEsrxNabpvBVrTjSFvbTKWyko3md9ac21EhWWDxoXe")</f>
        <v/>
      </c>
      <c r="M41">
        <f>HYPERLINK("https://dexscreener.com/solana/3SwtuhzGdFGL1hJiz3NNa53rdm9KddCF1K6tzjvE4c6y?maker=CPqEsrxNabpvBVrTjSFvbTKWyko3md9ac21EhWWDxoXe","https://dexscreener.com/solana/3SwtuhzGdFGL1hJiz3NNa53rdm9KddCF1K6tzjvE4c6y?maker=CPqEsrxNabpvBVrTjSFvbTKWyko3md9ac21EhWWDxoXe")</f>
        <v/>
      </c>
    </row>
    <row r="42">
      <c r="A42" t="inlineStr">
        <is>
          <t>7TxBnsAAi1tsYB8GFE5sNYLFPvXp7ZC8sD5wrPYapump</t>
        </is>
      </c>
      <c r="B42" t="inlineStr">
        <is>
          <t>ccru</t>
        </is>
      </c>
      <c r="C42" t="n">
        <v>0</v>
      </c>
      <c r="D42" t="n">
        <v>-0.294</v>
      </c>
      <c r="E42" t="n">
        <v>-0.6</v>
      </c>
      <c r="F42" t="n">
        <v>0.487</v>
      </c>
      <c r="G42" t="n">
        <v>0.193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HYPERLINK("https://www.defined.fi/sol/7TxBnsAAi1tsYB8GFE5sNYLFPvXp7ZC8sD5wrPYapump?maker=CPqEsrxNabpvBVrTjSFvbTKWyko3md9ac21EhWWDxoXe","https://www.defined.fi/sol/7TxBnsAAi1tsYB8GFE5sNYLFPvXp7ZC8sD5wrPYapump?maker=CPqEsrxNabpvBVrTjSFvbTKWyko3md9ac21EhWWDxoXe")</f>
        <v/>
      </c>
      <c r="M42">
        <f>HYPERLINK("https://dexscreener.com/solana/7TxBnsAAi1tsYB8GFE5sNYLFPvXp7ZC8sD5wrPYapump?maker=CPqEsrxNabpvBVrTjSFvbTKWyko3md9ac21EhWWDxoXe","https://dexscreener.com/solana/7TxBnsAAi1tsYB8GFE5sNYLFPvXp7ZC8sD5wrPYapump?maker=CPqEsrxNabpvBVrTjSFvbTKWyko3md9ac21EhWWDxoXe")</f>
        <v/>
      </c>
    </row>
    <row r="43">
      <c r="A43" t="inlineStr">
        <is>
          <t>7ndLEE3YXJqSNzxK7coGSxYvNbqdY2b7Zqri3XuGDLuP</t>
        </is>
      </c>
      <c r="B43" t="inlineStr">
        <is>
          <t>unknown_7ndL</t>
        </is>
      </c>
      <c r="C43" t="n">
        <v>0</v>
      </c>
      <c r="D43" t="n">
        <v>-0.263</v>
      </c>
      <c r="E43" t="n">
        <v>-0.54</v>
      </c>
      <c r="F43" t="n">
        <v>0.484</v>
      </c>
      <c r="G43" t="n">
        <v>0.221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HYPERLINK("https://www.defined.fi/sol/7ndLEE3YXJqSNzxK7coGSxYvNbqdY2b7Zqri3XuGDLuP?maker=CPqEsrxNabpvBVrTjSFvbTKWyko3md9ac21EhWWDxoXe","https://www.defined.fi/sol/7ndLEE3YXJqSNzxK7coGSxYvNbqdY2b7Zqri3XuGDLuP?maker=CPqEsrxNabpvBVrTjSFvbTKWyko3md9ac21EhWWDxoXe")</f>
        <v/>
      </c>
      <c r="M43">
        <f>HYPERLINK("https://dexscreener.com/solana/7ndLEE3YXJqSNzxK7coGSxYvNbqdY2b7Zqri3XuGDLuP?maker=CPqEsrxNabpvBVrTjSFvbTKWyko3md9ac21EhWWDxoXe","https://dexscreener.com/solana/7ndLEE3YXJqSNzxK7coGSxYvNbqdY2b7Zqri3XuGDLuP?maker=CPqEsrxNabpvBVrTjSFvbTKWyko3md9ac21EhWWDxoXe")</f>
        <v/>
      </c>
    </row>
    <row r="44">
      <c r="A44" t="inlineStr">
        <is>
          <t>7q9koN6yzdiP3b5noPMN4V3LVVkh1msBAzHHiVCppump</t>
        </is>
      </c>
      <c r="B44" t="inlineStr">
        <is>
          <t>Ruri</t>
        </is>
      </c>
      <c r="C44" t="n">
        <v>0</v>
      </c>
      <c r="D44" t="n">
        <v>-0.158</v>
      </c>
      <c r="E44" t="n">
        <v>-0.08</v>
      </c>
      <c r="F44" t="n">
        <v>1.91</v>
      </c>
      <c r="G44" t="n">
        <v>1.75</v>
      </c>
      <c r="H44" t="n">
        <v>3</v>
      </c>
      <c r="I44" t="n">
        <v>2</v>
      </c>
      <c r="J44" t="n">
        <v>-1</v>
      </c>
      <c r="K44" t="n">
        <v>-1</v>
      </c>
      <c r="L44">
        <f>HYPERLINK("https://www.defined.fi/sol/7q9koN6yzdiP3b5noPMN4V3LVVkh1msBAzHHiVCppump?maker=CPqEsrxNabpvBVrTjSFvbTKWyko3md9ac21EhWWDxoXe","https://www.defined.fi/sol/7q9koN6yzdiP3b5noPMN4V3LVVkh1msBAzHHiVCppump?maker=CPqEsrxNabpvBVrTjSFvbTKWyko3md9ac21EhWWDxoXe")</f>
        <v/>
      </c>
      <c r="M44">
        <f>HYPERLINK("https://dexscreener.com/solana/7q9koN6yzdiP3b5noPMN4V3LVVkh1msBAzHHiVCppump?maker=CPqEsrxNabpvBVrTjSFvbTKWyko3md9ac21EhWWDxoXe","https://dexscreener.com/solana/7q9koN6yzdiP3b5noPMN4V3LVVkh1msBAzHHiVCppump?maker=CPqEsrxNabpvBVrTjSFvbTKWyko3md9ac21EhWWDxoXe")</f>
        <v/>
      </c>
    </row>
    <row r="45">
      <c r="A45" t="inlineStr">
        <is>
          <t>6nS5hcMfvAEbw5K8PMEbXMJdcVdi6P5yZE1WGS8apump</t>
        </is>
      </c>
      <c r="B45" t="inlineStr">
        <is>
          <t>HAL</t>
        </is>
      </c>
      <c r="C45" t="n">
        <v>0</v>
      </c>
      <c r="D45" t="n">
        <v>-0.239</v>
      </c>
      <c r="E45" t="n">
        <v>-0.49</v>
      </c>
      <c r="F45" t="n">
        <v>0.483</v>
      </c>
      <c r="G45" t="n">
        <v>0.244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HYPERLINK("https://www.defined.fi/sol/6nS5hcMfvAEbw5K8PMEbXMJdcVdi6P5yZE1WGS8apump?maker=CPqEsrxNabpvBVrTjSFvbTKWyko3md9ac21EhWWDxoXe","https://www.defined.fi/sol/6nS5hcMfvAEbw5K8PMEbXMJdcVdi6P5yZE1WGS8apump?maker=CPqEsrxNabpvBVrTjSFvbTKWyko3md9ac21EhWWDxoXe")</f>
        <v/>
      </c>
      <c r="M45">
        <f>HYPERLINK("https://dexscreener.com/solana/6nS5hcMfvAEbw5K8PMEbXMJdcVdi6P5yZE1WGS8apump?maker=CPqEsrxNabpvBVrTjSFvbTKWyko3md9ac21EhWWDxoXe","https://dexscreener.com/solana/6nS5hcMfvAEbw5K8PMEbXMJdcVdi6P5yZE1WGS8apump?maker=CPqEsrxNabpvBVrTjSFvbTKWyko3md9ac21EhWWDxoXe")</f>
        <v/>
      </c>
    </row>
    <row r="46">
      <c r="A46" t="inlineStr">
        <is>
          <t>3eDnzSBjgYT6Ycu5FQrh6U4KVsMCXJydsbyUX8yvpump</t>
        </is>
      </c>
      <c r="B46" t="inlineStr">
        <is>
          <t>SMLV</t>
        </is>
      </c>
      <c r="C46" t="n">
        <v>0</v>
      </c>
      <c r="D46" t="n">
        <v>0.136</v>
      </c>
      <c r="E46" t="n">
        <v>0.07000000000000001</v>
      </c>
      <c r="F46" t="n">
        <v>1.92</v>
      </c>
      <c r="G46" t="n">
        <v>2.06</v>
      </c>
      <c r="H46" t="n">
        <v>3</v>
      </c>
      <c r="I46" t="n">
        <v>3</v>
      </c>
      <c r="J46" t="n">
        <v>-1</v>
      </c>
      <c r="K46" t="n">
        <v>-1</v>
      </c>
      <c r="L46">
        <f>HYPERLINK("https://www.defined.fi/sol/3eDnzSBjgYT6Ycu5FQrh6U4KVsMCXJydsbyUX8yvpump?maker=CPqEsrxNabpvBVrTjSFvbTKWyko3md9ac21EhWWDxoXe","https://www.defined.fi/sol/3eDnzSBjgYT6Ycu5FQrh6U4KVsMCXJydsbyUX8yvpump?maker=CPqEsrxNabpvBVrTjSFvbTKWyko3md9ac21EhWWDxoXe")</f>
        <v/>
      </c>
      <c r="M46">
        <f>HYPERLINK("https://dexscreener.com/solana/3eDnzSBjgYT6Ycu5FQrh6U4KVsMCXJydsbyUX8yvpump?maker=CPqEsrxNabpvBVrTjSFvbTKWyko3md9ac21EhWWDxoXe","https://dexscreener.com/solana/3eDnzSBjgYT6Ycu5FQrh6U4KVsMCXJydsbyUX8yvpump?maker=CPqEsrxNabpvBVrTjSFvbTKWyko3md9ac21EhWWDxoXe")</f>
        <v/>
      </c>
    </row>
    <row r="47">
      <c r="A47" t="inlineStr">
        <is>
          <t>J2p88S7SSazzVLrJm5LYLm13MMCmJScPmB6KDiXPFnoK</t>
        </is>
      </c>
      <c r="B47" t="inlineStr">
        <is>
          <t>BITCOIN</t>
        </is>
      </c>
      <c r="C47" t="n">
        <v>0</v>
      </c>
      <c r="D47" t="n">
        <v>-0.078</v>
      </c>
      <c r="E47" t="n">
        <v>-0.18</v>
      </c>
      <c r="F47" t="n">
        <v>0.446</v>
      </c>
      <c r="G47" t="n">
        <v>0.368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HYPERLINK("https://www.defined.fi/sol/J2p88S7SSazzVLrJm5LYLm13MMCmJScPmB6KDiXPFnoK?maker=CPqEsrxNabpvBVrTjSFvbTKWyko3md9ac21EhWWDxoXe","https://www.defined.fi/sol/J2p88S7SSazzVLrJm5LYLm13MMCmJScPmB6KDiXPFnoK?maker=CPqEsrxNabpvBVrTjSFvbTKWyko3md9ac21EhWWDxoXe")</f>
        <v/>
      </c>
      <c r="M47">
        <f>HYPERLINK("https://dexscreener.com/solana/J2p88S7SSazzVLrJm5LYLm13MMCmJScPmB6KDiXPFnoK?maker=CPqEsrxNabpvBVrTjSFvbTKWyko3md9ac21EhWWDxoXe","https://dexscreener.com/solana/J2p88S7SSazzVLrJm5LYLm13MMCmJScPmB6KDiXPFnoK?maker=CPqEsrxNabpvBVrTjSFvbTKWyko3md9ac21EhWWDxoXe")</f>
        <v/>
      </c>
    </row>
    <row r="48">
      <c r="A48" t="inlineStr">
        <is>
          <t>9H9sNRfiuCwV4XWM8j22pVKg6ZvLciqUpJZN99Wme1TZ</t>
        </is>
      </c>
      <c r="B48" t="inlineStr">
        <is>
          <t>FATBF</t>
        </is>
      </c>
      <c r="C48" t="n">
        <v>0</v>
      </c>
      <c r="D48" t="n">
        <v>-0.117</v>
      </c>
      <c r="E48" t="n">
        <v>-0.24</v>
      </c>
      <c r="F48" t="n">
        <v>0.486</v>
      </c>
      <c r="G48" t="n">
        <v>0.369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HYPERLINK("https://www.defined.fi/sol/9H9sNRfiuCwV4XWM8j22pVKg6ZvLciqUpJZN99Wme1TZ?maker=CPqEsrxNabpvBVrTjSFvbTKWyko3md9ac21EhWWDxoXe","https://www.defined.fi/sol/9H9sNRfiuCwV4XWM8j22pVKg6ZvLciqUpJZN99Wme1TZ?maker=CPqEsrxNabpvBVrTjSFvbTKWyko3md9ac21EhWWDxoXe")</f>
        <v/>
      </c>
      <c r="M48">
        <f>HYPERLINK("https://dexscreener.com/solana/9H9sNRfiuCwV4XWM8j22pVKg6ZvLciqUpJZN99Wme1TZ?maker=CPqEsrxNabpvBVrTjSFvbTKWyko3md9ac21EhWWDxoXe","https://dexscreener.com/solana/9H9sNRfiuCwV4XWM8j22pVKg6ZvLciqUpJZN99Wme1TZ?maker=CPqEsrxNabpvBVrTjSFvbTKWyko3md9ac21EhWWDxoXe")</f>
        <v/>
      </c>
    </row>
    <row r="49">
      <c r="A49" t="inlineStr">
        <is>
          <t>2fEE4jwfvpyBaysHTEABFAbzSPzYui2cBCqdRDPFLMRW</t>
        </is>
      </c>
      <c r="B49" t="inlineStr">
        <is>
          <t>KEK</t>
        </is>
      </c>
      <c r="C49" t="n">
        <v>0</v>
      </c>
      <c r="D49" t="n">
        <v>-0.093</v>
      </c>
      <c r="E49" t="n">
        <v>-0.19</v>
      </c>
      <c r="F49" t="n">
        <v>0.483</v>
      </c>
      <c r="G49" t="n">
        <v>0.39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HYPERLINK("https://www.defined.fi/sol/2fEE4jwfvpyBaysHTEABFAbzSPzYui2cBCqdRDPFLMRW?maker=CPqEsrxNabpvBVrTjSFvbTKWyko3md9ac21EhWWDxoXe","https://www.defined.fi/sol/2fEE4jwfvpyBaysHTEABFAbzSPzYui2cBCqdRDPFLMRW?maker=CPqEsrxNabpvBVrTjSFvbTKWyko3md9ac21EhWWDxoXe")</f>
        <v/>
      </c>
      <c r="M49">
        <f>HYPERLINK("https://dexscreener.com/solana/2fEE4jwfvpyBaysHTEABFAbzSPzYui2cBCqdRDPFLMRW?maker=CPqEsrxNabpvBVrTjSFvbTKWyko3md9ac21EhWWDxoXe","https://dexscreener.com/solana/2fEE4jwfvpyBaysHTEABFAbzSPzYui2cBCqdRDPFLMRW?maker=CPqEsrxNabpvBVrTjSFvbTKWyko3md9ac21EhWWDxoXe")</f>
        <v/>
      </c>
    </row>
    <row r="50">
      <c r="A50" t="inlineStr">
        <is>
          <t>3tLddurKXDeTN5vbKMbhTj9W9TYujMbKWZPYV1dJUSK9</t>
        </is>
      </c>
      <c r="B50" t="inlineStr">
        <is>
          <t>BITCOIN</t>
        </is>
      </c>
      <c r="C50" t="n">
        <v>0</v>
      </c>
      <c r="D50" t="n">
        <v>-0.044</v>
      </c>
      <c r="E50" t="n">
        <v>-0.1</v>
      </c>
      <c r="F50" t="n">
        <v>0.446</v>
      </c>
      <c r="G50" t="n">
        <v>0.402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HYPERLINK("https://www.defined.fi/sol/3tLddurKXDeTN5vbKMbhTj9W9TYujMbKWZPYV1dJUSK9?maker=CPqEsrxNabpvBVrTjSFvbTKWyko3md9ac21EhWWDxoXe","https://www.defined.fi/sol/3tLddurKXDeTN5vbKMbhTj9W9TYujMbKWZPYV1dJUSK9?maker=CPqEsrxNabpvBVrTjSFvbTKWyko3md9ac21EhWWDxoXe")</f>
        <v/>
      </c>
      <c r="M50">
        <f>HYPERLINK("https://dexscreener.com/solana/3tLddurKXDeTN5vbKMbhTj9W9TYujMbKWZPYV1dJUSK9?maker=CPqEsrxNabpvBVrTjSFvbTKWyko3md9ac21EhWWDxoXe","https://dexscreener.com/solana/3tLddurKXDeTN5vbKMbhTj9W9TYujMbKWZPYV1dJUSK9?maker=CPqEsrxNabpvBVrTjSFvbTKWyko3md9ac21EhWWDxoXe")</f>
        <v/>
      </c>
    </row>
    <row r="51">
      <c r="A51" t="inlineStr">
        <is>
          <t>GvKeVuawSzGiPkkZnQA34M2w5mkQNANJstxjaQvaGZ8a</t>
        </is>
      </c>
      <c r="B51" t="inlineStr">
        <is>
          <t>pmarca</t>
        </is>
      </c>
      <c r="C51" t="n">
        <v>0</v>
      </c>
      <c r="D51" t="n">
        <v>-0.034</v>
      </c>
      <c r="E51" t="n">
        <v>-0.04</v>
      </c>
      <c r="F51" t="n">
        <v>0.971</v>
      </c>
      <c r="G51" t="n">
        <v>0.9370000000000001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HYPERLINK("https://www.defined.fi/sol/GvKeVuawSzGiPkkZnQA34M2w5mkQNANJstxjaQvaGZ8a?maker=CPqEsrxNabpvBVrTjSFvbTKWyko3md9ac21EhWWDxoXe","https://www.defined.fi/sol/GvKeVuawSzGiPkkZnQA34M2w5mkQNANJstxjaQvaGZ8a?maker=CPqEsrxNabpvBVrTjSFvbTKWyko3md9ac21EhWWDxoXe")</f>
        <v/>
      </c>
      <c r="M51">
        <f>HYPERLINK("https://dexscreener.com/solana/GvKeVuawSzGiPkkZnQA34M2w5mkQNANJstxjaQvaGZ8a?maker=CPqEsrxNabpvBVrTjSFvbTKWyko3md9ac21EhWWDxoXe","https://dexscreener.com/solana/GvKeVuawSzGiPkkZnQA34M2w5mkQNANJstxjaQvaGZ8a?maker=CPqEsrxNabpvBVrTjSFvbTKWyko3md9ac21EhWWDxoXe")</f>
        <v/>
      </c>
    </row>
    <row r="52">
      <c r="A52" t="inlineStr">
        <is>
          <t>Hix9mTtjrrg7DXcExcGoftMN8jcAMB8d6rnzcDSJpump</t>
        </is>
      </c>
      <c r="B52" t="inlineStr">
        <is>
          <t>KLDS</t>
        </is>
      </c>
      <c r="C52" t="n">
        <v>0</v>
      </c>
      <c r="D52" t="n">
        <v>-0.028</v>
      </c>
      <c r="E52" t="n">
        <v>-1</v>
      </c>
      <c r="F52" t="n">
        <v>0.478</v>
      </c>
      <c r="G52" t="n">
        <v>0.45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HYPERLINK("https://www.defined.fi/sol/Hix9mTtjrrg7DXcExcGoftMN8jcAMB8d6rnzcDSJpump?maker=CPqEsrxNabpvBVrTjSFvbTKWyko3md9ac21EhWWDxoXe","https://www.defined.fi/sol/Hix9mTtjrrg7DXcExcGoftMN8jcAMB8d6rnzcDSJpump?maker=CPqEsrxNabpvBVrTjSFvbTKWyko3md9ac21EhWWDxoXe")</f>
        <v/>
      </c>
      <c r="M52">
        <f>HYPERLINK("https://dexscreener.com/solana/Hix9mTtjrrg7DXcExcGoftMN8jcAMB8d6rnzcDSJpump?maker=CPqEsrxNabpvBVrTjSFvbTKWyko3md9ac21EhWWDxoXe","https://dexscreener.com/solana/Hix9mTtjrrg7DXcExcGoftMN8jcAMB8d6rnzcDSJpump?maker=CPqEsrxNabpvBVrTjSFvbTKWyko3md9ac21EhWWDxoXe")</f>
        <v/>
      </c>
    </row>
    <row r="53">
      <c r="A53" t="inlineStr">
        <is>
          <t>9J9tZSBDxAMwJ5qcg7CeJUcLW1oaxS68ixGxLJ6Lpump</t>
        </is>
      </c>
      <c r="B53" t="inlineStr">
        <is>
          <t>waow</t>
        </is>
      </c>
      <c r="C53" t="n">
        <v>0</v>
      </c>
      <c r="D53" t="n">
        <v>-0.031</v>
      </c>
      <c r="E53" t="n">
        <v>-1</v>
      </c>
      <c r="F53" t="n">
        <v>0.484</v>
      </c>
      <c r="G53" t="n">
        <v>0.453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HYPERLINK("https://www.defined.fi/sol/9J9tZSBDxAMwJ5qcg7CeJUcLW1oaxS68ixGxLJ6Lpump?maker=CPqEsrxNabpvBVrTjSFvbTKWyko3md9ac21EhWWDxoXe","https://www.defined.fi/sol/9J9tZSBDxAMwJ5qcg7CeJUcLW1oaxS68ixGxLJ6Lpump?maker=CPqEsrxNabpvBVrTjSFvbTKWyko3md9ac21EhWWDxoXe")</f>
        <v/>
      </c>
      <c r="M53">
        <f>HYPERLINK("https://dexscreener.com/solana/9J9tZSBDxAMwJ5qcg7CeJUcLW1oaxS68ixGxLJ6Lpump?maker=CPqEsrxNabpvBVrTjSFvbTKWyko3md9ac21EhWWDxoXe","https://dexscreener.com/solana/9J9tZSBDxAMwJ5qcg7CeJUcLW1oaxS68ixGxLJ6Lpump?maker=CPqEsrxNabpvBVrTjSFvbTKWyko3md9ac21EhWWDxoXe")</f>
        <v/>
      </c>
    </row>
    <row r="54">
      <c r="A54" t="inlineStr">
        <is>
          <t>6Xbkoh7qXS3jJSZEcLbEuZW23QvJviAVnh3yXKWNpump</t>
        </is>
      </c>
      <c r="B54" t="inlineStr">
        <is>
          <t>URMI</t>
        </is>
      </c>
      <c r="C54" t="n">
        <v>0</v>
      </c>
      <c r="D54" t="n">
        <v>-0.025</v>
      </c>
      <c r="E54" t="n">
        <v>-1</v>
      </c>
      <c r="F54" t="n">
        <v>0.478</v>
      </c>
      <c r="G54" t="n">
        <v>0.453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HYPERLINK("https://www.defined.fi/sol/6Xbkoh7qXS3jJSZEcLbEuZW23QvJviAVnh3yXKWNpump?maker=CPqEsrxNabpvBVrTjSFvbTKWyko3md9ac21EhWWDxoXe","https://www.defined.fi/sol/6Xbkoh7qXS3jJSZEcLbEuZW23QvJviAVnh3yXKWNpump?maker=CPqEsrxNabpvBVrTjSFvbTKWyko3md9ac21EhWWDxoXe")</f>
        <v/>
      </c>
      <c r="M54">
        <f>HYPERLINK("https://dexscreener.com/solana/6Xbkoh7qXS3jJSZEcLbEuZW23QvJviAVnh3yXKWNpump?maker=CPqEsrxNabpvBVrTjSFvbTKWyko3md9ac21EhWWDxoXe","https://dexscreener.com/solana/6Xbkoh7qXS3jJSZEcLbEuZW23QvJviAVnh3yXKWNpump?maker=CPqEsrxNabpvBVrTjSFvbTKWyko3md9ac21EhWWDxoXe")</f>
        <v/>
      </c>
    </row>
    <row r="55">
      <c r="A55" t="inlineStr">
        <is>
          <t>GJKWH8FECeays9wV7YTUZHcZA4GWztfLY8E5bC7tpump</t>
        </is>
      </c>
      <c r="B55" t="inlineStr">
        <is>
          <t>Hidden</t>
        </is>
      </c>
      <c r="C55" t="n">
        <v>0</v>
      </c>
      <c r="D55" t="n">
        <v>0.047</v>
      </c>
      <c r="E55" t="n">
        <v>-1</v>
      </c>
      <c r="F55" t="n">
        <v>0.44</v>
      </c>
      <c r="G55" t="n">
        <v>0.488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HYPERLINK("https://www.defined.fi/sol/GJKWH8FECeays9wV7YTUZHcZA4GWztfLY8E5bC7tpump?maker=CPqEsrxNabpvBVrTjSFvbTKWyko3md9ac21EhWWDxoXe","https://www.defined.fi/sol/GJKWH8FECeays9wV7YTUZHcZA4GWztfLY8E5bC7tpump?maker=CPqEsrxNabpvBVrTjSFvbTKWyko3md9ac21EhWWDxoXe")</f>
        <v/>
      </c>
      <c r="M55">
        <f>HYPERLINK("https://dexscreener.com/solana/GJKWH8FECeays9wV7YTUZHcZA4GWztfLY8E5bC7tpump?maker=CPqEsrxNabpvBVrTjSFvbTKWyko3md9ac21EhWWDxoXe","https://dexscreener.com/solana/GJKWH8FECeays9wV7YTUZHcZA4GWztfLY8E5bC7tpump?maker=CPqEsrxNabpvBVrTjSFvbTKWyko3md9ac21EhWWDxoXe")</f>
        <v/>
      </c>
    </row>
    <row r="56">
      <c r="A56" t="inlineStr">
        <is>
          <t>4TbYH36rWPfhJmmGth923gt39KgGuGHmuu9wJPpdpump</t>
        </is>
      </c>
      <c r="B56" t="inlineStr">
        <is>
          <t>USA</t>
        </is>
      </c>
      <c r="C56" t="n">
        <v>0</v>
      </c>
      <c r="D56" t="n">
        <v>0.05</v>
      </c>
      <c r="E56" t="n">
        <v>0.11</v>
      </c>
      <c r="F56" t="n">
        <v>0.445</v>
      </c>
      <c r="G56" t="n">
        <v>0.495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HYPERLINK("https://www.defined.fi/sol/4TbYH36rWPfhJmmGth923gt39KgGuGHmuu9wJPpdpump?maker=CPqEsrxNabpvBVrTjSFvbTKWyko3md9ac21EhWWDxoXe","https://www.defined.fi/sol/4TbYH36rWPfhJmmGth923gt39KgGuGHmuu9wJPpdpump?maker=CPqEsrxNabpvBVrTjSFvbTKWyko3md9ac21EhWWDxoXe")</f>
        <v/>
      </c>
      <c r="M56">
        <f>HYPERLINK("https://dexscreener.com/solana/4TbYH36rWPfhJmmGth923gt39KgGuGHmuu9wJPpdpump?maker=CPqEsrxNabpvBVrTjSFvbTKWyko3md9ac21EhWWDxoXe","https://dexscreener.com/solana/4TbYH36rWPfhJmmGth923gt39KgGuGHmuu9wJPpdpump?maker=CPqEsrxNabpvBVrTjSFvbTKWyko3md9ac21EhWWDxoXe")</f>
        <v/>
      </c>
    </row>
    <row r="57">
      <c r="A57" t="inlineStr">
        <is>
          <t>2qYyVrAVKKA6FCPZKhxTXPKZLt9Qv6msAPGKDFjSAfMZ</t>
        </is>
      </c>
      <c r="B57" t="inlineStr">
        <is>
          <t>BCAT</t>
        </is>
      </c>
      <c r="C57" t="n">
        <v>0</v>
      </c>
      <c r="D57" t="n">
        <v>0.076</v>
      </c>
      <c r="E57" t="n">
        <v>0.17</v>
      </c>
      <c r="F57" t="n">
        <v>0.445</v>
      </c>
      <c r="G57" t="n">
        <v>0.521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HYPERLINK("https://www.defined.fi/sol/2qYyVrAVKKA6FCPZKhxTXPKZLt9Qv6msAPGKDFjSAfMZ?maker=CPqEsrxNabpvBVrTjSFvbTKWyko3md9ac21EhWWDxoXe","https://www.defined.fi/sol/2qYyVrAVKKA6FCPZKhxTXPKZLt9Qv6msAPGKDFjSAfMZ?maker=CPqEsrxNabpvBVrTjSFvbTKWyko3md9ac21EhWWDxoXe")</f>
        <v/>
      </c>
      <c r="M57">
        <f>HYPERLINK("https://dexscreener.com/solana/2qYyVrAVKKA6FCPZKhxTXPKZLt9Qv6msAPGKDFjSAfMZ?maker=CPqEsrxNabpvBVrTjSFvbTKWyko3md9ac21EhWWDxoXe","https://dexscreener.com/solana/2qYyVrAVKKA6FCPZKhxTXPKZLt9Qv6msAPGKDFjSAfMZ?maker=CPqEsrxNabpvBVrTjSFvbTKWyko3md9ac21EhWWDxoXe")</f>
        <v/>
      </c>
    </row>
    <row r="58">
      <c r="A58" t="inlineStr">
        <is>
          <t>8cp7VkcZCTcez4Zg8sJJU8atoi8SJCBji4HUbKQNDAko</t>
        </is>
      </c>
      <c r="B58" t="inlineStr">
        <is>
          <t>$SOLANA</t>
        </is>
      </c>
      <c r="C58" t="n">
        <v>0</v>
      </c>
      <c r="D58" t="n">
        <v>0.2</v>
      </c>
      <c r="E58" t="n">
        <v>-1</v>
      </c>
      <c r="F58" t="n">
        <v>0.448</v>
      </c>
      <c r="G58" t="n">
        <v>0.648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HYPERLINK("https://www.defined.fi/sol/8cp7VkcZCTcez4Zg8sJJU8atoi8SJCBji4HUbKQNDAko?maker=CPqEsrxNabpvBVrTjSFvbTKWyko3md9ac21EhWWDxoXe","https://www.defined.fi/sol/8cp7VkcZCTcez4Zg8sJJU8atoi8SJCBji4HUbKQNDAko?maker=CPqEsrxNabpvBVrTjSFvbTKWyko3md9ac21EhWWDxoXe")</f>
        <v/>
      </c>
      <c r="M58">
        <f>HYPERLINK("https://dexscreener.com/solana/8cp7VkcZCTcez4Zg8sJJU8atoi8SJCBji4HUbKQNDAko?maker=CPqEsrxNabpvBVrTjSFvbTKWyko3md9ac21EhWWDxoXe","https://dexscreener.com/solana/8cp7VkcZCTcez4Zg8sJJU8atoi8SJCBji4HUbKQNDAko?maker=CPqEsrxNabpvBVrTjSFvbTKWyko3md9ac21EhWWDxoXe")</f>
        <v/>
      </c>
    </row>
    <row r="59">
      <c r="A59" t="inlineStr">
        <is>
          <t>ByeBAJFBn35oDMSameJXDZnPbkmuEgXdZHwpGo8ygRpk</t>
        </is>
      </c>
      <c r="B59" t="inlineStr">
        <is>
          <t>XRP</t>
        </is>
      </c>
      <c r="C59" t="n">
        <v>0</v>
      </c>
      <c r="D59" t="n">
        <v>-0.142</v>
      </c>
      <c r="E59" t="n">
        <v>-0.16</v>
      </c>
      <c r="F59" t="n">
        <v>0.899</v>
      </c>
      <c r="G59" t="n">
        <v>0.757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HYPERLINK("https://www.defined.fi/sol/ByeBAJFBn35oDMSameJXDZnPbkmuEgXdZHwpGo8ygRpk?maker=CPqEsrxNabpvBVrTjSFvbTKWyko3md9ac21EhWWDxoXe","https://www.defined.fi/sol/ByeBAJFBn35oDMSameJXDZnPbkmuEgXdZHwpGo8ygRpk?maker=CPqEsrxNabpvBVrTjSFvbTKWyko3md9ac21EhWWDxoXe")</f>
        <v/>
      </c>
      <c r="M59">
        <f>HYPERLINK("https://dexscreener.com/solana/ByeBAJFBn35oDMSameJXDZnPbkmuEgXdZHwpGo8ygRpk?maker=CPqEsrxNabpvBVrTjSFvbTKWyko3md9ac21EhWWDxoXe","https://dexscreener.com/solana/ByeBAJFBn35oDMSameJXDZnPbkmuEgXdZHwpGo8ygRpk?maker=CPqEsrxNabpvBVrTjSFvbTKWyko3md9ac21EhWWDxoXe")</f>
        <v/>
      </c>
    </row>
    <row r="60">
      <c r="A60" t="inlineStr">
        <is>
          <t>GPAjKT7DQJ9a3EcXrKrHH5dqmcSLN3FA8swxvohNP9Kp</t>
        </is>
      </c>
      <c r="B60" t="inlineStr">
        <is>
          <t>XRP</t>
        </is>
      </c>
      <c r="C60" t="n">
        <v>0</v>
      </c>
      <c r="D60" t="n">
        <v>0.313</v>
      </c>
      <c r="E60" t="n">
        <v>-1</v>
      </c>
      <c r="F60" t="n">
        <v>0.449</v>
      </c>
      <c r="G60" t="n">
        <v>0.762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HYPERLINK("https://www.defined.fi/sol/GPAjKT7DQJ9a3EcXrKrHH5dqmcSLN3FA8swxvohNP9Kp?maker=CPqEsrxNabpvBVrTjSFvbTKWyko3md9ac21EhWWDxoXe","https://www.defined.fi/sol/GPAjKT7DQJ9a3EcXrKrHH5dqmcSLN3FA8swxvohNP9Kp?maker=CPqEsrxNabpvBVrTjSFvbTKWyko3md9ac21EhWWDxoXe")</f>
        <v/>
      </c>
      <c r="M60">
        <f>HYPERLINK("https://dexscreener.com/solana/GPAjKT7DQJ9a3EcXrKrHH5dqmcSLN3FA8swxvohNP9Kp?maker=CPqEsrxNabpvBVrTjSFvbTKWyko3md9ac21EhWWDxoXe","https://dexscreener.com/solana/GPAjKT7DQJ9a3EcXrKrHH5dqmcSLN3FA8swxvohNP9Kp?maker=CPqEsrxNabpvBVrTjSFvbTKWyko3md9ac21EhWWDxoXe")</f>
        <v/>
      </c>
    </row>
    <row r="61">
      <c r="A61" t="inlineStr">
        <is>
          <t>8kgvTZnVxZQmQaPTaY1CzmHv6fr6iE9MBtzxUJhUpump</t>
        </is>
      </c>
      <c r="B61" t="inlineStr">
        <is>
          <t>bDOG</t>
        </is>
      </c>
      <c r="C61" t="n">
        <v>0</v>
      </c>
      <c r="D61" t="n">
        <v>0.03</v>
      </c>
      <c r="E61" t="n">
        <v>0.07000000000000001</v>
      </c>
      <c r="F61" t="n">
        <v>0.445</v>
      </c>
      <c r="G61" t="n">
        <v>0.476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HYPERLINK("https://www.defined.fi/sol/8kgvTZnVxZQmQaPTaY1CzmHv6fr6iE9MBtzxUJhUpump?maker=CPqEsrxNabpvBVrTjSFvbTKWyko3md9ac21EhWWDxoXe","https://www.defined.fi/sol/8kgvTZnVxZQmQaPTaY1CzmHv6fr6iE9MBtzxUJhUpump?maker=CPqEsrxNabpvBVrTjSFvbTKWyko3md9ac21EhWWDxoXe")</f>
        <v/>
      </c>
      <c r="M61">
        <f>HYPERLINK("https://dexscreener.com/solana/8kgvTZnVxZQmQaPTaY1CzmHv6fr6iE9MBtzxUJhUpump?maker=CPqEsrxNabpvBVrTjSFvbTKWyko3md9ac21EhWWDxoXe","https://dexscreener.com/solana/8kgvTZnVxZQmQaPTaY1CzmHv6fr6iE9MBtzxUJhUpump?maker=CPqEsrxNabpvBVrTjSFvbTKWyko3md9ac21EhWWDxoXe")</f>
        <v/>
      </c>
    </row>
    <row r="62">
      <c r="A62" t="inlineStr">
        <is>
          <t>F7784WMCYF2ghKLma8YBggSowSjBRusPEtPuG1Tvpump</t>
        </is>
      </c>
      <c r="B62" t="inlineStr">
        <is>
          <t>ISAB</t>
        </is>
      </c>
      <c r="C62" t="n">
        <v>0</v>
      </c>
      <c r="D62" t="n">
        <v>0.006</v>
      </c>
      <c r="E62" t="n">
        <v>-1</v>
      </c>
      <c r="F62" t="n">
        <v>0.478</v>
      </c>
      <c r="G62" t="n">
        <v>0.484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HYPERLINK("https://www.defined.fi/sol/F7784WMCYF2ghKLma8YBggSowSjBRusPEtPuG1Tvpump?maker=CPqEsrxNabpvBVrTjSFvbTKWyko3md9ac21EhWWDxoXe","https://www.defined.fi/sol/F7784WMCYF2ghKLma8YBggSowSjBRusPEtPuG1Tvpump?maker=CPqEsrxNabpvBVrTjSFvbTKWyko3md9ac21EhWWDxoXe")</f>
        <v/>
      </c>
      <c r="M62">
        <f>HYPERLINK("https://dexscreener.com/solana/F7784WMCYF2ghKLma8YBggSowSjBRusPEtPuG1Tvpump?maker=CPqEsrxNabpvBVrTjSFvbTKWyko3md9ac21EhWWDxoXe","https://dexscreener.com/solana/F7784WMCYF2ghKLma8YBggSowSjBRusPEtPuG1Tvpump?maker=CPqEsrxNabpvBVrTjSFvbTKWyko3md9ac21EhWWDxoXe")</f>
        <v/>
      </c>
    </row>
    <row r="63">
      <c r="A63" t="inlineStr">
        <is>
          <t>5pH1BxNLatQ22m77ht7rQHxbPiC6tJu5fk2AY4tSpump</t>
        </is>
      </c>
      <c r="B63" t="inlineStr">
        <is>
          <t>autism</t>
        </is>
      </c>
      <c r="C63" t="n">
        <v>0</v>
      </c>
      <c r="D63" t="n">
        <v>0.008999999999999999</v>
      </c>
      <c r="E63" t="n">
        <v>0.02</v>
      </c>
      <c r="F63" t="n">
        <v>0.483</v>
      </c>
      <c r="G63" t="n">
        <v>0.491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HYPERLINK("https://www.defined.fi/sol/5pH1BxNLatQ22m77ht7rQHxbPiC6tJu5fk2AY4tSpump?maker=CPqEsrxNabpvBVrTjSFvbTKWyko3md9ac21EhWWDxoXe","https://www.defined.fi/sol/5pH1BxNLatQ22m77ht7rQHxbPiC6tJu5fk2AY4tSpump?maker=CPqEsrxNabpvBVrTjSFvbTKWyko3md9ac21EhWWDxoXe")</f>
        <v/>
      </c>
      <c r="M63">
        <f>HYPERLINK("https://dexscreener.com/solana/5pH1BxNLatQ22m77ht7rQHxbPiC6tJu5fk2AY4tSpump?maker=CPqEsrxNabpvBVrTjSFvbTKWyko3md9ac21EhWWDxoXe","https://dexscreener.com/solana/5pH1BxNLatQ22m77ht7rQHxbPiC6tJu5fk2AY4tSpump?maker=CPqEsrxNabpvBVrTjSFvbTKWyko3md9ac21EhWWDxoXe")</f>
        <v/>
      </c>
    </row>
    <row r="64">
      <c r="A64" t="inlineStr">
        <is>
          <t>BDtmbzS8BQktqno5xFAuRK9aBW7Ky8PSJvmQWZx4pump</t>
        </is>
      </c>
      <c r="B64" t="inlineStr">
        <is>
          <t>Albino</t>
        </is>
      </c>
      <c r="C64" t="n">
        <v>0</v>
      </c>
      <c r="D64" t="n">
        <v>-0.041</v>
      </c>
      <c r="E64" t="n">
        <v>-1</v>
      </c>
      <c r="F64" t="n">
        <v>0.536</v>
      </c>
      <c r="G64" t="n">
        <v>0.495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HYPERLINK("https://www.defined.fi/sol/BDtmbzS8BQktqno5xFAuRK9aBW7Ky8PSJvmQWZx4pump?maker=CPqEsrxNabpvBVrTjSFvbTKWyko3md9ac21EhWWDxoXe","https://www.defined.fi/sol/BDtmbzS8BQktqno5xFAuRK9aBW7Ky8PSJvmQWZx4pump?maker=CPqEsrxNabpvBVrTjSFvbTKWyko3md9ac21EhWWDxoXe")</f>
        <v/>
      </c>
      <c r="M64">
        <f>HYPERLINK("https://dexscreener.com/solana/BDtmbzS8BQktqno5xFAuRK9aBW7Ky8PSJvmQWZx4pump?maker=CPqEsrxNabpvBVrTjSFvbTKWyko3md9ac21EhWWDxoXe","https://dexscreener.com/solana/BDtmbzS8BQktqno5xFAuRK9aBW7Ky8PSJvmQWZx4pump?maker=CPqEsrxNabpvBVrTjSFvbTKWyko3md9ac21EhWWDxoXe")</f>
        <v/>
      </c>
    </row>
    <row r="65">
      <c r="A65" t="inlineStr">
        <is>
          <t>DVE369JLQ4w6wVyS2bZqKk67atCBLSAbpzZT5FiCpump</t>
        </is>
      </c>
      <c r="B65" t="inlineStr">
        <is>
          <t>GOATCUM</t>
        </is>
      </c>
      <c r="C65" t="n">
        <v>0</v>
      </c>
      <c r="D65" t="n">
        <v>-0.023</v>
      </c>
      <c r="E65" t="n">
        <v>-0.02</v>
      </c>
      <c r="F65" t="n">
        <v>0.946</v>
      </c>
      <c r="G65" t="n">
        <v>0.923</v>
      </c>
      <c r="H65" t="n">
        <v>2</v>
      </c>
      <c r="I65" t="n">
        <v>2</v>
      </c>
      <c r="J65" t="n">
        <v>-1</v>
      </c>
      <c r="K65" t="n">
        <v>-1</v>
      </c>
      <c r="L65">
        <f>HYPERLINK("https://www.defined.fi/sol/DVE369JLQ4w6wVyS2bZqKk67atCBLSAbpzZT5FiCpump?maker=CPqEsrxNabpvBVrTjSFvbTKWyko3md9ac21EhWWDxoXe","https://www.defined.fi/sol/DVE369JLQ4w6wVyS2bZqKk67atCBLSAbpzZT5FiCpump?maker=CPqEsrxNabpvBVrTjSFvbTKWyko3md9ac21EhWWDxoXe")</f>
        <v/>
      </c>
      <c r="M65">
        <f>HYPERLINK("https://dexscreener.com/solana/DVE369JLQ4w6wVyS2bZqKk67atCBLSAbpzZT5FiCpump?maker=CPqEsrxNabpvBVrTjSFvbTKWyko3md9ac21EhWWDxoXe","https://dexscreener.com/solana/DVE369JLQ4w6wVyS2bZqKk67atCBLSAbpzZT5FiCpump?maker=CPqEsrxNabpvBVrTjSFvbTKWyko3md9ac21EhWWDxoXe")</f>
        <v/>
      </c>
    </row>
    <row r="66">
      <c r="A66" t="inlineStr">
        <is>
          <t>66irswy3sn6ueuW48jW8PKp1iumqKrD6U7tgCfuywm4</t>
        </is>
      </c>
      <c r="B66" t="inlineStr">
        <is>
          <t>Leilan</t>
        </is>
      </c>
      <c r="C66" t="n">
        <v>0</v>
      </c>
      <c r="D66" t="n">
        <v>0.031</v>
      </c>
      <c r="E66" t="n">
        <v>0.06</v>
      </c>
      <c r="F66" t="n">
        <v>0.488</v>
      </c>
      <c r="G66" t="n">
        <v>0.519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HYPERLINK("https://www.defined.fi/sol/66irswy3sn6ueuW48jW8PKp1iumqKrD6U7tgCfuywm4?maker=CPqEsrxNabpvBVrTjSFvbTKWyko3md9ac21EhWWDxoXe","https://www.defined.fi/sol/66irswy3sn6ueuW48jW8PKp1iumqKrD6U7tgCfuywm4?maker=CPqEsrxNabpvBVrTjSFvbTKWyko3md9ac21EhWWDxoXe")</f>
        <v/>
      </c>
      <c r="M66">
        <f>HYPERLINK("https://dexscreener.com/solana/66irswy3sn6ueuW48jW8PKp1iumqKrD6U7tgCfuywm4?maker=CPqEsrxNabpvBVrTjSFvbTKWyko3md9ac21EhWWDxoXe","https://dexscreener.com/solana/66irswy3sn6ueuW48jW8PKp1iumqKrD6U7tgCfuywm4?maker=CPqEsrxNabpvBVrTjSFvbTKWyko3md9ac21EhWWDxoXe")</f>
        <v/>
      </c>
    </row>
    <row r="67">
      <c r="A67" t="inlineStr">
        <is>
          <t>Ft2DavuS1ctcUV3cBJWB1BvD6v1zjjXMJD16VRBEpump</t>
        </is>
      </c>
      <c r="B67" t="inlineStr">
        <is>
          <t>cat</t>
        </is>
      </c>
      <c r="C67" t="n">
        <v>0</v>
      </c>
      <c r="D67" t="n">
        <v>0.052</v>
      </c>
      <c r="E67" t="n">
        <v>0.11</v>
      </c>
      <c r="F67" t="n">
        <v>0.477</v>
      </c>
      <c r="G67" t="n">
        <v>0.529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HYPERLINK("https://www.defined.fi/sol/Ft2DavuS1ctcUV3cBJWB1BvD6v1zjjXMJD16VRBEpump?maker=CPqEsrxNabpvBVrTjSFvbTKWyko3md9ac21EhWWDxoXe","https://www.defined.fi/sol/Ft2DavuS1ctcUV3cBJWB1BvD6v1zjjXMJD16VRBEpump?maker=CPqEsrxNabpvBVrTjSFvbTKWyko3md9ac21EhWWDxoXe")</f>
        <v/>
      </c>
      <c r="M67">
        <f>HYPERLINK("https://dexscreener.com/solana/Ft2DavuS1ctcUV3cBJWB1BvD6v1zjjXMJD16VRBEpump?maker=CPqEsrxNabpvBVrTjSFvbTKWyko3md9ac21EhWWDxoXe","https://dexscreener.com/solana/Ft2DavuS1ctcUV3cBJWB1BvD6v1zjjXMJD16VRBEpump?maker=CPqEsrxNabpvBVrTjSFvbTKWyko3md9ac21EhWWDxoXe")</f>
        <v/>
      </c>
    </row>
    <row r="68">
      <c r="A68" t="inlineStr">
        <is>
          <t>3TDHHYEwTjmav45DzdeGg59UbA9qJuifj2qeHUm6pump</t>
        </is>
      </c>
      <c r="B68" t="inlineStr">
        <is>
          <t>Delta</t>
        </is>
      </c>
      <c r="C68" t="n">
        <v>0</v>
      </c>
      <c r="D68" t="n">
        <v>0.62</v>
      </c>
      <c r="E68" t="n">
        <v>0.64</v>
      </c>
      <c r="F68" t="n">
        <v>0.971</v>
      </c>
      <c r="G68" t="n">
        <v>1.59</v>
      </c>
      <c r="H68" t="n">
        <v>2</v>
      </c>
      <c r="I68" t="n">
        <v>2</v>
      </c>
      <c r="J68" t="n">
        <v>-1</v>
      </c>
      <c r="K68" t="n">
        <v>-1</v>
      </c>
      <c r="L68">
        <f>HYPERLINK("https://www.defined.fi/sol/3TDHHYEwTjmav45DzdeGg59UbA9qJuifj2qeHUm6pump?maker=CPqEsrxNabpvBVrTjSFvbTKWyko3md9ac21EhWWDxoXe","https://www.defined.fi/sol/3TDHHYEwTjmav45DzdeGg59UbA9qJuifj2qeHUm6pump?maker=CPqEsrxNabpvBVrTjSFvbTKWyko3md9ac21EhWWDxoXe")</f>
        <v/>
      </c>
      <c r="M68">
        <f>HYPERLINK("https://dexscreener.com/solana/3TDHHYEwTjmav45DzdeGg59UbA9qJuifj2qeHUm6pump?maker=CPqEsrxNabpvBVrTjSFvbTKWyko3md9ac21EhWWDxoXe","https://dexscreener.com/solana/3TDHHYEwTjmav45DzdeGg59UbA9qJuifj2qeHUm6pump?maker=CPqEsrxNabpvBVrTjSFvbTKWyko3md9ac21EhWWDxoXe")</f>
        <v/>
      </c>
    </row>
    <row r="69">
      <c r="A69" t="inlineStr">
        <is>
          <t>Ec9g56F4hjPbC2wyPvngP4PgmgXcuLFivZzunXRypump</t>
        </is>
      </c>
      <c r="B69" t="inlineStr">
        <is>
          <t>drklng</t>
        </is>
      </c>
      <c r="C69" t="n">
        <v>0</v>
      </c>
      <c r="D69" t="n">
        <v>0.171</v>
      </c>
      <c r="E69" t="n">
        <v>0.35</v>
      </c>
      <c r="F69" t="n">
        <v>0.482</v>
      </c>
      <c r="G69" t="n">
        <v>0.652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HYPERLINK("https://www.defined.fi/sol/Ec9g56F4hjPbC2wyPvngP4PgmgXcuLFivZzunXRypump?maker=CPqEsrxNabpvBVrTjSFvbTKWyko3md9ac21EhWWDxoXe","https://www.defined.fi/sol/Ec9g56F4hjPbC2wyPvngP4PgmgXcuLFivZzunXRypump?maker=CPqEsrxNabpvBVrTjSFvbTKWyko3md9ac21EhWWDxoXe")</f>
        <v/>
      </c>
      <c r="M69">
        <f>HYPERLINK("https://dexscreener.com/solana/Ec9g56F4hjPbC2wyPvngP4PgmgXcuLFivZzunXRypump?maker=CPqEsrxNabpvBVrTjSFvbTKWyko3md9ac21EhWWDxoXe","https://dexscreener.com/solana/Ec9g56F4hjPbC2wyPvngP4PgmgXcuLFivZzunXRypump?maker=CPqEsrxNabpvBVrTjSFvbTKWyko3md9ac21EhWWDxoXe")</f>
        <v/>
      </c>
    </row>
    <row r="70">
      <c r="A70" t="inlineStr">
        <is>
          <t>7ad866rTH6a11HXCxGqLeNPQmGMqhrLW4tbCZprwpump</t>
        </is>
      </c>
      <c r="B70" t="inlineStr">
        <is>
          <t>Charlotte</t>
        </is>
      </c>
      <c r="C70" t="n">
        <v>0</v>
      </c>
      <c r="D70" t="n">
        <v>0.185</v>
      </c>
      <c r="E70" t="n">
        <v>0.38</v>
      </c>
      <c r="F70" t="n">
        <v>0.487</v>
      </c>
      <c r="G70" t="n">
        <v>0.672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HYPERLINK("https://www.defined.fi/sol/7ad866rTH6a11HXCxGqLeNPQmGMqhrLW4tbCZprwpump?maker=CPqEsrxNabpvBVrTjSFvbTKWyko3md9ac21EhWWDxoXe","https://www.defined.fi/sol/7ad866rTH6a11HXCxGqLeNPQmGMqhrLW4tbCZprwpump?maker=CPqEsrxNabpvBVrTjSFvbTKWyko3md9ac21EhWWDxoXe")</f>
        <v/>
      </c>
      <c r="M70">
        <f>HYPERLINK("https://dexscreener.com/solana/7ad866rTH6a11HXCxGqLeNPQmGMqhrLW4tbCZprwpump?maker=CPqEsrxNabpvBVrTjSFvbTKWyko3md9ac21EhWWDxoXe","https://dexscreener.com/solana/7ad866rTH6a11HXCxGqLeNPQmGMqhrLW4tbCZprwpump?maker=CPqEsrxNabpvBVrTjSFvbTKWyko3md9ac21EhWWDxoXe")</f>
        <v/>
      </c>
    </row>
    <row r="71">
      <c r="A71" t="inlineStr">
        <is>
          <t>Bn664UbKx2ZTAsWtUJJT6qPUSxTv7tvQSBNYxVowpump</t>
        </is>
      </c>
      <c r="B71" t="inlineStr">
        <is>
          <t>memevirus</t>
        </is>
      </c>
      <c r="C71" t="n">
        <v>0</v>
      </c>
      <c r="D71" t="n">
        <v>-0.285</v>
      </c>
      <c r="E71" t="n">
        <v>-0.29</v>
      </c>
      <c r="F71" t="n">
        <v>0.967</v>
      </c>
      <c r="G71" t="n">
        <v>0.681</v>
      </c>
      <c r="H71" t="n">
        <v>2</v>
      </c>
      <c r="I71" t="n">
        <v>1</v>
      </c>
      <c r="J71" t="n">
        <v>-1</v>
      </c>
      <c r="K71" t="n">
        <v>-1</v>
      </c>
      <c r="L71">
        <f>HYPERLINK("https://www.defined.fi/sol/Bn664UbKx2ZTAsWtUJJT6qPUSxTv7tvQSBNYxVowpump?maker=CPqEsrxNabpvBVrTjSFvbTKWyko3md9ac21EhWWDxoXe","https://www.defined.fi/sol/Bn664UbKx2ZTAsWtUJJT6qPUSxTv7tvQSBNYxVowpump?maker=CPqEsrxNabpvBVrTjSFvbTKWyko3md9ac21EhWWDxoXe")</f>
        <v/>
      </c>
      <c r="M71">
        <f>HYPERLINK("https://dexscreener.com/solana/Bn664UbKx2ZTAsWtUJJT6qPUSxTv7tvQSBNYxVowpump?maker=CPqEsrxNabpvBVrTjSFvbTKWyko3md9ac21EhWWDxoXe","https://dexscreener.com/solana/Bn664UbKx2ZTAsWtUJJT6qPUSxTv7tvQSBNYxVowpump?maker=CPqEsrxNabpvBVrTjSFvbTKWyko3md9ac21EhWWDxoXe")</f>
        <v/>
      </c>
    </row>
    <row r="72">
      <c r="A72" t="inlineStr">
        <is>
          <t>2KgAN8nLAU74wjiyKi85m4ZT6Z9MtqrUTGfse8Xapump</t>
        </is>
      </c>
      <c r="B72" t="inlineStr">
        <is>
          <t>SHEGEN</t>
        </is>
      </c>
      <c r="C72" t="n">
        <v>0</v>
      </c>
      <c r="D72" t="n">
        <v>4.64</v>
      </c>
      <c r="E72" t="n">
        <v>0.24</v>
      </c>
      <c r="F72" t="n">
        <v>18.99</v>
      </c>
      <c r="G72" t="n">
        <v>23.63</v>
      </c>
      <c r="H72" t="n">
        <v>9</v>
      </c>
      <c r="I72" t="n">
        <v>9</v>
      </c>
      <c r="J72" t="n">
        <v>-1</v>
      </c>
      <c r="K72" t="n">
        <v>-1</v>
      </c>
      <c r="L72">
        <f>HYPERLINK("https://www.defined.fi/sol/2KgAN8nLAU74wjiyKi85m4ZT6Z9MtqrUTGfse8Xapump?maker=CPqEsrxNabpvBVrTjSFvbTKWyko3md9ac21EhWWDxoXe","https://www.defined.fi/sol/2KgAN8nLAU74wjiyKi85m4ZT6Z9MtqrUTGfse8Xapump?maker=CPqEsrxNabpvBVrTjSFvbTKWyko3md9ac21EhWWDxoXe")</f>
        <v/>
      </c>
      <c r="M72">
        <f>HYPERLINK("https://dexscreener.com/solana/2KgAN8nLAU74wjiyKi85m4ZT6Z9MtqrUTGfse8Xapump?maker=CPqEsrxNabpvBVrTjSFvbTKWyko3md9ac21EhWWDxoXe","https://dexscreener.com/solana/2KgAN8nLAU74wjiyKi85m4ZT6Z9MtqrUTGfse8Xapump?maker=CPqEsrxNabpvBVrTjSFvbTKWyko3md9ac21EhWWDxoXe")</f>
        <v/>
      </c>
    </row>
    <row r="73">
      <c r="A73" t="inlineStr">
        <is>
          <t>4NgSY5hPhzDivgpxj9YRf3jFMH4wAJuPPAKhEtWApump</t>
        </is>
      </c>
      <c r="B73" t="inlineStr">
        <is>
          <t>Ringpiece</t>
        </is>
      </c>
      <c r="C73" t="n">
        <v>0</v>
      </c>
      <c r="D73" t="n">
        <v>0.391</v>
      </c>
      <c r="E73" t="n">
        <v>0.8</v>
      </c>
      <c r="F73" t="n">
        <v>0.489</v>
      </c>
      <c r="G73" t="n">
        <v>0.88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HYPERLINK("https://www.defined.fi/sol/4NgSY5hPhzDivgpxj9YRf3jFMH4wAJuPPAKhEtWApump?maker=CPqEsrxNabpvBVrTjSFvbTKWyko3md9ac21EhWWDxoXe","https://www.defined.fi/sol/4NgSY5hPhzDivgpxj9YRf3jFMH4wAJuPPAKhEtWApump?maker=CPqEsrxNabpvBVrTjSFvbTKWyko3md9ac21EhWWDxoXe")</f>
        <v/>
      </c>
      <c r="M73">
        <f>HYPERLINK("https://dexscreener.com/solana/4NgSY5hPhzDivgpxj9YRf3jFMH4wAJuPPAKhEtWApump?maker=CPqEsrxNabpvBVrTjSFvbTKWyko3md9ac21EhWWDxoXe","https://dexscreener.com/solana/4NgSY5hPhzDivgpxj9YRf3jFMH4wAJuPPAKhEtWApump?maker=CPqEsrxNabpvBVrTjSFvbTKWyko3md9ac21EhWWDxoXe")</f>
        <v/>
      </c>
    </row>
    <row r="74">
      <c r="A74" t="inlineStr">
        <is>
          <t>269iNn3SsK2X3T8p7ZqNGFSj3qnejfF7HhJtvVVkpump</t>
        </is>
      </c>
      <c r="B74" t="inlineStr">
        <is>
          <t>LittleGuy</t>
        </is>
      </c>
      <c r="C74" t="n">
        <v>0</v>
      </c>
      <c r="D74" t="n">
        <v>0.039</v>
      </c>
      <c r="E74" t="n">
        <v>0.08</v>
      </c>
      <c r="F74" t="n">
        <v>0.487</v>
      </c>
      <c r="G74" t="n">
        <v>0.526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HYPERLINK("https://www.defined.fi/sol/269iNn3SsK2X3T8p7ZqNGFSj3qnejfF7HhJtvVVkpump?maker=CPqEsrxNabpvBVrTjSFvbTKWyko3md9ac21EhWWDxoXe","https://www.defined.fi/sol/269iNn3SsK2X3T8p7ZqNGFSj3qnejfF7HhJtvVVkpump?maker=CPqEsrxNabpvBVrTjSFvbTKWyko3md9ac21EhWWDxoXe")</f>
        <v/>
      </c>
      <c r="M74">
        <f>HYPERLINK("https://dexscreener.com/solana/269iNn3SsK2X3T8p7ZqNGFSj3qnejfF7HhJtvVVkpump?maker=CPqEsrxNabpvBVrTjSFvbTKWyko3md9ac21EhWWDxoXe","https://dexscreener.com/solana/269iNn3SsK2X3T8p7ZqNGFSj3qnejfF7HhJtvVVkpump?maker=CPqEsrxNabpvBVrTjSFvbTKWyko3md9ac21EhWWDxoXe")</f>
        <v/>
      </c>
    </row>
    <row r="75">
      <c r="A75" t="inlineStr">
        <is>
          <t>4qNX615pV1oufdodNoiBzUsrUE3ww57DYg6LsUtupump</t>
        </is>
      </c>
      <c r="B75" t="inlineStr">
        <is>
          <t>CLAUDIUS</t>
        </is>
      </c>
      <c r="C75" t="n">
        <v>0</v>
      </c>
      <c r="D75" t="n">
        <v>0.5629999999999999</v>
      </c>
      <c r="E75" t="n">
        <v>0.58</v>
      </c>
      <c r="F75" t="n">
        <v>0.975</v>
      </c>
      <c r="G75" t="n">
        <v>1.54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HYPERLINK("https://www.defined.fi/sol/4qNX615pV1oufdodNoiBzUsrUE3ww57DYg6LsUtupump?maker=CPqEsrxNabpvBVrTjSFvbTKWyko3md9ac21EhWWDxoXe","https://www.defined.fi/sol/4qNX615pV1oufdodNoiBzUsrUE3ww57DYg6LsUtupump?maker=CPqEsrxNabpvBVrTjSFvbTKWyko3md9ac21EhWWDxoXe")</f>
        <v/>
      </c>
      <c r="M75">
        <f>HYPERLINK("https://dexscreener.com/solana/4qNX615pV1oufdodNoiBzUsrUE3ww57DYg6LsUtupump?maker=CPqEsrxNabpvBVrTjSFvbTKWyko3md9ac21EhWWDxoXe","https://dexscreener.com/solana/4qNX615pV1oufdodNoiBzUsrUE3ww57DYg6LsUtupump?maker=CPqEsrxNabpvBVrTjSFvbTKWyko3md9ac21EhWWDxoXe")</f>
        <v/>
      </c>
    </row>
    <row r="76">
      <c r="A76" t="inlineStr">
        <is>
          <t>Bgfq8A5FE9pqBxqLo9uE5cp2e3qWdswegHPWzb3ypump</t>
        </is>
      </c>
      <c r="B76" t="inlineStr">
        <is>
          <t>kat</t>
        </is>
      </c>
      <c r="C76" t="n">
        <v>0</v>
      </c>
      <c r="D76" t="n">
        <v>-0.361</v>
      </c>
      <c r="E76" t="n">
        <v>-0.74</v>
      </c>
      <c r="F76" t="n">
        <v>0.486</v>
      </c>
      <c r="G76" t="n">
        <v>0</v>
      </c>
      <c r="H76" t="n">
        <v>1</v>
      </c>
      <c r="I76" t="n">
        <v>0</v>
      </c>
      <c r="J76" t="n">
        <v>-1</v>
      </c>
      <c r="K76" t="n">
        <v>-1</v>
      </c>
      <c r="L76">
        <f>HYPERLINK("https://www.defined.fi/sol/Bgfq8A5FE9pqBxqLo9uE5cp2e3qWdswegHPWzb3ypump?maker=CPqEsrxNabpvBVrTjSFvbTKWyko3md9ac21EhWWDxoXe","https://www.defined.fi/sol/Bgfq8A5FE9pqBxqLo9uE5cp2e3qWdswegHPWzb3ypump?maker=CPqEsrxNabpvBVrTjSFvbTKWyko3md9ac21EhWWDxoXe")</f>
        <v/>
      </c>
      <c r="M76">
        <f>HYPERLINK("https://dexscreener.com/solana/Bgfq8A5FE9pqBxqLo9uE5cp2e3qWdswegHPWzb3ypump?maker=CPqEsrxNabpvBVrTjSFvbTKWyko3md9ac21EhWWDxoXe","https://dexscreener.com/solana/Bgfq8A5FE9pqBxqLo9uE5cp2e3qWdswegHPWzb3ypump?maker=CPqEsrxNabpvBVrTjSFvbTKWyko3md9ac21EhWWDxoXe")</f>
        <v/>
      </c>
    </row>
    <row r="77">
      <c r="A77" t="inlineStr">
        <is>
          <t>GJAFwWjJ3vnTsrQVabjBVK2TYB1YtRCQXRDfDgUnpump</t>
        </is>
      </c>
      <c r="B77" t="inlineStr">
        <is>
          <t>ACT</t>
        </is>
      </c>
      <c r="C77" t="n">
        <v>0</v>
      </c>
      <c r="D77" t="n">
        <v>0.413</v>
      </c>
      <c r="E77" t="n">
        <v>0.85</v>
      </c>
      <c r="F77" t="n">
        <v>0.489</v>
      </c>
      <c r="G77" t="n">
        <v>0.902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HYPERLINK("https://www.defined.fi/sol/GJAFwWjJ3vnTsrQVabjBVK2TYB1YtRCQXRDfDgUnpump?maker=CPqEsrxNabpvBVrTjSFvbTKWyko3md9ac21EhWWDxoXe","https://www.defined.fi/sol/GJAFwWjJ3vnTsrQVabjBVK2TYB1YtRCQXRDfDgUnpump?maker=CPqEsrxNabpvBVrTjSFvbTKWyko3md9ac21EhWWDxoXe")</f>
        <v/>
      </c>
      <c r="M77">
        <f>HYPERLINK("https://dexscreener.com/solana/GJAFwWjJ3vnTsrQVabjBVK2TYB1YtRCQXRDfDgUnpump?maker=CPqEsrxNabpvBVrTjSFvbTKWyko3md9ac21EhWWDxoXe","https://dexscreener.com/solana/GJAFwWjJ3vnTsrQVabjBVK2TYB1YtRCQXRDfDgUnpump?maker=CPqEsrxNabpvBVrTjSFvbTKWyko3md9ac21EhWWDxoXe")</f>
        <v/>
      </c>
    </row>
    <row r="78">
      <c r="A78" t="inlineStr">
        <is>
          <t>BnyK5ccegzrpEcv9UH5GPF8fZwV865m33pGi2Uk7cXQ7</t>
        </is>
      </c>
      <c r="B78" t="inlineStr">
        <is>
          <t>moment</t>
        </is>
      </c>
      <c r="C78" t="n">
        <v>0</v>
      </c>
      <c r="D78" t="n">
        <v>-0.319</v>
      </c>
      <c r="E78" t="n">
        <v>-0.65</v>
      </c>
      <c r="F78" t="n">
        <v>0.489</v>
      </c>
      <c r="G78" t="n">
        <v>0.169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HYPERLINK("https://www.defined.fi/sol/BnyK5ccegzrpEcv9UH5GPF8fZwV865m33pGi2Uk7cXQ7?maker=CPqEsrxNabpvBVrTjSFvbTKWyko3md9ac21EhWWDxoXe","https://www.defined.fi/sol/BnyK5ccegzrpEcv9UH5GPF8fZwV865m33pGi2Uk7cXQ7?maker=CPqEsrxNabpvBVrTjSFvbTKWyko3md9ac21EhWWDxoXe")</f>
        <v/>
      </c>
      <c r="M78">
        <f>HYPERLINK("https://dexscreener.com/solana/BnyK5ccegzrpEcv9UH5GPF8fZwV865m33pGi2Uk7cXQ7?maker=CPqEsrxNabpvBVrTjSFvbTKWyko3md9ac21EhWWDxoXe","https://dexscreener.com/solana/BnyK5ccegzrpEcv9UH5GPF8fZwV865m33pGi2Uk7cXQ7?maker=CPqEsrxNabpvBVrTjSFvbTKWyko3md9ac21EhWWDxoXe")</f>
        <v/>
      </c>
    </row>
    <row r="79">
      <c r="A79" t="inlineStr">
        <is>
          <t>2wJjD9DKJqwpajx2X7XMWyYNLNMEgopaQkwxy1LDGp43</t>
        </is>
      </c>
      <c r="B79" t="inlineStr">
        <is>
          <t>aesthetic</t>
        </is>
      </c>
      <c r="C79" t="n">
        <v>0</v>
      </c>
      <c r="D79" t="n">
        <v>-0.342</v>
      </c>
      <c r="E79" t="n">
        <v>-0.7</v>
      </c>
      <c r="F79" t="n">
        <v>0.488</v>
      </c>
      <c r="G79" t="n">
        <v>0.147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HYPERLINK("https://www.defined.fi/sol/2wJjD9DKJqwpajx2X7XMWyYNLNMEgopaQkwxy1LDGp43?maker=CPqEsrxNabpvBVrTjSFvbTKWyko3md9ac21EhWWDxoXe","https://www.defined.fi/sol/2wJjD9DKJqwpajx2X7XMWyYNLNMEgopaQkwxy1LDGp43?maker=CPqEsrxNabpvBVrTjSFvbTKWyko3md9ac21EhWWDxoXe")</f>
        <v/>
      </c>
      <c r="M79">
        <f>HYPERLINK("https://dexscreener.com/solana/2wJjD9DKJqwpajx2X7XMWyYNLNMEgopaQkwxy1LDGp43?maker=CPqEsrxNabpvBVrTjSFvbTKWyko3md9ac21EhWWDxoXe","https://dexscreener.com/solana/2wJjD9DKJqwpajx2X7XMWyYNLNMEgopaQkwxy1LDGp43?maker=CPqEsrxNabpvBVrTjSFvbTKWyko3md9ac21EhWWDxoXe")</f>
        <v/>
      </c>
    </row>
    <row r="80">
      <c r="A80" t="inlineStr">
        <is>
          <t>2CFry9Lj4Tee9w2RRVncy3rLnpaTKbWFQ6SVhRLepump</t>
        </is>
      </c>
      <c r="B80" t="inlineStr">
        <is>
          <t>Draco</t>
        </is>
      </c>
      <c r="C80" t="n">
        <v>0</v>
      </c>
      <c r="D80" t="n">
        <v>-0.23</v>
      </c>
      <c r="E80" t="n">
        <v>-0.47</v>
      </c>
      <c r="F80" t="n">
        <v>0.488</v>
      </c>
      <c r="G80" t="n">
        <v>0.259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HYPERLINK("https://www.defined.fi/sol/2CFry9Lj4Tee9w2RRVncy3rLnpaTKbWFQ6SVhRLepump?maker=CPqEsrxNabpvBVrTjSFvbTKWyko3md9ac21EhWWDxoXe","https://www.defined.fi/sol/2CFry9Lj4Tee9w2RRVncy3rLnpaTKbWFQ6SVhRLepump?maker=CPqEsrxNabpvBVrTjSFvbTKWyko3md9ac21EhWWDxoXe")</f>
        <v/>
      </c>
      <c r="M80">
        <f>HYPERLINK("https://dexscreener.com/solana/2CFry9Lj4Tee9w2RRVncy3rLnpaTKbWFQ6SVhRLepump?maker=CPqEsrxNabpvBVrTjSFvbTKWyko3md9ac21EhWWDxoXe","https://dexscreener.com/solana/2CFry9Lj4Tee9w2RRVncy3rLnpaTKbWFQ6SVhRLepump?maker=CPqEsrxNabpvBVrTjSFvbTKWyko3md9ac21EhWWDxoXe")</f>
        <v/>
      </c>
    </row>
    <row r="81">
      <c r="A81" t="inlineStr">
        <is>
          <t>75dh1aVyE88DiDDqN396Lkbcf4Kxj2KNGJRCTkcUpump</t>
        </is>
      </c>
      <c r="B81" t="inlineStr">
        <is>
          <t>JANUS</t>
        </is>
      </c>
      <c r="C81" t="n">
        <v>1</v>
      </c>
      <c r="D81" t="n">
        <v>1.79</v>
      </c>
      <c r="E81" t="n">
        <v>1.85</v>
      </c>
      <c r="F81" t="n">
        <v>0.966</v>
      </c>
      <c r="G81" t="n">
        <v>2.76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HYPERLINK("https://www.defined.fi/sol/75dh1aVyE88DiDDqN396Lkbcf4Kxj2KNGJRCTkcUpump?maker=CPqEsrxNabpvBVrTjSFvbTKWyko3md9ac21EhWWDxoXe","https://www.defined.fi/sol/75dh1aVyE88DiDDqN396Lkbcf4Kxj2KNGJRCTkcUpump?maker=CPqEsrxNabpvBVrTjSFvbTKWyko3md9ac21EhWWDxoXe")</f>
        <v/>
      </c>
      <c r="M81">
        <f>HYPERLINK("https://dexscreener.com/solana/75dh1aVyE88DiDDqN396Lkbcf4Kxj2KNGJRCTkcUpump?maker=CPqEsrxNabpvBVrTjSFvbTKWyko3md9ac21EhWWDxoXe","https://dexscreener.com/solana/75dh1aVyE88DiDDqN396Lkbcf4Kxj2KNGJRCTkcUpump?maker=CPqEsrxNabpvBVrTjSFvbTKWyko3md9ac21EhWWDxoXe")</f>
        <v/>
      </c>
    </row>
    <row r="82">
      <c r="A82" t="inlineStr">
        <is>
          <t>A6J6iU22H4dzFsHiSRcPdwYCGtJLNFupDotwhKgfpump</t>
        </is>
      </c>
      <c r="B82" t="inlineStr">
        <is>
          <t>SONNET</t>
        </is>
      </c>
      <c r="C82" t="n">
        <v>1</v>
      </c>
      <c r="D82" t="n">
        <v>0.5669999999999999</v>
      </c>
      <c r="E82" t="n">
        <v>1.17</v>
      </c>
      <c r="F82" t="n">
        <v>0.483</v>
      </c>
      <c r="G82" t="n">
        <v>1.05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HYPERLINK("https://www.defined.fi/sol/A6J6iU22H4dzFsHiSRcPdwYCGtJLNFupDotwhKgfpump?maker=CPqEsrxNabpvBVrTjSFvbTKWyko3md9ac21EhWWDxoXe","https://www.defined.fi/sol/A6J6iU22H4dzFsHiSRcPdwYCGtJLNFupDotwhKgfpump?maker=CPqEsrxNabpvBVrTjSFvbTKWyko3md9ac21EhWWDxoXe")</f>
        <v/>
      </c>
      <c r="M82">
        <f>HYPERLINK("https://dexscreener.com/solana/A6J6iU22H4dzFsHiSRcPdwYCGtJLNFupDotwhKgfpump?maker=CPqEsrxNabpvBVrTjSFvbTKWyko3md9ac21EhWWDxoXe","https://dexscreener.com/solana/A6J6iU22H4dzFsHiSRcPdwYCGtJLNFupDotwhKgfpump?maker=CPqEsrxNabpvBVrTjSFvbTKWyko3md9ac21EhWWDxoXe")</f>
        <v/>
      </c>
    </row>
    <row r="83">
      <c r="A83" t="inlineStr">
        <is>
          <t>4JSFKesfkjgxa2A88AmUkztJAGj4X3kPGgPgWS6Tpump</t>
        </is>
      </c>
      <c r="B83" t="inlineStr">
        <is>
          <t>chuppts</t>
        </is>
      </c>
      <c r="C83" t="n">
        <v>1</v>
      </c>
      <c r="D83" t="n">
        <v>-0.181</v>
      </c>
      <c r="E83" t="n">
        <v>-1</v>
      </c>
      <c r="F83" t="n">
        <v>0.484</v>
      </c>
      <c r="G83" t="n">
        <v>0.303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HYPERLINK("https://www.defined.fi/sol/4JSFKesfkjgxa2A88AmUkztJAGj4X3kPGgPgWS6Tpump?maker=CPqEsrxNabpvBVrTjSFvbTKWyko3md9ac21EhWWDxoXe","https://www.defined.fi/sol/4JSFKesfkjgxa2A88AmUkztJAGj4X3kPGgPgWS6Tpump?maker=CPqEsrxNabpvBVrTjSFvbTKWyko3md9ac21EhWWDxoXe")</f>
        <v/>
      </c>
      <c r="M83">
        <f>HYPERLINK("https://dexscreener.com/solana/4JSFKesfkjgxa2A88AmUkztJAGj4X3kPGgPgWS6Tpump?maker=CPqEsrxNabpvBVrTjSFvbTKWyko3md9ac21EhWWDxoXe","https://dexscreener.com/solana/4JSFKesfkjgxa2A88AmUkztJAGj4X3kPGgPgWS6Tpump?maker=CPqEsrxNabpvBVrTjSFvbTKWyko3md9ac21EhWWDxoXe")</f>
        <v/>
      </c>
    </row>
    <row r="84">
      <c r="A84" t="inlineStr">
        <is>
          <t>9MjqpjGm67TzzAqrQbASEA38LPVDkeGpa9LLeUtMpump</t>
        </is>
      </c>
      <c r="B84" t="inlineStr">
        <is>
          <t>SFWOG</t>
        </is>
      </c>
      <c r="C84" t="n">
        <v>1</v>
      </c>
      <c r="D84" t="n">
        <v>-0.174</v>
      </c>
      <c r="E84" t="n">
        <v>-0.41</v>
      </c>
      <c r="F84" t="n">
        <v>0.427</v>
      </c>
      <c r="G84" t="n">
        <v>0.252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HYPERLINK("https://www.defined.fi/sol/9MjqpjGm67TzzAqrQbASEA38LPVDkeGpa9LLeUtMpump?maker=CPqEsrxNabpvBVrTjSFvbTKWyko3md9ac21EhWWDxoXe","https://www.defined.fi/sol/9MjqpjGm67TzzAqrQbASEA38LPVDkeGpa9LLeUtMpump?maker=CPqEsrxNabpvBVrTjSFvbTKWyko3md9ac21EhWWDxoXe")</f>
        <v/>
      </c>
      <c r="M84">
        <f>HYPERLINK("https://dexscreener.com/solana/9MjqpjGm67TzzAqrQbASEA38LPVDkeGpa9LLeUtMpump?maker=CPqEsrxNabpvBVrTjSFvbTKWyko3md9ac21EhWWDxoXe","https://dexscreener.com/solana/9MjqpjGm67TzzAqrQbASEA38LPVDkeGpa9LLeUtMpump?maker=CPqEsrxNabpvBVrTjSFvbTKWyko3md9ac21EhWWDxoXe")</f>
        <v/>
      </c>
    </row>
    <row r="85">
      <c r="A85" t="inlineStr">
        <is>
          <t>5xq4HMTnfjcUWgyBN1FQ4fgotBCLRsA2QTZKMTMzu7zJ</t>
        </is>
      </c>
      <c r="B85" t="inlineStr">
        <is>
          <t>BTC</t>
        </is>
      </c>
      <c r="C85" t="n">
        <v>1</v>
      </c>
      <c r="D85" t="n">
        <v>-0.198</v>
      </c>
      <c r="E85" t="n">
        <v>-1</v>
      </c>
      <c r="F85" t="n">
        <v>0.449</v>
      </c>
      <c r="G85" t="n">
        <v>0.25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HYPERLINK("https://www.defined.fi/sol/5xq4HMTnfjcUWgyBN1FQ4fgotBCLRsA2QTZKMTMzu7zJ?maker=CPqEsrxNabpvBVrTjSFvbTKWyko3md9ac21EhWWDxoXe","https://www.defined.fi/sol/5xq4HMTnfjcUWgyBN1FQ4fgotBCLRsA2QTZKMTMzu7zJ?maker=CPqEsrxNabpvBVrTjSFvbTKWyko3md9ac21EhWWDxoXe")</f>
        <v/>
      </c>
      <c r="M85">
        <f>HYPERLINK("https://dexscreener.com/solana/5xq4HMTnfjcUWgyBN1FQ4fgotBCLRsA2QTZKMTMzu7zJ?maker=CPqEsrxNabpvBVrTjSFvbTKWyko3md9ac21EhWWDxoXe","https://dexscreener.com/solana/5xq4HMTnfjcUWgyBN1FQ4fgotBCLRsA2QTZKMTMzu7zJ?maker=CPqEsrxNabpvBVrTjSFvbTKWyko3md9ac21EhWWDxoXe")</f>
        <v/>
      </c>
    </row>
    <row r="86">
      <c r="A86" t="inlineStr">
        <is>
          <t>EELU55zVCwTzm75UdgeAXJsBKDavjSGe6KdLRLnZpump</t>
        </is>
      </c>
      <c r="B86" t="inlineStr">
        <is>
          <t>GOAT</t>
        </is>
      </c>
      <c r="C86" t="n">
        <v>1</v>
      </c>
      <c r="D86" t="n">
        <v>-0.494</v>
      </c>
      <c r="E86" t="n">
        <v>-0.26</v>
      </c>
      <c r="F86" t="n">
        <v>1.89</v>
      </c>
      <c r="G86" t="n">
        <v>1.4</v>
      </c>
      <c r="H86" t="n">
        <v>2</v>
      </c>
      <c r="I86" t="n">
        <v>2</v>
      </c>
      <c r="J86" t="n">
        <v>-1</v>
      </c>
      <c r="K86" t="n">
        <v>-1</v>
      </c>
      <c r="L86">
        <f>HYPERLINK("https://www.defined.fi/sol/EELU55zVCwTzm75UdgeAXJsBKDavjSGe6KdLRLnZpump?maker=CPqEsrxNabpvBVrTjSFvbTKWyko3md9ac21EhWWDxoXe","https://www.defined.fi/sol/EELU55zVCwTzm75UdgeAXJsBKDavjSGe6KdLRLnZpump?maker=CPqEsrxNabpvBVrTjSFvbTKWyko3md9ac21EhWWDxoXe")</f>
        <v/>
      </c>
      <c r="M86">
        <f>HYPERLINK("https://dexscreener.com/solana/EELU55zVCwTzm75UdgeAXJsBKDavjSGe6KdLRLnZpump?maker=CPqEsrxNabpvBVrTjSFvbTKWyko3md9ac21EhWWDxoXe","https://dexscreener.com/solana/EELU55zVCwTzm75UdgeAXJsBKDavjSGe6KdLRLnZpump?maker=CPqEsrxNabpvBVrTjSFvbTKWyko3md9ac21EhWWDxoXe")</f>
        <v/>
      </c>
    </row>
    <row r="87">
      <c r="A87" t="inlineStr">
        <is>
          <t>3KAcoiMCBd7wcDKYVFrDCaJoyP6A9UZUXXz5BeMJpump</t>
        </is>
      </c>
      <c r="B87" t="inlineStr">
        <is>
          <t>ELIEZER</t>
        </is>
      </c>
      <c r="C87" t="n">
        <v>1</v>
      </c>
      <c r="D87" t="n">
        <v>1.07</v>
      </c>
      <c r="E87" t="n">
        <v>2.22</v>
      </c>
      <c r="F87" t="n">
        <v>0.48</v>
      </c>
      <c r="G87" t="n">
        <v>1.54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HYPERLINK("https://www.defined.fi/sol/3KAcoiMCBd7wcDKYVFrDCaJoyP6A9UZUXXz5BeMJpump?maker=CPqEsrxNabpvBVrTjSFvbTKWyko3md9ac21EhWWDxoXe","https://www.defined.fi/sol/3KAcoiMCBd7wcDKYVFrDCaJoyP6A9UZUXXz5BeMJpump?maker=CPqEsrxNabpvBVrTjSFvbTKWyko3md9ac21EhWWDxoXe")</f>
        <v/>
      </c>
      <c r="M87">
        <f>HYPERLINK("https://dexscreener.com/solana/3KAcoiMCBd7wcDKYVFrDCaJoyP6A9UZUXXz5BeMJpump?maker=CPqEsrxNabpvBVrTjSFvbTKWyko3md9ac21EhWWDxoXe","https://dexscreener.com/solana/3KAcoiMCBd7wcDKYVFrDCaJoyP6A9UZUXXz5BeMJpump?maker=CPqEsrxNabpvBVrTjSFvbTKWyko3md9ac21EhWWDxoXe")</f>
        <v/>
      </c>
    </row>
    <row r="88">
      <c r="A88" t="inlineStr">
        <is>
          <t>GbwanZf6fp47iEK2HrmFQWC5XHzy3G1dnXrS3BJYpump</t>
        </is>
      </c>
      <c r="B88" t="inlineStr">
        <is>
          <t>HWPW</t>
        </is>
      </c>
      <c r="C88" t="n">
        <v>1</v>
      </c>
      <c r="D88" t="n">
        <v>1.01</v>
      </c>
      <c r="E88" t="n">
        <v>2.12</v>
      </c>
      <c r="F88" t="n">
        <v>0.476</v>
      </c>
      <c r="G88" t="n">
        <v>1.49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HYPERLINK("https://www.defined.fi/sol/GbwanZf6fp47iEK2HrmFQWC5XHzy3G1dnXrS3BJYpump?maker=CPqEsrxNabpvBVrTjSFvbTKWyko3md9ac21EhWWDxoXe","https://www.defined.fi/sol/GbwanZf6fp47iEK2HrmFQWC5XHzy3G1dnXrS3BJYpump?maker=CPqEsrxNabpvBVrTjSFvbTKWyko3md9ac21EhWWDxoXe")</f>
        <v/>
      </c>
      <c r="M88">
        <f>HYPERLINK("https://dexscreener.com/solana/GbwanZf6fp47iEK2HrmFQWC5XHzy3G1dnXrS3BJYpump?maker=CPqEsrxNabpvBVrTjSFvbTKWyko3md9ac21EhWWDxoXe","https://dexscreener.com/solana/GbwanZf6fp47iEK2HrmFQWC5XHzy3G1dnXrS3BJYpump?maker=CPqEsrxNabpvBVrTjSFvbTKWyko3md9ac21EhWWDxoXe")</f>
        <v/>
      </c>
    </row>
    <row r="89">
      <c r="A89" t="inlineStr">
        <is>
          <t>AXgfmnMwnkbfMdpXqXMn6oJCQ7sQKvX2PmkXfJSRpump</t>
        </is>
      </c>
      <c r="B89" t="inlineStr">
        <is>
          <t>YUD</t>
        </is>
      </c>
      <c r="C89" t="n">
        <v>1</v>
      </c>
      <c r="D89" t="n">
        <v>-0.176</v>
      </c>
      <c r="E89" t="n">
        <v>-0.03</v>
      </c>
      <c r="F89" t="n">
        <v>6.66</v>
      </c>
      <c r="G89" t="n">
        <v>6.48</v>
      </c>
      <c r="H89" t="n">
        <v>6</v>
      </c>
      <c r="I89" t="n">
        <v>5</v>
      </c>
      <c r="J89" t="n">
        <v>-1</v>
      </c>
      <c r="K89" t="n">
        <v>-1</v>
      </c>
      <c r="L89">
        <f>HYPERLINK("https://www.defined.fi/sol/AXgfmnMwnkbfMdpXqXMn6oJCQ7sQKvX2PmkXfJSRpump?maker=CPqEsrxNabpvBVrTjSFvbTKWyko3md9ac21EhWWDxoXe","https://www.defined.fi/sol/AXgfmnMwnkbfMdpXqXMn6oJCQ7sQKvX2PmkXfJSRpump?maker=CPqEsrxNabpvBVrTjSFvbTKWyko3md9ac21EhWWDxoXe")</f>
        <v/>
      </c>
      <c r="M89">
        <f>HYPERLINK("https://dexscreener.com/solana/AXgfmnMwnkbfMdpXqXMn6oJCQ7sQKvX2PmkXfJSRpump?maker=CPqEsrxNabpvBVrTjSFvbTKWyko3md9ac21EhWWDxoXe","https://dexscreener.com/solana/AXgfmnMwnkbfMdpXqXMn6oJCQ7sQKvX2PmkXfJSRpump?maker=CPqEsrxNabpvBVrTjSFvbTKWyko3md9ac21EhWWDxoXe")</f>
        <v/>
      </c>
    </row>
    <row r="90">
      <c r="A90" t="inlineStr">
        <is>
          <t>4LXL5F54cuKnjx9qGNWfYuz3vX5eAYqrwYe5X32bpump</t>
        </is>
      </c>
      <c r="B90" t="inlineStr">
        <is>
          <t>cum</t>
        </is>
      </c>
      <c r="C90" t="n">
        <v>1</v>
      </c>
      <c r="D90" t="n">
        <v>2.27</v>
      </c>
      <c r="E90" t="n">
        <v>1.55</v>
      </c>
      <c r="F90" t="n">
        <v>1.47</v>
      </c>
      <c r="G90" t="n">
        <v>3.73</v>
      </c>
      <c r="H90" t="n">
        <v>3</v>
      </c>
      <c r="I90" t="n">
        <v>5</v>
      </c>
      <c r="J90" t="n">
        <v>-1</v>
      </c>
      <c r="K90" t="n">
        <v>-1</v>
      </c>
      <c r="L90">
        <f>HYPERLINK("https://www.defined.fi/sol/4LXL5F54cuKnjx9qGNWfYuz3vX5eAYqrwYe5X32bpump?maker=CPqEsrxNabpvBVrTjSFvbTKWyko3md9ac21EhWWDxoXe","https://www.defined.fi/sol/4LXL5F54cuKnjx9qGNWfYuz3vX5eAYqrwYe5X32bpump?maker=CPqEsrxNabpvBVrTjSFvbTKWyko3md9ac21EhWWDxoXe")</f>
        <v/>
      </c>
      <c r="M90">
        <f>HYPERLINK("https://dexscreener.com/solana/4LXL5F54cuKnjx9qGNWfYuz3vX5eAYqrwYe5X32bpump?maker=CPqEsrxNabpvBVrTjSFvbTKWyko3md9ac21EhWWDxoXe","https://dexscreener.com/solana/4LXL5F54cuKnjx9qGNWfYuz3vX5eAYqrwYe5X32bpump?maker=CPqEsrxNabpvBVrTjSFvbTKWyko3md9ac21EhWWDxoXe")</f>
        <v/>
      </c>
    </row>
    <row r="91">
      <c r="A91" t="inlineStr">
        <is>
          <t>KBFs8Zb1V1tT9x7Ba3AWQo8jSNyL6GLuXjBx6kHpump</t>
        </is>
      </c>
      <c r="B91" t="inlineStr">
        <is>
          <t>$HIVE</t>
        </is>
      </c>
      <c r="C91" t="n">
        <v>1</v>
      </c>
      <c r="D91" t="n">
        <v>1.54</v>
      </c>
      <c r="E91" t="n">
        <v>3.18</v>
      </c>
      <c r="F91" t="n">
        <v>0.483</v>
      </c>
      <c r="G91" t="n">
        <v>2.02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HYPERLINK("https://www.defined.fi/sol/KBFs8Zb1V1tT9x7Ba3AWQo8jSNyL6GLuXjBx6kHpump?maker=CPqEsrxNabpvBVrTjSFvbTKWyko3md9ac21EhWWDxoXe","https://www.defined.fi/sol/KBFs8Zb1V1tT9x7Ba3AWQo8jSNyL6GLuXjBx6kHpump?maker=CPqEsrxNabpvBVrTjSFvbTKWyko3md9ac21EhWWDxoXe")</f>
        <v/>
      </c>
      <c r="M91">
        <f>HYPERLINK("https://dexscreener.com/solana/KBFs8Zb1V1tT9x7Ba3AWQo8jSNyL6GLuXjBx6kHpump?maker=CPqEsrxNabpvBVrTjSFvbTKWyko3md9ac21EhWWDxoXe","https://dexscreener.com/solana/KBFs8Zb1V1tT9x7Ba3AWQo8jSNyL6GLuXjBx6kHpump?maker=CPqEsrxNabpvBVrTjSFvbTKWyko3md9ac21EhWWDxoXe")</f>
        <v/>
      </c>
    </row>
    <row r="92">
      <c r="A92" t="inlineStr">
        <is>
          <t>AgHg9Q1s9aUhU7YNMH7c5pvCghFVSFcnCEJ4ePKjrDZg</t>
        </is>
      </c>
      <c r="B92" t="inlineStr">
        <is>
          <t>Thebes</t>
        </is>
      </c>
      <c r="C92" t="n">
        <v>1</v>
      </c>
      <c r="D92" t="n">
        <v>0.336</v>
      </c>
      <c r="E92" t="n">
        <v>0.7</v>
      </c>
      <c r="F92" t="n">
        <v>0.482</v>
      </c>
      <c r="G92" t="n">
        <v>0.8179999999999999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HYPERLINK("https://www.defined.fi/sol/AgHg9Q1s9aUhU7YNMH7c5pvCghFVSFcnCEJ4ePKjrDZg?maker=CPqEsrxNabpvBVrTjSFvbTKWyko3md9ac21EhWWDxoXe","https://www.defined.fi/sol/AgHg9Q1s9aUhU7YNMH7c5pvCghFVSFcnCEJ4ePKjrDZg?maker=CPqEsrxNabpvBVrTjSFvbTKWyko3md9ac21EhWWDxoXe")</f>
        <v/>
      </c>
      <c r="M92">
        <f>HYPERLINK("https://dexscreener.com/solana/AgHg9Q1s9aUhU7YNMH7c5pvCghFVSFcnCEJ4ePKjrDZg?maker=CPqEsrxNabpvBVrTjSFvbTKWyko3md9ac21EhWWDxoXe","https://dexscreener.com/solana/AgHg9Q1s9aUhU7YNMH7c5pvCghFVSFcnCEJ4ePKjrDZg?maker=CPqEsrxNabpvBVrTjSFvbTKWyko3md9ac21EhWWDxoXe")</f>
        <v/>
      </c>
    </row>
    <row r="93">
      <c r="A93" t="inlineStr">
        <is>
          <t>4FxtVVjQSkwKghNXnGBxx3iSoN3XQcsZ4fmjAbLPpump</t>
        </is>
      </c>
      <c r="B93" t="inlineStr">
        <is>
          <t>fleebr</t>
        </is>
      </c>
      <c r="C93" t="n">
        <v>1</v>
      </c>
      <c r="D93" t="n">
        <v>0.179</v>
      </c>
      <c r="E93" t="n">
        <v>0.37</v>
      </c>
      <c r="F93" t="n">
        <v>0.482</v>
      </c>
      <c r="G93" t="n">
        <v>0.661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HYPERLINK("https://www.defined.fi/sol/4FxtVVjQSkwKghNXnGBxx3iSoN3XQcsZ4fmjAbLPpump?maker=CPqEsrxNabpvBVrTjSFvbTKWyko3md9ac21EhWWDxoXe","https://www.defined.fi/sol/4FxtVVjQSkwKghNXnGBxx3iSoN3XQcsZ4fmjAbLPpump?maker=CPqEsrxNabpvBVrTjSFvbTKWyko3md9ac21EhWWDxoXe")</f>
        <v/>
      </c>
      <c r="M93">
        <f>HYPERLINK("https://dexscreener.com/solana/4FxtVVjQSkwKghNXnGBxx3iSoN3XQcsZ4fmjAbLPpump?maker=CPqEsrxNabpvBVrTjSFvbTKWyko3md9ac21EhWWDxoXe","https://dexscreener.com/solana/4FxtVVjQSkwKghNXnGBxx3iSoN3XQcsZ4fmjAbLPpump?maker=CPqEsrxNabpvBVrTjSFvbTKWyko3md9ac21EhWWDxoXe")</f>
        <v/>
      </c>
    </row>
    <row r="94">
      <c r="A94" t="inlineStr">
        <is>
          <t>9qriMjPPAJTMCtfQnz7Mo9BsV2jAWTr2ff7yc3JWpump</t>
        </is>
      </c>
      <c r="B94" t="inlineStr">
        <is>
          <t>unknown_9qri</t>
        </is>
      </c>
      <c r="C94" t="n">
        <v>1</v>
      </c>
      <c r="D94" t="n">
        <v>0.594</v>
      </c>
      <c r="E94" t="n">
        <v>0.25</v>
      </c>
      <c r="F94" t="n">
        <v>2.41</v>
      </c>
      <c r="G94" t="n">
        <v>3</v>
      </c>
      <c r="H94" t="n">
        <v>3</v>
      </c>
      <c r="I94" t="n">
        <v>3</v>
      </c>
      <c r="J94" t="n">
        <v>-1</v>
      </c>
      <c r="K94" t="n">
        <v>-1</v>
      </c>
      <c r="L94">
        <f>HYPERLINK("https://www.defined.fi/sol/9qriMjPPAJTMCtfQnz7Mo9BsV2jAWTr2ff7yc3JWpump?maker=CPqEsrxNabpvBVrTjSFvbTKWyko3md9ac21EhWWDxoXe","https://www.defined.fi/sol/9qriMjPPAJTMCtfQnz7Mo9BsV2jAWTr2ff7yc3JWpump?maker=CPqEsrxNabpvBVrTjSFvbTKWyko3md9ac21EhWWDxoXe")</f>
        <v/>
      </c>
      <c r="M94">
        <f>HYPERLINK("https://dexscreener.com/solana/9qriMjPPAJTMCtfQnz7Mo9BsV2jAWTr2ff7yc3JWpump?maker=CPqEsrxNabpvBVrTjSFvbTKWyko3md9ac21EhWWDxoXe","https://dexscreener.com/solana/9qriMjPPAJTMCtfQnz7Mo9BsV2jAWTr2ff7yc3JWpump?maker=CPqEsrxNabpvBVrTjSFvbTKWyko3md9ac21EhWWDxoXe")</f>
        <v/>
      </c>
    </row>
    <row r="95">
      <c r="A95" t="inlineStr">
        <is>
          <t>BdYqxVbfofR5SrwwDdMhf6P7oGWQnbydFjY3ySpppump</t>
        </is>
      </c>
      <c r="B95" t="inlineStr">
        <is>
          <t>AG</t>
        </is>
      </c>
      <c r="C95" t="n">
        <v>1</v>
      </c>
      <c r="D95" t="n">
        <v>0.081</v>
      </c>
      <c r="E95" t="n">
        <v>0.17</v>
      </c>
      <c r="F95" t="n">
        <v>0.482</v>
      </c>
      <c r="G95" t="n">
        <v>0.5620000000000001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HYPERLINK("https://www.defined.fi/sol/BdYqxVbfofR5SrwwDdMhf6P7oGWQnbydFjY3ySpppump?maker=CPqEsrxNabpvBVrTjSFvbTKWyko3md9ac21EhWWDxoXe","https://www.defined.fi/sol/BdYqxVbfofR5SrwwDdMhf6P7oGWQnbydFjY3ySpppump?maker=CPqEsrxNabpvBVrTjSFvbTKWyko3md9ac21EhWWDxoXe")</f>
        <v/>
      </c>
      <c r="M95">
        <f>HYPERLINK("https://dexscreener.com/solana/BdYqxVbfofR5SrwwDdMhf6P7oGWQnbydFjY3ySpppump?maker=CPqEsrxNabpvBVrTjSFvbTKWyko3md9ac21EhWWDxoXe","https://dexscreener.com/solana/BdYqxVbfofR5SrwwDdMhf6P7oGWQnbydFjY3ySpppump?maker=CPqEsrxNabpvBVrTjSFvbTKWyko3md9ac21EhWWDxoXe")</f>
        <v/>
      </c>
    </row>
    <row r="96">
      <c r="A96" t="inlineStr">
        <is>
          <t>7WMh8NGrjgqQGUF8UX6GRwAAAfVJ57EvgzvDsgEmpump</t>
        </is>
      </c>
      <c r="B96" t="inlineStr">
        <is>
          <t>teno</t>
        </is>
      </c>
      <c r="C96" t="n">
        <v>1</v>
      </c>
      <c r="D96" t="n">
        <v>1.94</v>
      </c>
      <c r="E96" t="n">
        <v>0.72</v>
      </c>
      <c r="F96" t="n">
        <v>2.69</v>
      </c>
      <c r="G96" t="n">
        <v>4.63</v>
      </c>
      <c r="H96" t="n">
        <v>3</v>
      </c>
      <c r="I96" t="n">
        <v>4</v>
      </c>
      <c r="J96" t="n">
        <v>-1</v>
      </c>
      <c r="K96" t="n">
        <v>-1</v>
      </c>
      <c r="L96">
        <f>HYPERLINK("https://www.defined.fi/sol/7WMh8NGrjgqQGUF8UX6GRwAAAfVJ57EvgzvDsgEmpump?maker=CPqEsrxNabpvBVrTjSFvbTKWyko3md9ac21EhWWDxoXe","https://www.defined.fi/sol/7WMh8NGrjgqQGUF8UX6GRwAAAfVJ57EvgzvDsgEmpump?maker=CPqEsrxNabpvBVrTjSFvbTKWyko3md9ac21EhWWDxoXe")</f>
        <v/>
      </c>
      <c r="M96">
        <f>HYPERLINK("https://dexscreener.com/solana/7WMh8NGrjgqQGUF8UX6GRwAAAfVJ57EvgzvDsgEmpump?maker=CPqEsrxNabpvBVrTjSFvbTKWyko3md9ac21EhWWDxoXe","https://dexscreener.com/solana/7WMh8NGrjgqQGUF8UX6GRwAAAfVJ57EvgzvDsgEmpump?maker=CPqEsrxNabpvBVrTjSFvbTKWyko3md9ac21EhWWDxoXe")</f>
        <v/>
      </c>
    </row>
    <row r="97">
      <c r="A97" t="inlineStr">
        <is>
          <t>4aXBgz6gWMWu9CK8UUHNsBUcF3CXxy9TwSF4fwGmpump</t>
        </is>
      </c>
      <c r="B97" t="inlineStr">
        <is>
          <t>Birb</t>
        </is>
      </c>
      <c r="C97" t="n">
        <v>1</v>
      </c>
      <c r="D97" t="n">
        <v>-0.992</v>
      </c>
      <c r="E97" t="n">
        <v>-0.52</v>
      </c>
      <c r="F97" t="n">
        <v>1.9</v>
      </c>
      <c r="G97" t="n">
        <v>0.474</v>
      </c>
      <c r="H97" t="n">
        <v>3</v>
      </c>
      <c r="I97" t="n">
        <v>1</v>
      </c>
      <c r="J97" t="n">
        <v>-1</v>
      </c>
      <c r="K97" t="n">
        <v>-1</v>
      </c>
      <c r="L97">
        <f>HYPERLINK("https://www.defined.fi/sol/4aXBgz6gWMWu9CK8UUHNsBUcF3CXxy9TwSF4fwGmpump?maker=CPqEsrxNabpvBVrTjSFvbTKWyko3md9ac21EhWWDxoXe","https://www.defined.fi/sol/4aXBgz6gWMWu9CK8UUHNsBUcF3CXxy9TwSF4fwGmpump?maker=CPqEsrxNabpvBVrTjSFvbTKWyko3md9ac21EhWWDxoXe")</f>
        <v/>
      </c>
      <c r="M97">
        <f>HYPERLINK("https://dexscreener.com/solana/4aXBgz6gWMWu9CK8UUHNsBUcF3CXxy9TwSF4fwGmpump?maker=CPqEsrxNabpvBVrTjSFvbTKWyko3md9ac21EhWWDxoXe","https://dexscreener.com/solana/4aXBgz6gWMWu9CK8UUHNsBUcF3CXxy9TwSF4fwGmpump?maker=CPqEsrxNabpvBVrTjSFvbTKWyko3md9ac21EhWWDxoXe")</f>
        <v/>
      </c>
    </row>
    <row r="98">
      <c r="A98" t="inlineStr">
        <is>
          <t>ETZDTrZp1tWSTPHf22cyUXiv5xGzXuBFEwJAsE8ypump</t>
        </is>
      </c>
      <c r="B98" t="inlineStr">
        <is>
          <t>xcog</t>
        </is>
      </c>
      <c r="C98" t="n">
        <v>2</v>
      </c>
      <c r="D98" t="n">
        <v>22.72</v>
      </c>
      <c r="E98" t="n">
        <v>47</v>
      </c>
      <c r="F98" t="n">
        <v>0.478</v>
      </c>
      <c r="G98" t="n">
        <v>23.2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HYPERLINK("https://www.defined.fi/sol/ETZDTrZp1tWSTPHf22cyUXiv5xGzXuBFEwJAsE8ypump?maker=CPqEsrxNabpvBVrTjSFvbTKWyko3md9ac21EhWWDxoXe","https://www.defined.fi/sol/ETZDTrZp1tWSTPHf22cyUXiv5xGzXuBFEwJAsE8ypump?maker=CPqEsrxNabpvBVrTjSFvbTKWyko3md9ac21EhWWDxoXe")</f>
        <v/>
      </c>
      <c r="M98">
        <f>HYPERLINK("https://dexscreener.com/solana/ETZDTrZp1tWSTPHf22cyUXiv5xGzXuBFEwJAsE8ypump?maker=CPqEsrxNabpvBVrTjSFvbTKWyko3md9ac21EhWWDxoXe","https://dexscreener.com/solana/ETZDTrZp1tWSTPHf22cyUXiv5xGzXuBFEwJAsE8ypump?maker=CPqEsrxNabpvBVrTjSFvbTKWyko3md9ac21EhWWDxoXe")</f>
        <v/>
      </c>
    </row>
    <row r="99">
      <c r="A99" t="inlineStr">
        <is>
          <t>3xnoydMVHdrmVerYd164PzMUe7CSzMt3zdQj4wwapump</t>
        </is>
      </c>
      <c r="B99" t="inlineStr">
        <is>
          <t>Simulacra</t>
        </is>
      </c>
      <c r="C99" t="n">
        <v>2</v>
      </c>
      <c r="D99" t="n">
        <v>-0.143</v>
      </c>
      <c r="E99" t="n">
        <v>-0.15</v>
      </c>
      <c r="F99" t="n">
        <v>0.955</v>
      </c>
      <c r="G99" t="n">
        <v>0.8110000000000001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HYPERLINK("https://www.defined.fi/sol/3xnoydMVHdrmVerYd164PzMUe7CSzMt3zdQj4wwapump?maker=CPqEsrxNabpvBVrTjSFvbTKWyko3md9ac21EhWWDxoXe","https://www.defined.fi/sol/3xnoydMVHdrmVerYd164PzMUe7CSzMt3zdQj4wwapump?maker=CPqEsrxNabpvBVrTjSFvbTKWyko3md9ac21EhWWDxoXe")</f>
        <v/>
      </c>
      <c r="M99">
        <f>HYPERLINK("https://dexscreener.com/solana/3xnoydMVHdrmVerYd164PzMUe7CSzMt3zdQj4wwapump?maker=CPqEsrxNabpvBVrTjSFvbTKWyko3md9ac21EhWWDxoXe","https://dexscreener.com/solana/3xnoydMVHdrmVerYd164PzMUe7CSzMt3zdQj4wwapump?maker=CPqEsrxNabpvBVrTjSFvbTKWyko3md9ac21EhWWDxoXe")</f>
        <v/>
      </c>
    </row>
    <row r="100">
      <c r="A100" t="inlineStr">
        <is>
          <t>WiFEPm4KZnnQbMJWCYfEnUtrEoaD4i3hB6xGJUM6p9y</t>
        </is>
      </c>
      <c r="B100" t="inlineStr">
        <is>
          <t>LAURA</t>
        </is>
      </c>
      <c r="C100" t="n">
        <v>2</v>
      </c>
      <c r="D100" t="n">
        <v>-0.075</v>
      </c>
      <c r="E100" t="n">
        <v>-0.08</v>
      </c>
      <c r="F100" t="n">
        <v>0.954</v>
      </c>
      <c r="G100" t="n">
        <v>0.879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HYPERLINK("https://www.defined.fi/sol/WiFEPm4KZnnQbMJWCYfEnUtrEoaD4i3hB6xGJUM6p9y?maker=CPqEsrxNabpvBVrTjSFvbTKWyko3md9ac21EhWWDxoXe","https://www.defined.fi/sol/WiFEPm4KZnnQbMJWCYfEnUtrEoaD4i3hB6xGJUM6p9y?maker=CPqEsrxNabpvBVrTjSFvbTKWyko3md9ac21EhWWDxoXe")</f>
        <v/>
      </c>
      <c r="M100">
        <f>HYPERLINK("https://dexscreener.com/solana/WiFEPm4KZnnQbMJWCYfEnUtrEoaD4i3hB6xGJUM6p9y?maker=CPqEsrxNabpvBVrTjSFvbTKWyko3md9ac21EhWWDxoXe","https://dexscreener.com/solana/WiFEPm4KZnnQbMJWCYfEnUtrEoaD4i3hB6xGJUM6p9y?maker=CPqEsrxNabpvBVrTjSFvbTKWyko3md9ac21EhWWDxoXe")</f>
        <v/>
      </c>
    </row>
    <row r="101">
      <c r="A101" t="inlineStr">
        <is>
          <t>4r6RS5fVaBw8DNXYvqYi8dsxQmgktMwFMScmpwa8pump</t>
        </is>
      </c>
      <c r="B101" t="inlineStr">
        <is>
          <t>Dylan</t>
        </is>
      </c>
      <c r="C101" t="n">
        <v>2</v>
      </c>
      <c r="D101" t="n">
        <v>-0.496</v>
      </c>
      <c r="E101" t="n">
        <v>-0.52</v>
      </c>
      <c r="F101" t="n">
        <v>0.952</v>
      </c>
      <c r="G101" t="n">
        <v>0.456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HYPERLINK("https://www.defined.fi/sol/4r6RS5fVaBw8DNXYvqYi8dsxQmgktMwFMScmpwa8pump?maker=CPqEsrxNabpvBVrTjSFvbTKWyko3md9ac21EhWWDxoXe","https://www.defined.fi/sol/4r6RS5fVaBw8DNXYvqYi8dsxQmgktMwFMScmpwa8pump?maker=CPqEsrxNabpvBVrTjSFvbTKWyko3md9ac21EhWWDxoXe")</f>
        <v/>
      </c>
      <c r="M101">
        <f>HYPERLINK("https://dexscreener.com/solana/4r6RS5fVaBw8DNXYvqYi8dsxQmgktMwFMScmpwa8pump?maker=CPqEsrxNabpvBVrTjSFvbTKWyko3md9ac21EhWWDxoXe","https://dexscreener.com/solana/4r6RS5fVaBw8DNXYvqYi8dsxQmgktMwFMScmpwa8pump?maker=CPqEsrxNabpvBVrTjSFvbTKWyko3md9ac21EhWWDxoXe")</f>
        <v/>
      </c>
    </row>
    <row r="102">
      <c r="A102" t="inlineStr">
        <is>
          <t>DPfhZt2wjTYTsA3JjNEJCDyX3Rn1ef8sbje6AMGDpump</t>
        </is>
      </c>
      <c r="B102" t="inlineStr">
        <is>
          <t>soliloquy</t>
        </is>
      </c>
      <c r="C102" t="n">
        <v>2</v>
      </c>
      <c r="D102" t="n">
        <v>0.04</v>
      </c>
      <c r="E102" t="n">
        <v>0.01</v>
      </c>
      <c r="F102" t="n">
        <v>2.85</v>
      </c>
      <c r="G102" t="n">
        <v>2.89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HYPERLINK("https://www.defined.fi/sol/DPfhZt2wjTYTsA3JjNEJCDyX3Rn1ef8sbje6AMGDpump?maker=CPqEsrxNabpvBVrTjSFvbTKWyko3md9ac21EhWWDxoXe","https://www.defined.fi/sol/DPfhZt2wjTYTsA3JjNEJCDyX3Rn1ef8sbje6AMGDpump?maker=CPqEsrxNabpvBVrTjSFvbTKWyko3md9ac21EhWWDxoXe")</f>
        <v/>
      </c>
      <c r="M102">
        <f>HYPERLINK("https://dexscreener.com/solana/DPfhZt2wjTYTsA3JjNEJCDyX3Rn1ef8sbje6AMGDpump?maker=CPqEsrxNabpvBVrTjSFvbTKWyko3md9ac21EhWWDxoXe","https://dexscreener.com/solana/DPfhZt2wjTYTsA3JjNEJCDyX3Rn1ef8sbje6AMGDpump?maker=CPqEsrxNabpvBVrTjSFvbTKWyko3md9ac21EhWWDxoXe")</f>
        <v/>
      </c>
    </row>
    <row r="103">
      <c r="A103" t="inlineStr">
        <is>
          <t>38We91Q27uZ1gJccRLt74eeAk9W5Z8e4vWLcZHWMpump</t>
        </is>
      </c>
      <c r="B103" t="inlineStr">
        <is>
          <t>GORM</t>
        </is>
      </c>
      <c r="C103" t="n">
        <v>2</v>
      </c>
      <c r="D103" t="n">
        <v>0.015</v>
      </c>
      <c r="E103" t="n">
        <v>0.03</v>
      </c>
      <c r="F103" t="n">
        <v>0.477</v>
      </c>
      <c r="G103" t="n">
        <v>0.492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HYPERLINK("https://www.defined.fi/sol/38We91Q27uZ1gJccRLt74eeAk9W5Z8e4vWLcZHWMpump?maker=CPqEsrxNabpvBVrTjSFvbTKWyko3md9ac21EhWWDxoXe","https://www.defined.fi/sol/38We91Q27uZ1gJccRLt74eeAk9W5Z8e4vWLcZHWMpump?maker=CPqEsrxNabpvBVrTjSFvbTKWyko3md9ac21EhWWDxoXe")</f>
        <v/>
      </c>
      <c r="M103">
        <f>HYPERLINK("https://dexscreener.com/solana/38We91Q27uZ1gJccRLt74eeAk9W5Z8e4vWLcZHWMpump?maker=CPqEsrxNabpvBVrTjSFvbTKWyko3md9ac21EhWWDxoXe","https://dexscreener.com/solana/38We91Q27uZ1gJccRLt74eeAk9W5Z8e4vWLcZHWMpump?maker=CPqEsrxNabpvBVrTjSFvbTKWyko3md9ac21EhWWDxoXe")</f>
        <v/>
      </c>
    </row>
    <row r="104">
      <c r="A104" t="inlineStr">
        <is>
          <t>6qDnbHJ7JQSXYZRBLKawJ2mhbUjFmLPjz7Ez9Gxipump</t>
        </is>
      </c>
      <c r="B104" t="inlineStr">
        <is>
          <t>bacon</t>
        </is>
      </c>
      <c r="C104" t="n">
        <v>2</v>
      </c>
      <c r="D104" t="n">
        <v>0.379</v>
      </c>
      <c r="E104" t="n">
        <v>-1</v>
      </c>
      <c r="F104" t="n">
        <v>0.468</v>
      </c>
      <c r="G104" t="n">
        <v>0.847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HYPERLINK("https://www.defined.fi/sol/6qDnbHJ7JQSXYZRBLKawJ2mhbUjFmLPjz7Ez9Gxipump?maker=CPqEsrxNabpvBVrTjSFvbTKWyko3md9ac21EhWWDxoXe","https://www.defined.fi/sol/6qDnbHJ7JQSXYZRBLKawJ2mhbUjFmLPjz7Ez9Gxipump?maker=CPqEsrxNabpvBVrTjSFvbTKWyko3md9ac21EhWWDxoXe")</f>
        <v/>
      </c>
      <c r="M104">
        <f>HYPERLINK("https://dexscreener.com/solana/6qDnbHJ7JQSXYZRBLKawJ2mhbUjFmLPjz7Ez9Gxipump?maker=CPqEsrxNabpvBVrTjSFvbTKWyko3md9ac21EhWWDxoXe","https://dexscreener.com/solana/6qDnbHJ7JQSXYZRBLKawJ2mhbUjFmLPjz7Ez9Gxipump?maker=CPqEsrxNabpvBVrTjSFvbTKWyko3md9ac21EhWWDxoXe")</f>
        <v/>
      </c>
    </row>
    <row r="105">
      <c r="A105" t="inlineStr">
        <is>
          <t>AzfmgqXYN2LRGczfxMGrw5rn3s7jTaT3E99t5e6upump</t>
        </is>
      </c>
      <c r="B105" t="inlineStr">
        <is>
          <t>AIGF</t>
        </is>
      </c>
      <c r="C105" t="n">
        <v>2</v>
      </c>
      <c r="D105" t="n">
        <v>-0.002</v>
      </c>
      <c r="E105" t="n">
        <v>-0.01</v>
      </c>
      <c r="F105" t="n">
        <v>0.469</v>
      </c>
      <c r="G105" t="n">
        <v>0.467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HYPERLINK("https://www.defined.fi/sol/AzfmgqXYN2LRGczfxMGrw5rn3s7jTaT3E99t5e6upump?maker=CPqEsrxNabpvBVrTjSFvbTKWyko3md9ac21EhWWDxoXe","https://www.defined.fi/sol/AzfmgqXYN2LRGczfxMGrw5rn3s7jTaT3E99t5e6upump?maker=CPqEsrxNabpvBVrTjSFvbTKWyko3md9ac21EhWWDxoXe")</f>
        <v/>
      </c>
      <c r="M105">
        <f>HYPERLINK("https://dexscreener.com/solana/AzfmgqXYN2LRGczfxMGrw5rn3s7jTaT3E99t5e6upump?maker=CPqEsrxNabpvBVrTjSFvbTKWyko3md9ac21EhWWDxoXe","https://dexscreener.com/solana/AzfmgqXYN2LRGczfxMGrw5rn3s7jTaT3E99t5e6upump?maker=CPqEsrxNabpvBVrTjSFvbTKWyko3md9ac21EhWWDxoXe")</f>
        <v/>
      </c>
    </row>
    <row r="106">
      <c r="A106" t="inlineStr">
        <is>
          <t>FGSheu4NuiGqf8zjP9Na5BtdQTmd1SzfcdYZAHHNpump</t>
        </is>
      </c>
      <c r="B106" t="inlineStr">
        <is>
          <t>FDLZ</t>
        </is>
      </c>
      <c r="C106" t="n">
        <v>2</v>
      </c>
      <c r="D106" t="n">
        <v>2.75</v>
      </c>
      <c r="E106" t="n">
        <v>0.39</v>
      </c>
      <c r="F106" t="n">
        <v>7.14</v>
      </c>
      <c r="G106" t="n">
        <v>9.890000000000001</v>
      </c>
      <c r="H106" t="n">
        <v>8</v>
      </c>
      <c r="I106" t="n">
        <v>6</v>
      </c>
      <c r="J106" t="n">
        <v>-1</v>
      </c>
      <c r="K106" t="n">
        <v>-1</v>
      </c>
      <c r="L106">
        <f>HYPERLINK("https://www.defined.fi/sol/FGSheu4NuiGqf8zjP9Na5BtdQTmd1SzfcdYZAHHNpump?maker=CPqEsrxNabpvBVrTjSFvbTKWyko3md9ac21EhWWDxoXe","https://www.defined.fi/sol/FGSheu4NuiGqf8zjP9Na5BtdQTmd1SzfcdYZAHHNpump?maker=CPqEsrxNabpvBVrTjSFvbTKWyko3md9ac21EhWWDxoXe")</f>
        <v/>
      </c>
      <c r="M106">
        <f>HYPERLINK("https://dexscreener.com/solana/FGSheu4NuiGqf8zjP9Na5BtdQTmd1SzfcdYZAHHNpump?maker=CPqEsrxNabpvBVrTjSFvbTKWyko3md9ac21EhWWDxoXe","https://dexscreener.com/solana/FGSheu4NuiGqf8zjP9Na5BtdQTmd1SzfcdYZAHHNpump?maker=CPqEsrxNabpvBVrTjSFvbTKWyko3md9ac21EhWWDxoXe")</f>
        <v/>
      </c>
    </row>
    <row r="107">
      <c r="A107" t="inlineStr">
        <is>
          <t>DfYqtsqWzmMTMggzWJudq2VTH8fH8ZSCHFLuhSrL8CNh</t>
        </is>
      </c>
      <c r="B107" t="inlineStr">
        <is>
          <t>CZ</t>
        </is>
      </c>
      <c r="C107" t="n">
        <v>2</v>
      </c>
      <c r="D107" t="n">
        <v>-0.008999999999999999</v>
      </c>
      <c r="E107" t="n">
        <v>-0.01</v>
      </c>
      <c r="F107" t="n">
        <v>0.9350000000000001</v>
      </c>
      <c r="G107" t="n">
        <v>0.926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HYPERLINK("https://www.defined.fi/sol/DfYqtsqWzmMTMggzWJudq2VTH8fH8ZSCHFLuhSrL8CNh?maker=CPqEsrxNabpvBVrTjSFvbTKWyko3md9ac21EhWWDxoXe","https://www.defined.fi/sol/DfYqtsqWzmMTMggzWJudq2VTH8fH8ZSCHFLuhSrL8CNh?maker=CPqEsrxNabpvBVrTjSFvbTKWyko3md9ac21EhWWDxoXe")</f>
        <v/>
      </c>
      <c r="M107">
        <f>HYPERLINK("https://dexscreener.com/solana/DfYqtsqWzmMTMggzWJudq2VTH8fH8ZSCHFLuhSrL8CNh?maker=CPqEsrxNabpvBVrTjSFvbTKWyko3md9ac21EhWWDxoXe","https://dexscreener.com/solana/DfYqtsqWzmMTMggzWJudq2VTH8fH8ZSCHFLuhSrL8CNh?maker=CPqEsrxNabpvBVrTjSFvbTKWyko3md9ac21EhWWDxoXe")</f>
        <v/>
      </c>
    </row>
    <row r="108">
      <c r="A108" t="inlineStr">
        <is>
          <t>FegeJYZWX3QpoW1T8m5bRC6pYPomoUDEPfsooQqEpump</t>
        </is>
      </c>
      <c r="B108" t="inlineStr">
        <is>
          <t>MONA</t>
        </is>
      </c>
      <c r="C108" t="n">
        <v>2</v>
      </c>
      <c r="D108" t="n">
        <v>-0.869</v>
      </c>
      <c r="E108" t="n">
        <v>-0.92</v>
      </c>
      <c r="F108" t="n">
        <v>0.9429999999999999</v>
      </c>
      <c r="G108" t="n">
        <v>0.074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HYPERLINK("https://www.defined.fi/sol/FegeJYZWX3QpoW1T8m5bRC6pYPomoUDEPfsooQqEpump?maker=CPqEsrxNabpvBVrTjSFvbTKWyko3md9ac21EhWWDxoXe","https://www.defined.fi/sol/FegeJYZWX3QpoW1T8m5bRC6pYPomoUDEPfsooQqEpump?maker=CPqEsrxNabpvBVrTjSFvbTKWyko3md9ac21EhWWDxoXe")</f>
        <v/>
      </c>
      <c r="M108">
        <f>HYPERLINK("https://dexscreener.com/solana/FegeJYZWX3QpoW1T8m5bRC6pYPomoUDEPfsooQqEpump?maker=CPqEsrxNabpvBVrTjSFvbTKWyko3md9ac21EhWWDxoXe","https://dexscreener.com/solana/FegeJYZWX3QpoW1T8m5bRC6pYPomoUDEPfsooQqEpump?maker=CPqEsrxNabpvBVrTjSFvbTKWyko3md9ac21EhWWDxoXe")</f>
        <v/>
      </c>
    </row>
    <row r="109">
      <c r="A109" t="inlineStr">
        <is>
          <t>3AjADQkE5BHcz3uuvn9vHgCdDMfqTnD1ARDrhasQpump</t>
        </is>
      </c>
      <c r="B109" t="inlineStr">
        <is>
          <t>Horsimus</t>
        </is>
      </c>
      <c r="C109" t="n">
        <v>2</v>
      </c>
      <c r="D109" t="n">
        <v>-0.15</v>
      </c>
      <c r="E109" t="n">
        <v>-1</v>
      </c>
      <c r="F109" t="n">
        <v>0.474</v>
      </c>
      <c r="G109" t="n">
        <v>0.325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HYPERLINK("https://www.defined.fi/sol/3AjADQkE5BHcz3uuvn9vHgCdDMfqTnD1ARDrhasQpump?maker=CPqEsrxNabpvBVrTjSFvbTKWyko3md9ac21EhWWDxoXe","https://www.defined.fi/sol/3AjADQkE5BHcz3uuvn9vHgCdDMfqTnD1ARDrhasQpump?maker=CPqEsrxNabpvBVrTjSFvbTKWyko3md9ac21EhWWDxoXe")</f>
        <v/>
      </c>
      <c r="M109">
        <f>HYPERLINK("https://dexscreener.com/solana/3AjADQkE5BHcz3uuvn9vHgCdDMfqTnD1ARDrhasQpump?maker=CPqEsrxNabpvBVrTjSFvbTKWyko3md9ac21EhWWDxoXe","https://dexscreener.com/solana/3AjADQkE5BHcz3uuvn9vHgCdDMfqTnD1ARDrhasQpump?maker=CPqEsrxNabpvBVrTjSFvbTKWyko3md9ac21EhWWDxoXe")</f>
        <v/>
      </c>
    </row>
    <row r="110">
      <c r="A110" t="inlineStr">
        <is>
          <t>DwKAzB3E7n76pmr6ryCjgb15BQfZHC14xXDFPA5Apump</t>
        </is>
      </c>
      <c r="B110" t="inlineStr">
        <is>
          <t>Imperishab</t>
        </is>
      </c>
      <c r="C110" t="n">
        <v>2</v>
      </c>
      <c r="D110" t="n">
        <v>-0.014</v>
      </c>
      <c r="E110" t="n">
        <v>-1</v>
      </c>
      <c r="F110" t="n">
        <v>0.471</v>
      </c>
      <c r="G110" t="n">
        <v>0.457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HYPERLINK("https://www.defined.fi/sol/DwKAzB3E7n76pmr6ryCjgb15BQfZHC14xXDFPA5Apump?maker=CPqEsrxNabpvBVrTjSFvbTKWyko3md9ac21EhWWDxoXe","https://www.defined.fi/sol/DwKAzB3E7n76pmr6ryCjgb15BQfZHC14xXDFPA5Apump?maker=CPqEsrxNabpvBVrTjSFvbTKWyko3md9ac21EhWWDxoXe")</f>
        <v/>
      </c>
      <c r="M110">
        <f>HYPERLINK("https://dexscreener.com/solana/DwKAzB3E7n76pmr6ryCjgb15BQfZHC14xXDFPA5Apump?maker=CPqEsrxNabpvBVrTjSFvbTKWyko3md9ac21EhWWDxoXe","https://dexscreener.com/solana/DwKAzB3E7n76pmr6ryCjgb15BQfZHC14xXDFPA5Apump?maker=CPqEsrxNabpvBVrTjSFvbTKWyko3md9ac21EhWWDxoXe")</f>
        <v/>
      </c>
    </row>
    <row r="111">
      <c r="A111" t="inlineStr">
        <is>
          <t>AwU9dsHztu6tbTByWpTGpQLKbKywK8DmtewfhVZ5pump</t>
        </is>
      </c>
      <c r="B111" t="inlineStr">
        <is>
          <t>SHII</t>
        </is>
      </c>
      <c r="C111" t="n">
        <v>2</v>
      </c>
      <c r="D111" t="n">
        <v>1.76</v>
      </c>
      <c r="E111" t="n">
        <v>0.5600000000000001</v>
      </c>
      <c r="F111" t="n">
        <v>3.15</v>
      </c>
      <c r="G111" t="n">
        <v>4.92</v>
      </c>
      <c r="H111" t="n">
        <v>4</v>
      </c>
      <c r="I111" t="n">
        <v>3</v>
      </c>
      <c r="J111" t="n">
        <v>-1</v>
      </c>
      <c r="K111" t="n">
        <v>-1</v>
      </c>
      <c r="L111">
        <f>HYPERLINK("https://www.defined.fi/sol/AwU9dsHztu6tbTByWpTGpQLKbKywK8DmtewfhVZ5pump?maker=CPqEsrxNabpvBVrTjSFvbTKWyko3md9ac21EhWWDxoXe","https://www.defined.fi/sol/AwU9dsHztu6tbTByWpTGpQLKbKywK8DmtewfhVZ5pump?maker=CPqEsrxNabpvBVrTjSFvbTKWyko3md9ac21EhWWDxoXe")</f>
        <v/>
      </c>
      <c r="M111">
        <f>HYPERLINK("https://dexscreener.com/solana/AwU9dsHztu6tbTByWpTGpQLKbKywK8DmtewfhVZ5pump?maker=CPqEsrxNabpvBVrTjSFvbTKWyko3md9ac21EhWWDxoXe","https://dexscreener.com/solana/AwU9dsHztu6tbTByWpTGpQLKbKywK8DmtewfhVZ5pump?maker=CPqEsrxNabpvBVrTjSFvbTKWyko3md9ac21EhWWDxoXe")</f>
        <v/>
      </c>
    </row>
    <row r="112">
      <c r="A112" t="inlineStr">
        <is>
          <t>4whpfnWCb46zrCamiK1sD1acBpS7whWy9RXh7CLxpump</t>
        </is>
      </c>
      <c r="B112" t="inlineStr">
        <is>
          <t>Fiona</t>
        </is>
      </c>
      <c r="C112" t="n">
        <v>2</v>
      </c>
      <c r="D112" t="n">
        <v>-0.323</v>
      </c>
      <c r="E112" t="n">
        <v>-0.66</v>
      </c>
      <c r="F112" t="n">
        <v>0.491</v>
      </c>
      <c r="G112" t="n">
        <v>0.168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HYPERLINK("https://www.defined.fi/sol/4whpfnWCb46zrCamiK1sD1acBpS7whWy9RXh7CLxpump?maker=CPqEsrxNabpvBVrTjSFvbTKWyko3md9ac21EhWWDxoXe","https://www.defined.fi/sol/4whpfnWCb46zrCamiK1sD1acBpS7whWy9RXh7CLxpump?maker=CPqEsrxNabpvBVrTjSFvbTKWyko3md9ac21EhWWDxoXe")</f>
        <v/>
      </c>
      <c r="M112">
        <f>HYPERLINK("https://dexscreener.com/solana/4whpfnWCb46zrCamiK1sD1acBpS7whWy9RXh7CLxpump?maker=CPqEsrxNabpvBVrTjSFvbTKWyko3md9ac21EhWWDxoXe","https://dexscreener.com/solana/4whpfnWCb46zrCamiK1sD1acBpS7whWy9RXh7CLxpump?maker=CPqEsrxNabpvBVrTjSFvbTKWyko3md9ac21EhWWDxoXe")</f>
        <v/>
      </c>
    </row>
    <row r="113">
      <c r="A113" t="inlineStr">
        <is>
          <t>HdFK9hBTFPfYuZ3VwqVwirsypvr4bKxWZVRuugTBpump</t>
        </is>
      </c>
      <c r="B113" t="inlineStr">
        <is>
          <t>YunChuan</t>
        </is>
      </c>
      <c r="C113" t="n">
        <v>2</v>
      </c>
      <c r="D113" t="n">
        <v>-1.77</v>
      </c>
      <c r="E113" t="n">
        <v>-0.9399999999999999</v>
      </c>
      <c r="F113" t="n">
        <v>1.89</v>
      </c>
      <c r="G113" t="n">
        <v>0.115</v>
      </c>
      <c r="H113" t="n">
        <v>2</v>
      </c>
      <c r="I113" t="n">
        <v>1</v>
      </c>
      <c r="J113" t="n">
        <v>-1</v>
      </c>
      <c r="K113" t="n">
        <v>-1</v>
      </c>
      <c r="L113">
        <f>HYPERLINK("https://www.defined.fi/sol/HdFK9hBTFPfYuZ3VwqVwirsypvr4bKxWZVRuugTBpump?maker=CPqEsrxNabpvBVrTjSFvbTKWyko3md9ac21EhWWDxoXe","https://www.defined.fi/sol/HdFK9hBTFPfYuZ3VwqVwirsypvr4bKxWZVRuugTBpump?maker=CPqEsrxNabpvBVrTjSFvbTKWyko3md9ac21EhWWDxoXe")</f>
        <v/>
      </c>
      <c r="M113">
        <f>HYPERLINK("https://dexscreener.com/solana/HdFK9hBTFPfYuZ3VwqVwirsypvr4bKxWZVRuugTBpump?maker=CPqEsrxNabpvBVrTjSFvbTKWyko3md9ac21EhWWDxoXe","https://dexscreener.com/solana/HdFK9hBTFPfYuZ3VwqVwirsypvr4bKxWZVRuugTBpump?maker=CPqEsrxNabpvBVrTjSFvbTKWyko3md9ac21EhWWDxoXe")</f>
        <v/>
      </c>
    </row>
    <row r="114">
      <c r="A114" t="inlineStr">
        <is>
          <t>CcBZWB4KKddUCtKnWACP9vZHU471KiakYBnDYcPNpump</t>
        </is>
      </c>
      <c r="B114" t="inlineStr">
        <is>
          <t>Strawberry</t>
        </is>
      </c>
      <c r="C114" t="n">
        <v>2</v>
      </c>
      <c r="D114" t="n">
        <v>-0.217</v>
      </c>
      <c r="E114" t="n">
        <v>-0.45</v>
      </c>
      <c r="F114" t="n">
        <v>0.483</v>
      </c>
      <c r="G114" t="n">
        <v>0.266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HYPERLINK("https://www.defined.fi/sol/CcBZWB4KKddUCtKnWACP9vZHU471KiakYBnDYcPNpump?maker=CPqEsrxNabpvBVrTjSFvbTKWyko3md9ac21EhWWDxoXe","https://www.defined.fi/sol/CcBZWB4KKddUCtKnWACP9vZHU471KiakYBnDYcPNpump?maker=CPqEsrxNabpvBVrTjSFvbTKWyko3md9ac21EhWWDxoXe")</f>
        <v/>
      </c>
      <c r="M114">
        <f>HYPERLINK("https://dexscreener.com/solana/CcBZWB4KKddUCtKnWACP9vZHU471KiakYBnDYcPNpump?maker=CPqEsrxNabpvBVrTjSFvbTKWyko3md9ac21EhWWDxoXe","https://dexscreener.com/solana/CcBZWB4KKddUCtKnWACP9vZHU471KiakYBnDYcPNpump?maker=CPqEsrxNabpvBVrTjSFvbTKWyko3md9ac21EhWWDxoXe")</f>
        <v/>
      </c>
    </row>
    <row r="115">
      <c r="A115" t="inlineStr">
        <is>
          <t>AeCvBkc3b3dW95stYfxRACCqD97qVNbysUWFF41apump</t>
        </is>
      </c>
      <c r="B115" t="inlineStr">
        <is>
          <t>Fi</t>
        </is>
      </c>
      <c r="C115" t="n">
        <v>2</v>
      </c>
      <c r="D115" t="n">
        <v>-0.302</v>
      </c>
      <c r="E115" t="n">
        <v>-1</v>
      </c>
      <c r="F115" t="n">
        <v>0.554</v>
      </c>
      <c r="G115" t="n">
        <v>0.253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HYPERLINK("https://www.defined.fi/sol/AeCvBkc3b3dW95stYfxRACCqD97qVNbysUWFF41apump?maker=CPqEsrxNabpvBVrTjSFvbTKWyko3md9ac21EhWWDxoXe","https://www.defined.fi/sol/AeCvBkc3b3dW95stYfxRACCqD97qVNbysUWFF41apump?maker=CPqEsrxNabpvBVrTjSFvbTKWyko3md9ac21EhWWDxoXe")</f>
        <v/>
      </c>
      <c r="M115">
        <f>HYPERLINK("https://dexscreener.com/solana/AeCvBkc3b3dW95stYfxRACCqD97qVNbysUWFF41apump?maker=CPqEsrxNabpvBVrTjSFvbTKWyko3md9ac21EhWWDxoXe","https://dexscreener.com/solana/AeCvBkc3b3dW95stYfxRACCqD97qVNbysUWFF41apump?maker=CPqEsrxNabpvBVrTjSFvbTKWyko3md9ac21EhWWDxoXe")</f>
        <v/>
      </c>
    </row>
    <row r="116">
      <c r="A116" t="inlineStr">
        <is>
          <t>GSctUvdB9Ws7LMZP767zRuLakcuXDLn6e9xyTMtspump</t>
        </is>
      </c>
      <c r="B116" t="inlineStr">
        <is>
          <t>S.A.NAI</t>
        </is>
      </c>
      <c r="C116" t="n">
        <v>2</v>
      </c>
      <c r="D116" t="n">
        <v>0</v>
      </c>
      <c r="E116" t="n">
        <v>0</v>
      </c>
      <c r="F116" t="n">
        <v>0.463</v>
      </c>
      <c r="G116" t="n">
        <v>0.463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HYPERLINK("https://www.defined.fi/sol/GSctUvdB9Ws7LMZP767zRuLakcuXDLn6e9xyTMtspump?maker=CPqEsrxNabpvBVrTjSFvbTKWyko3md9ac21EhWWDxoXe","https://www.defined.fi/sol/GSctUvdB9Ws7LMZP767zRuLakcuXDLn6e9xyTMtspump?maker=CPqEsrxNabpvBVrTjSFvbTKWyko3md9ac21EhWWDxoXe")</f>
        <v/>
      </c>
      <c r="M116">
        <f>HYPERLINK("https://dexscreener.com/solana/GSctUvdB9Ws7LMZP767zRuLakcuXDLn6e9xyTMtspump?maker=CPqEsrxNabpvBVrTjSFvbTKWyko3md9ac21EhWWDxoXe","https://dexscreener.com/solana/GSctUvdB9Ws7LMZP767zRuLakcuXDLn6e9xyTMtspump?maker=CPqEsrxNabpvBVrTjSFvbTKWyko3md9ac21EhWWDxoXe")</f>
        <v/>
      </c>
    </row>
    <row r="117">
      <c r="A117" t="inlineStr">
        <is>
          <t>Gf6Md87swMGqRnkc2bmmddM6eWzTfDry6WsEqbs5pump</t>
        </is>
      </c>
      <c r="B117" t="inlineStr">
        <is>
          <t>MOFLIN</t>
        </is>
      </c>
      <c r="C117" t="n">
        <v>2</v>
      </c>
      <c r="D117" t="n">
        <v>-0.594</v>
      </c>
      <c r="E117" t="n">
        <v>-0.64</v>
      </c>
      <c r="F117" t="n">
        <v>0.93</v>
      </c>
      <c r="G117" t="n">
        <v>0.335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HYPERLINK("https://www.defined.fi/sol/Gf6Md87swMGqRnkc2bmmddM6eWzTfDry6WsEqbs5pump?maker=CPqEsrxNabpvBVrTjSFvbTKWyko3md9ac21EhWWDxoXe","https://www.defined.fi/sol/Gf6Md87swMGqRnkc2bmmddM6eWzTfDry6WsEqbs5pump?maker=CPqEsrxNabpvBVrTjSFvbTKWyko3md9ac21EhWWDxoXe")</f>
        <v/>
      </c>
      <c r="M117">
        <f>HYPERLINK("https://dexscreener.com/solana/Gf6Md87swMGqRnkc2bmmddM6eWzTfDry6WsEqbs5pump?maker=CPqEsrxNabpvBVrTjSFvbTKWyko3md9ac21EhWWDxoXe","https://dexscreener.com/solana/Gf6Md87swMGqRnkc2bmmddM6eWzTfDry6WsEqbs5pump?maker=CPqEsrxNabpvBVrTjSFvbTKWyko3md9ac21EhWWDxoXe")</f>
        <v/>
      </c>
    </row>
    <row r="118">
      <c r="A118" t="inlineStr">
        <is>
          <t>DjYrvmmY6ojf2f62TckYxBtCCHCJNbr9A4EXFwH3pump</t>
        </is>
      </c>
      <c r="B118" t="inlineStr">
        <is>
          <t>MONA</t>
        </is>
      </c>
      <c r="C118" t="n">
        <v>2</v>
      </c>
      <c r="D118" t="n">
        <v>-0.006</v>
      </c>
      <c r="E118" t="n">
        <v>-0.01</v>
      </c>
      <c r="F118" t="n">
        <v>0.926</v>
      </c>
      <c r="G118" t="n">
        <v>0.92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HYPERLINK("https://www.defined.fi/sol/DjYrvmmY6ojf2f62TckYxBtCCHCJNbr9A4EXFwH3pump?maker=CPqEsrxNabpvBVrTjSFvbTKWyko3md9ac21EhWWDxoXe","https://www.defined.fi/sol/DjYrvmmY6ojf2f62TckYxBtCCHCJNbr9A4EXFwH3pump?maker=CPqEsrxNabpvBVrTjSFvbTKWyko3md9ac21EhWWDxoXe")</f>
        <v/>
      </c>
      <c r="M118">
        <f>HYPERLINK("https://dexscreener.com/solana/DjYrvmmY6ojf2f62TckYxBtCCHCJNbr9A4EXFwH3pump?maker=CPqEsrxNabpvBVrTjSFvbTKWyko3md9ac21EhWWDxoXe","https://dexscreener.com/solana/DjYrvmmY6ojf2f62TckYxBtCCHCJNbr9A4EXFwH3pump?maker=CPqEsrxNabpvBVrTjSFvbTKWyko3md9ac21EhWWDxoXe")</f>
        <v/>
      </c>
    </row>
    <row r="119">
      <c r="A119" t="inlineStr">
        <is>
          <t>4icfGBprEQec13PKWLHAbiv2jrAt8UMc3XMd84PApump</t>
        </is>
      </c>
      <c r="B119" t="inlineStr">
        <is>
          <t>YunChuan</t>
        </is>
      </c>
      <c r="C119" t="n">
        <v>2</v>
      </c>
      <c r="D119" t="n">
        <v>-0.316</v>
      </c>
      <c r="E119" t="n">
        <v>-0.67</v>
      </c>
      <c r="F119" t="n">
        <v>0.472</v>
      </c>
      <c r="G119" t="n">
        <v>0.156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HYPERLINK("https://www.defined.fi/sol/4icfGBprEQec13PKWLHAbiv2jrAt8UMc3XMd84PApump?maker=CPqEsrxNabpvBVrTjSFvbTKWyko3md9ac21EhWWDxoXe","https://www.defined.fi/sol/4icfGBprEQec13PKWLHAbiv2jrAt8UMc3XMd84PApump?maker=CPqEsrxNabpvBVrTjSFvbTKWyko3md9ac21EhWWDxoXe")</f>
        <v/>
      </c>
      <c r="M119">
        <f>HYPERLINK("https://dexscreener.com/solana/4icfGBprEQec13PKWLHAbiv2jrAt8UMc3XMd84PApump?maker=CPqEsrxNabpvBVrTjSFvbTKWyko3md9ac21EhWWDxoXe","https://dexscreener.com/solana/4icfGBprEQec13PKWLHAbiv2jrAt8UMc3XMd84PApump?maker=CPqEsrxNabpvBVrTjSFvbTKWyko3md9ac21EhWWDxoXe")</f>
        <v/>
      </c>
    </row>
    <row r="120">
      <c r="A120" t="inlineStr">
        <is>
          <t>3cKZJUjvkwaF5HMx57ax6kFzpRUidzFcfXqfV2oHpump</t>
        </is>
      </c>
      <c r="B120" t="inlineStr">
        <is>
          <t>FOREVER</t>
        </is>
      </c>
      <c r="C120" t="n">
        <v>2</v>
      </c>
      <c r="D120" t="n">
        <v>0.011</v>
      </c>
      <c r="E120" t="n">
        <v>-1</v>
      </c>
      <c r="F120" t="n">
        <v>0.947</v>
      </c>
      <c r="G120" t="n">
        <v>0.957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HYPERLINK("https://www.defined.fi/sol/3cKZJUjvkwaF5HMx57ax6kFzpRUidzFcfXqfV2oHpump?maker=CPqEsrxNabpvBVrTjSFvbTKWyko3md9ac21EhWWDxoXe","https://www.defined.fi/sol/3cKZJUjvkwaF5HMx57ax6kFzpRUidzFcfXqfV2oHpump?maker=CPqEsrxNabpvBVrTjSFvbTKWyko3md9ac21EhWWDxoXe")</f>
        <v/>
      </c>
      <c r="M120">
        <f>HYPERLINK("https://dexscreener.com/solana/3cKZJUjvkwaF5HMx57ax6kFzpRUidzFcfXqfV2oHpump?maker=CPqEsrxNabpvBVrTjSFvbTKWyko3md9ac21EhWWDxoXe","https://dexscreener.com/solana/3cKZJUjvkwaF5HMx57ax6kFzpRUidzFcfXqfV2oHpump?maker=CPqEsrxNabpvBVrTjSFvbTKWyko3md9ac21EhWWDxoXe")</f>
        <v/>
      </c>
    </row>
    <row r="121">
      <c r="A121" t="inlineStr">
        <is>
          <t>2FEeNW7FZEZzxJaBPVrCToMkXncTpYeJSST3LmK9pump</t>
        </is>
      </c>
      <c r="B121" t="inlineStr">
        <is>
          <t>commitment</t>
        </is>
      </c>
      <c r="C121" t="n">
        <v>2</v>
      </c>
      <c r="D121" t="n">
        <v>0.002</v>
      </c>
      <c r="E121" t="n">
        <v>-1</v>
      </c>
      <c r="F121" t="n">
        <v>0.472</v>
      </c>
      <c r="G121" t="n">
        <v>0.473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HYPERLINK("https://www.defined.fi/sol/2FEeNW7FZEZzxJaBPVrCToMkXncTpYeJSST3LmK9pump?maker=CPqEsrxNabpvBVrTjSFvbTKWyko3md9ac21EhWWDxoXe","https://www.defined.fi/sol/2FEeNW7FZEZzxJaBPVrCToMkXncTpYeJSST3LmK9pump?maker=CPqEsrxNabpvBVrTjSFvbTKWyko3md9ac21EhWWDxoXe")</f>
        <v/>
      </c>
      <c r="M121">
        <f>HYPERLINK("https://dexscreener.com/solana/2FEeNW7FZEZzxJaBPVrCToMkXncTpYeJSST3LmK9pump?maker=CPqEsrxNabpvBVrTjSFvbTKWyko3md9ac21EhWWDxoXe","https://dexscreener.com/solana/2FEeNW7FZEZzxJaBPVrCToMkXncTpYeJSST3LmK9pump?maker=CPqEsrxNabpvBVrTjSFvbTKWyko3md9ac21EhWWDxoXe")</f>
        <v/>
      </c>
    </row>
    <row r="122">
      <c r="A122" t="inlineStr">
        <is>
          <t>EF1mSNQGPe1NqMxW1TycBtLNBPxLRxG3Tyat946P1dFL</t>
        </is>
      </c>
      <c r="B122" t="inlineStr">
        <is>
          <t>nib</t>
        </is>
      </c>
      <c r="C122" t="n">
        <v>3</v>
      </c>
      <c r="D122" t="n">
        <v>-0.178</v>
      </c>
      <c r="E122" t="n">
        <v>-1</v>
      </c>
      <c r="F122" t="n">
        <v>0.484</v>
      </c>
      <c r="G122" t="n">
        <v>0.305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HYPERLINK("https://www.defined.fi/sol/EF1mSNQGPe1NqMxW1TycBtLNBPxLRxG3Tyat946P1dFL?maker=CPqEsrxNabpvBVrTjSFvbTKWyko3md9ac21EhWWDxoXe","https://www.defined.fi/sol/EF1mSNQGPe1NqMxW1TycBtLNBPxLRxG3Tyat946P1dFL?maker=CPqEsrxNabpvBVrTjSFvbTKWyko3md9ac21EhWWDxoXe")</f>
        <v/>
      </c>
      <c r="M122">
        <f>HYPERLINK("https://dexscreener.com/solana/EF1mSNQGPe1NqMxW1TycBtLNBPxLRxG3Tyat946P1dFL?maker=CPqEsrxNabpvBVrTjSFvbTKWyko3md9ac21EhWWDxoXe","https://dexscreener.com/solana/EF1mSNQGPe1NqMxW1TycBtLNBPxLRxG3Tyat946P1dFL?maker=CPqEsrxNabpvBVrTjSFvbTKWyko3md9ac21EhWWDxoXe")</f>
        <v/>
      </c>
    </row>
    <row r="123">
      <c r="A123" t="inlineStr">
        <is>
          <t>2RxYYfGMgwGeF1Q6dMRXfmZzAV6j3cQvmjsBdsy9pump</t>
        </is>
      </c>
      <c r="B123" t="inlineStr">
        <is>
          <t>OMEGA</t>
        </is>
      </c>
      <c r="C123" t="n">
        <v>3</v>
      </c>
      <c r="D123" t="n">
        <v>0.446</v>
      </c>
      <c r="E123" t="n">
        <v>0.46</v>
      </c>
      <c r="F123" t="n">
        <v>0.961</v>
      </c>
      <c r="G123" t="n">
        <v>1.41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HYPERLINK("https://www.defined.fi/sol/2RxYYfGMgwGeF1Q6dMRXfmZzAV6j3cQvmjsBdsy9pump?maker=CPqEsrxNabpvBVrTjSFvbTKWyko3md9ac21EhWWDxoXe","https://www.defined.fi/sol/2RxYYfGMgwGeF1Q6dMRXfmZzAV6j3cQvmjsBdsy9pump?maker=CPqEsrxNabpvBVrTjSFvbTKWyko3md9ac21EhWWDxoXe")</f>
        <v/>
      </c>
      <c r="M123">
        <f>HYPERLINK("https://dexscreener.com/solana/2RxYYfGMgwGeF1Q6dMRXfmZzAV6j3cQvmjsBdsy9pump?maker=CPqEsrxNabpvBVrTjSFvbTKWyko3md9ac21EhWWDxoXe","https://dexscreener.com/solana/2RxYYfGMgwGeF1Q6dMRXfmZzAV6j3cQvmjsBdsy9pump?maker=CPqEsrxNabpvBVrTjSFvbTKWyko3md9ac21EhWWDxoXe")</f>
        <v/>
      </c>
    </row>
    <row r="124">
      <c r="A124" t="inlineStr">
        <is>
          <t>CLanCdvR5BjkzZ87sdYE9KRDL16WxYFtLp16YwdBJXM9</t>
        </is>
      </c>
      <c r="B124" t="inlineStr">
        <is>
          <t>Neuralink</t>
        </is>
      </c>
      <c r="C124" t="n">
        <v>3</v>
      </c>
      <c r="D124" t="n">
        <v>-0.003</v>
      </c>
      <c r="E124" t="n">
        <v>-0.01</v>
      </c>
      <c r="F124" t="n">
        <v>0.479</v>
      </c>
      <c r="G124" t="n">
        <v>0.476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HYPERLINK("https://www.defined.fi/sol/CLanCdvR5BjkzZ87sdYE9KRDL16WxYFtLp16YwdBJXM9?maker=CPqEsrxNabpvBVrTjSFvbTKWyko3md9ac21EhWWDxoXe","https://www.defined.fi/sol/CLanCdvR5BjkzZ87sdYE9KRDL16WxYFtLp16YwdBJXM9?maker=CPqEsrxNabpvBVrTjSFvbTKWyko3md9ac21EhWWDxoXe")</f>
        <v/>
      </c>
      <c r="M124">
        <f>HYPERLINK("https://dexscreener.com/solana/CLanCdvR5BjkzZ87sdYE9KRDL16WxYFtLp16YwdBJXM9?maker=CPqEsrxNabpvBVrTjSFvbTKWyko3md9ac21EhWWDxoXe","https://dexscreener.com/solana/CLanCdvR5BjkzZ87sdYE9KRDL16WxYFtLp16YwdBJXM9?maker=CPqEsrxNabpvBVrTjSFvbTKWyko3md9ac21EhWWDxoXe")</f>
        <v/>
      </c>
    </row>
    <row r="125">
      <c r="A125" t="inlineStr">
        <is>
          <t>AShgFLFXoA6ch3wavLgYUogzq34uVCszuoUgNG56pump</t>
        </is>
      </c>
      <c r="B125" t="inlineStr">
        <is>
          <t>Vyloo</t>
        </is>
      </c>
      <c r="C125" t="n">
        <v>3</v>
      </c>
      <c r="D125" t="n">
        <v>0</v>
      </c>
      <c r="E125" t="n">
        <v>-1</v>
      </c>
      <c r="F125" t="n">
        <v>0.962</v>
      </c>
      <c r="G125" t="n">
        <v>0.962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HYPERLINK("https://www.defined.fi/sol/AShgFLFXoA6ch3wavLgYUogzq34uVCszuoUgNG56pump?maker=CPqEsrxNabpvBVrTjSFvbTKWyko3md9ac21EhWWDxoXe","https://www.defined.fi/sol/AShgFLFXoA6ch3wavLgYUogzq34uVCszuoUgNG56pump?maker=CPqEsrxNabpvBVrTjSFvbTKWyko3md9ac21EhWWDxoXe")</f>
        <v/>
      </c>
      <c r="M125">
        <f>HYPERLINK("https://dexscreener.com/solana/AShgFLFXoA6ch3wavLgYUogzq34uVCszuoUgNG56pump?maker=CPqEsrxNabpvBVrTjSFvbTKWyko3md9ac21EhWWDxoXe","https://dexscreener.com/solana/AShgFLFXoA6ch3wavLgYUogzq34uVCszuoUgNG56pump?maker=CPqEsrxNabpvBVrTjSFvbTKWyko3md9ac21EhWWDxoXe")</f>
        <v/>
      </c>
    </row>
    <row r="126">
      <c r="A126" t="inlineStr">
        <is>
          <t>HLuDc8PnxJwrCeTJBUMSxo6j6rq5zJiRBJo1FF6Vpump</t>
        </is>
      </c>
      <c r="B126" t="inlineStr">
        <is>
          <t>bbvvvvvvvv</t>
        </is>
      </c>
      <c r="C126" t="n">
        <v>3</v>
      </c>
      <c r="D126" t="n">
        <v>2.12</v>
      </c>
      <c r="E126" t="n">
        <v>2.2</v>
      </c>
      <c r="F126" t="n">
        <v>0.963</v>
      </c>
      <c r="G126" t="n">
        <v>3.08</v>
      </c>
      <c r="H126" t="n">
        <v>1</v>
      </c>
      <c r="I126" t="n">
        <v>2</v>
      </c>
      <c r="J126" t="n">
        <v>-1</v>
      </c>
      <c r="K126" t="n">
        <v>-1</v>
      </c>
      <c r="L126">
        <f>HYPERLINK("https://www.defined.fi/sol/HLuDc8PnxJwrCeTJBUMSxo6j6rq5zJiRBJo1FF6Vpump?maker=CPqEsrxNabpvBVrTjSFvbTKWyko3md9ac21EhWWDxoXe","https://www.defined.fi/sol/HLuDc8PnxJwrCeTJBUMSxo6j6rq5zJiRBJo1FF6Vpump?maker=CPqEsrxNabpvBVrTjSFvbTKWyko3md9ac21EhWWDxoXe")</f>
        <v/>
      </c>
      <c r="M126">
        <f>HYPERLINK("https://dexscreener.com/solana/HLuDc8PnxJwrCeTJBUMSxo6j6rq5zJiRBJo1FF6Vpump?maker=CPqEsrxNabpvBVrTjSFvbTKWyko3md9ac21EhWWDxoXe","https://dexscreener.com/solana/HLuDc8PnxJwrCeTJBUMSxo6j6rq5zJiRBJo1FF6Vpump?maker=CPqEsrxNabpvBVrTjSFvbTKWyko3md9ac21EhWWDxoXe")</f>
        <v/>
      </c>
    </row>
    <row r="127">
      <c r="A127" t="inlineStr">
        <is>
          <t>6Ym4et2GipDrU1jZ9zbsn1a36qbyg4vM7hmQinsTH6S2</t>
        </is>
      </c>
      <c r="B127" t="inlineStr">
        <is>
          <t>MICKEY</t>
        </is>
      </c>
      <c r="C127" t="n">
        <v>3</v>
      </c>
      <c r="D127" t="n">
        <v>-0.018</v>
      </c>
      <c r="E127" t="n">
        <v>-0.04</v>
      </c>
      <c r="F127" t="n">
        <v>0.481</v>
      </c>
      <c r="G127" t="n">
        <v>0.463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HYPERLINK("https://www.defined.fi/sol/6Ym4et2GipDrU1jZ9zbsn1a36qbyg4vM7hmQinsTH6S2?maker=CPqEsrxNabpvBVrTjSFvbTKWyko3md9ac21EhWWDxoXe","https://www.defined.fi/sol/6Ym4et2GipDrU1jZ9zbsn1a36qbyg4vM7hmQinsTH6S2?maker=CPqEsrxNabpvBVrTjSFvbTKWyko3md9ac21EhWWDxoXe")</f>
        <v/>
      </c>
      <c r="M127">
        <f>HYPERLINK("https://dexscreener.com/solana/6Ym4et2GipDrU1jZ9zbsn1a36qbyg4vM7hmQinsTH6S2?maker=CPqEsrxNabpvBVrTjSFvbTKWyko3md9ac21EhWWDxoXe","https://dexscreener.com/solana/6Ym4et2GipDrU1jZ9zbsn1a36qbyg4vM7hmQinsTH6S2?maker=CPqEsrxNabpvBVrTjSFvbTKWyko3md9ac21EhWWDxoXe")</f>
        <v/>
      </c>
    </row>
    <row r="128">
      <c r="A128" t="inlineStr">
        <is>
          <t>2FtE57Bw9rd4zoVhLDpY92VJnQBg6xkYCEXrJySKpump</t>
        </is>
      </c>
      <c r="B128" t="inlineStr">
        <is>
          <t>Aira</t>
        </is>
      </c>
      <c r="C128" t="n">
        <v>3</v>
      </c>
      <c r="D128" t="n">
        <v>-0.253</v>
      </c>
      <c r="E128" t="n">
        <v>-1</v>
      </c>
      <c r="F128" t="n">
        <v>0.5629999999999999</v>
      </c>
      <c r="G128" t="n">
        <v>0.31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HYPERLINK("https://www.defined.fi/sol/2FtE57Bw9rd4zoVhLDpY92VJnQBg6xkYCEXrJySKpump?maker=CPqEsrxNabpvBVrTjSFvbTKWyko3md9ac21EhWWDxoXe","https://www.defined.fi/sol/2FtE57Bw9rd4zoVhLDpY92VJnQBg6xkYCEXrJySKpump?maker=CPqEsrxNabpvBVrTjSFvbTKWyko3md9ac21EhWWDxoXe")</f>
        <v/>
      </c>
      <c r="M128">
        <f>HYPERLINK("https://dexscreener.com/solana/2FtE57Bw9rd4zoVhLDpY92VJnQBg6xkYCEXrJySKpump?maker=CPqEsrxNabpvBVrTjSFvbTKWyko3md9ac21EhWWDxoXe","https://dexscreener.com/solana/2FtE57Bw9rd4zoVhLDpY92VJnQBg6xkYCEXrJySKpump?maker=CPqEsrxNabpvBVrTjSFvbTKWyko3md9ac21EhWWDxoXe")</f>
        <v/>
      </c>
    </row>
    <row r="129">
      <c r="A129" t="inlineStr">
        <is>
          <t>6BzeTSgwMDX3wuFWKakAPDCjJTfKq9S6LPMrfSsGpump</t>
        </is>
      </c>
      <c r="B129" t="inlineStr">
        <is>
          <t>frkissing</t>
        </is>
      </c>
      <c r="C129" t="n">
        <v>3</v>
      </c>
      <c r="D129" t="n">
        <v>-0.218</v>
      </c>
      <c r="E129" t="n">
        <v>-1</v>
      </c>
      <c r="F129" t="n">
        <v>0.512</v>
      </c>
      <c r="G129" t="n">
        <v>0.294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HYPERLINK("https://www.defined.fi/sol/6BzeTSgwMDX3wuFWKakAPDCjJTfKq9S6LPMrfSsGpump?maker=CPqEsrxNabpvBVrTjSFvbTKWyko3md9ac21EhWWDxoXe","https://www.defined.fi/sol/6BzeTSgwMDX3wuFWKakAPDCjJTfKq9S6LPMrfSsGpump?maker=CPqEsrxNabpvBVrTjSFvbTKWyko3md9ac21EhWWDxoXe")</f>
        <v/>
      </c>
      <c r="M129">
        <f>HYPERLINK("https://dexscreener.com/solana/6BzeTSgwMDX3wuFWKakAPDCjJTfKq9S6LPMrfSsGpump?maker=CPqEsrxNabpvBVrTjSFvbTKWyko3md9ac21EhWWDxoXe","https://dexscreener.com/solana/6BzeTSgwMDX3wuFWKakAPDCjJTfKq9S6LPMrfSsGpump?maker=CPqEsrxNabpvBVrTjSFvbTKWyko3md9ac21EhWWDxoXe")</f>
        <v/>
      </c>
    </row>
    <row r="130">
      <c r="A130" t="inlineStr">
        <is>
          <t>5ARKg9iAoQF2LWPXhi9TXuARvJBCQnsqSRC7wzuKpump</t>
        </is>
      </c>
      <c r="B130" t="inlineStr">
        <is>
          <t>KAI</t>
        </is>
      </c>
      <c r="C130" t="n">
        <v>3</v>
      </c>
      <c r="D130" t="n">
        <v>-0.407</v>
      </c>
      <c r="E130" t="n">
        <v>-0.84</v>
      </c>
      <c r="F130" t="n">
        <v>0.482</v>
      </c>
      <c r="G130" t="n">
        <v>0.075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HYPERLINK("https://www.defined.fi/sol/5ARKg9iAoQF2LWPXhi9TXuARvJBCQnsqSRC7wzuKpump?maker=CPqEsrxNabpvBVrTjSFvbTKWyko3md9ac21EhWWDxoXe","https://www.defined.fi/sol/5ARKg9iAoQF2LWPXhi9TXuARvJBCQnsqSRC7wzuKpump?maker=CPqEsrxNabpvBVrTjSFvbTKWyko3md9ac21EhWWDxoXe")</f>
        <v/>
      </c>
      <c r="M130">
        <f>HYPERLINK("https://dexscreener.com/solana/5ARKg9iAoQF2LWPXhi9TXuARvJBCQnsqSRC7wzuKpump?maker=CPqEsrxNabpvBVrTjSFvbTKWyko3md9ac21EhWWDxoXe","https://dexscreener.com/solana/5ARKg9iAoQF2LWPXhi9TXuARvJBCQnsqSRC7wzuKpump?maker=CPqEsrxNabpvBVrTjSFvbTKWyko3md9ac21EhWWDxoXe")</f>
        <v/>
      </c>
    </row>
    <row r="131">
      <c r="A131" t="inlineStr">
        <is>
          <t>umgcPr2uQHzmCerCu6kSPBiaUdMWZewRRQmQ54Apump</t>
        </is>
      </c>
      <c r="B131" t="inlineStr">
        <is>
          <t>Taylor</t>
        </is>
      </c>
      <c r="C131" t="n">
        <v>4</v>
      </c>
      <c r="D131" t="n">
        <v>1.91</v>
      </c>
      <c r="E131" t="n">
        <v>0.31</v>
      </c>
      <c r="F131" t="n">
        <v>6.25</v>
      </c>
      <c r="G131" t="n">
        <v>8.16</v>
      </c>
      <c r="H131" t="n">
        <v>5</v>
      </c>
      <c r="I131" t="n">
        <v>4</v>
      </c>
      <c r="J131" t="n">
        <v>-1</v>
      </c>
      <c r="K131" t="n">
        <v>-1</v>
      </c>
      <c r="L131">
        <f>HYPERLINK("https://www.defined.fi/sol/umgcPr2uQHzmCerCu6kSPBiaUdMWZewRRQmQ54Apump?maker=CPqEsrxNabpvBVrTjSFvbTKWyko3md9ac21EhWWDxoXe","https://www.defined.fi/sol/umgcPr2uQHzmCerCu6kSPBiaUdMWZewRRQmQ54Apump?maker=CPqEsrxNabpvBVrTjSFvbTKWyko3md9ac21EhWWDxoXe")</f>
        <v/>
      </c>
      <c r="M131">
        <f>HYPERLINK("https://dexscreener.com/solana/umgcPr2uQHzmCerCu6kSPBiaUdMWZewRRQmQ54Apump?maker=CPqEsrxNabpvBVrTjSFvbTKWyko3md9ac21EhWWDxoXe","https://dexscreener.com/solana/umgcPr2uQHzmCerCu6kSPBiaUdMWZewRRQmQ54Apump?maker=CPqEsrxNabpvBVrTjSFvbTKWyko3md9ac21EhWWDxoXe")</f>
        <v/>
      </c>
    </row>
    <row r="132">
      <c r="A132" t="inlineStr">
        <is>
          <t>GbKNJGm5pYLX8Kc3qYmh9cozMNK6wWZwjDiBCaqcpump</t>
        </is>
      </c>
      <c r="B132" t="inlineStr">
        <is>
          <t>SULLIVAN</t>
        </is>
      </c>
      <c r="C132" t="n">
        <v>4</v>
      </c>
      <c r="D132" t="n">
        <v>-0.035</v>
      </c>
      <c r="E132" t="n">
        <v>-0.07000000000000001</v>
      </c>
      <c r="F132" t="n">
        <v>0.481</v>
      </c>
      <c r="G132" t="n">
        <v>0.445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HYPERLINK("https://www.defined.fi/sol/GbKNJGm5pYLX8Kc3qYmh9cozMNK6wWZwjDiBCaqcpump?maker=CPqEsrxNabpvBVrTjSFvbTKWyko3md9ac21EhWWDxoXe","https://www.defined.fi/sol/GbKNJGm5pYLX8Kc3qYmh9cozMNK6wWZwjDiBCaqcpump?maker=CPqEsrxNabpvBVrTjSFvbTKWyko3md9ac21EhWWDxoXe")</f>
        <v/>
      </c>
      <c r="M132">
        <f>HYPERLINK("https://dexscreener.com/solana/GbKNJGm5pYLX8Kc3qYmh9cozMNK6wWZwjDiBCaqcpump?maker=CPqEsrxNabpvBVrTjSFvbTKWyko3md9ac21EhWWDxoXe","https://dexscreener.com/solana/GbKNJGm5pYLX8Kc3qYmh9cozMNK6wWZwjDiBCaqcpump?maker=CPqEsrxNabpvBVrTjSFvbTKWyko3md9ac21EhWWDxoXe")</f>
        <v/>
      </c>
    </row>
    <row r="133">
      <c r="A133" t="inlineStr">
        <is>
          <t>73LsT1ay85UgSvbUB3p9ZDxknB7UaWwATGXcg9rMpump</t>
        </is>
      </c>
      <c r="B133" t="inlineStr">
        <is>
          <t>Taylor</t>
        </is>
      </c>
      <c r="C133" t="n">
        <v>4</v>
      </c>
      <c r="D133" t="n">
        <v>2.42</v>
      </c>
      <c r="E133" t="n">
        <v>4.34</v>
      </c>
      <c r="F133" t="n">
        <v>0.556</v>
      </c>
      <c r="G133" t="n">
        <v>2.97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HYPERLINK("https://www.defined.fi/sol/73LsT1ay85UgSvbUB3p9ZDxknB7UaWwATGXcg9rMpump?maker=CPqEsrxNabpvBVrTjSFvbTKWyko3md9ac21EhWWDxoXe","https://www.defined.fi/sol/73LsT1ay85UgSvbUB3p9ZDxknB7UaWwATGXcg9rMpump?maker=CPqEsrxNabpvBVrTjSFvbTKWyko3md9ac21EhWWDxoXe")</f>
        <v/>
      </c>
      <c r="M133">
        <f>HYPERLINK("https://dexscreener.com/solana/73LsT1ay85UgSvbUB3p9ZDxknB7UaWwATGXcg9rMpump?maker=CPqEsrxNabpvBVrTjSFvbTKWyko3md9ac21EhWWDxoXe","https://dexscreener.com/solana/73LsT1ay85UgSvbUB3p9ZDxknB7UaWwATGXcg9rMpump?maker=CPqEsrxNabpvBVrTjSFvbTKWyko3md9ac21EhWWDxoXe")</f>
        <v/>
      </c>
    </row>
    <row r="134">
      <c r="A134" t="inlineStr">
        <is>
          <t>BVvMoeY7ZKyGEZ7NSEdtnjEeXXBBzUhRni2x5tvnpump</t>
        </is>
      </c>
      <c r="B134" t="inlineStr">
        <is>
          <t>top10</t>
        </is>
      </c>
      <c r="C134" t="n">
        <v>4</v>
      </c>
      <c r="D134" t="n">
        <v>-0.212</v>
      </c>
      <c r="E134" t="n">
        <v>-1</v>
      </c>
      <c r="F134" t="n">
        <v>0.536</v>
      </c>
      <c r="G134" t="n">
        <v>0.323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HYPERLINK("https://www.defined.fi/sol/BVvMoeY7ZKyGEZ7NSEdtnjEeXXBBzUhRni2x5tvnpump?maker=CPqEsrxNabpvBVrTjSFvbTKWyko3md9ac21EhWWDxoXe","https://www.defined.fi/sol/BVvMoeY7ZKyGEZ7NSEdtnjEeXXBBzUhRni2x5tvnpump?maker=CPqEsrxNabpvBVrTjSFvbTKWyko3md9ac21EhWWDxoXe")</f>
        <v/>
      </c>
      <c r="M134">
        <f>HYPERLINK("https://dexscreener.com/solana/BVvMoeY7ZKyGEZ7NSEdtnjEeXXBBzUhRni2x5tvnpump?maker=CPqEsrxNabpvBVrTjSFvbTKWyko3md9ac21EhWWDxoXe","https://dexscreener.com/solana/BVvMoeY7ZKyGEZ7NSEdtnjEeXXBBzUhRni2x5tvnpump?maker=CPqEsrxNabpvBVrTjSFvbTKWyko3md9ac21EhWWDxoXe")</f>
        <v/>
      </c>
    </row>
    <row r="135">
      <c r="A135" t="inlineStr">
        <is>
          <t>Gacvh4m2uivyBuE7L3EUC3se2zXHmn5ntmw2nTSpump</t>
        </is>
      </c>
      <c r="B135" t="inlineStr">
        <is>
          <t>AUTISM</t>
        </is>
      </c>
      <c r="C135" t="n">
        <v>4</v>
      </c>
      <c r="D135" t="n">
        <v>0.532</v>
      </c>
      <c r="E135" t="n">
        <v>0.22</v>
      </c>
      <c r="F135" t="n">
        <v>2.39</v>
      </c>
      <c r="G135" t="n">
        <v>2.92</v>
      </c>
      <c r="H135" t="n">
        <v>3</v>
      </c>
      <c r="I135" t="n">
        <v>2</v>
      </c>
      <c r="J135" t="n">
        <v>-1</v>
      </c>
      <c r="K135" t="n">
        <v>-1</v>
      </c>
      <c r="L135">
        <f>HYPERLINK("https://www.defined.fi/sol/Gacvh4m2uivyBuE7L3EUC3se2zXHmn5ntmw2nTSpump?maker=CPqEsrxNabpvBVrTjSFvbTKWyko3md9ac21EhWWDxoXe","https://www.defined.fi/sol/Gacvh4m2uivyBuE7L3EUC3se2zXHmn5ntmw2nTSpump?maker=CPqEsrxNabpvBVrTjSFvbTKWyko3md9ac21EhWWDxoXe")</f>
        <v/>
      </c>
      <c r="M135">
        <f>HYPERLINK("https://dexscreener.com/solana/Gacvh4m2uivyBuE7L3EUC3se2zXHmn5ntmw2nTSpump?maker=CPqEsrxNabpvBVrTjSFvbTKWyko3md9ac21EhWWDxoXe","https://dexscreener.com/solana/Gacvh4m2uivyBuE7L3EUC3se2zXHmn5ntmw2nTSpump?maker=CPqEsrxNabpvBVrTjSFvbTKWyko3md9ac21EhWWDxoXe")</f>
        <v/>
      </c>
    </row>
    <row r="136">
      <c r="A136" t="inlineStr">
        <is>
          <t>gQMQjiinXpJ3Mx9kW9zZkigQLE16uzuyo1du2KPpump</t>
        </is>
      </c>
      <c r="B136" t="inlineStr">
        <is>
          <t>12pxfrog</t>
        </is>
      </c>
      <c r="C136" t="n">
        <v>4</v>
      </c>
      <c r="D136" t="n">
        <v>-0.23</v>
      </c>
      <c r="E136" t="n">
        <v>-1</v>
      </c>
      <c r="F136" t="n">
        <v>0.488</v>
      </c>
      <c r="G136" t="n">
        <v>0.259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HYPERLINK("https://www.defined.fi/sol/gQMQjiinXpJ3Mx9kW9zZkigQLE16uzuyo1du2KPpump?maker=CPqEsrxNabpvBVrTjSFvbTKWyko3md9ac21EhWWDxoXe","https://www.defined.fi/sol/gQMQjiinXpJ3Mx9kW9zZkigQLE16uzuyo1du2KPpump?maker=CPqEsrxNabpvBVrTjSFvbTKWyko3md9ac21EhWWDxoXe")</f>
        <v/>
      </c>
      <c r="M136">
        <f>HYPERLINK("https://dexscreener.com/solana/gQMQjiinXpJ3Mx9kW9zZkigQLE16uzuyo1du2KPpump?maker=CPqEsrxNabpvBVrTjSFvbTKWyko3md9ac21EhWWDxoXe","https://dexscreener.com/solana/gQMQjiinXpJ3Mx9kW9zZkigQLE16uzuyo1du2KPpump?maker=CPqEsrxNabpvBVrTjSFvbTKWyko3md9ac21EhWWDxoXe")</f>
        <v/>
      </c>
    </row>
    <row r="137">
      <c r="A137" t="inlineStr">
        <is>
          <t>58SRcrww5dwT5NUiNRj889qP44BKvAjqsd2AL4x6pump</t>
        </is>
      </c>
      <c r="B137" t="inlineStr">
        <is>
          <t>BIFF</t>
        </is>
      </c>
      <c r="C137" t="n">
        <v>4</v>
      </c>
      <c r="D137" t="n">
        <v>0.195</v>
      </c>
      <c r="E137" t="n">
        <v>-1</v>
      </c>
      <c r="F137" t="n">
        <v>0.512</v>
      </c>
      <c r="G137" t="n">
        <v>0.707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HYPERLINK("https://www.defined.fi/sol/58SRcrww5dwT5NUiNRj889qP44BKvAjqsd2AL4x6pump?maker=CPqEsrxNabpvBVrTjSFvbTKWyko3md9ac21EhWWDxoXe","https://www.defined.fi/sol/58SRcrww5dwT5NUiNRj889qP44BKvAjqsd2AL4x6pump?maker=CPqEsrxNabpvBVrTjSFvbTKWyko3md9ac21EhWWDxoXe")</f>
        <v/>
      </c>
      <c r="M137">
        <f>HYPERLINK("https://dexscreener.com/solana/58SRcrww5dwT5NUiNRj889qP44BKvAjqsd2AL4x6pump?maker=CPqEsrxNabpvBVrTjSFvbTKWyko3md9ac21EhWWDxoXe","https://dexscreener.com/solana/58SRcrww5dwT5NUiNRj889qP44BKvAjqsd2AL4x6pump?maker=CPqEsrxNabpvBVrTjSFvbTKWyko3md9ac21EhWWDxoXe")</f>
        <v/>
      </c>
    </row>
    <row r="138">
      <c r="A138" t="inlineStr">
        <is>
          <t>9EerA87CmC28Lnmux7W2zVnHxk1virdbduc7LfDKpump</t>
        </is>
      </c>
      <c r="B138" t="inlineStr">
        <is>
          <t>MEME8BIT</t>
        </is>
      </c>
      <c r="C138" t="n">
        <v>4</v>
      </c>
      <c r="D138" t="n">
        <v>0.079</v>
      </c>
      <c r="E138" t="n">
        <v>-1</v>
      </c>
      <c r="F138" t="n">
        <v>0.959</v>
      </c>
      <c r="G138" t="n">
        <v>1.04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HYPERLINK("https://www.defined.fi/sol/9EerA87CmC28Lnmux7W2zVnHxk1virdbduc7LfDKpump?maker=CPqEsrxNabpvBVrTjSFvbTKWyko3md9ac21EhWWDxoXe","https://www.defined.fi/sol/9EerA87CmC28Lnmux7W2zVnHxk1virdbduc7LfDKpump?maker=CPqEsrxNabpvBVrTjSFvbTKWyko3md9ac21EhWWDxoXe")</f>
        <v/>
      </c>
      <c r="M138">
        <f>HYPERLINK("https://dexscreener.com/solana/9EerA87CmC28Lnmux7W2zVnHxk1virdbduc7LfDKpump?maker=CPqEsrxNabpvBVrTjSFvbTKWyko3md9ac21EhWWDxoXe","https://dexscreener.com/solana/9EerA87CmC28Lnmux7W2zVnHxk1virdbduc7LfDKpump?maker=CPqEsrxNabpvBVrTjSFvbTKWyko3md9ac21EhWWDxoXe")</f>
        <v/>
      </c>
    </row>
    <row r="139">
      <c r="A139" t="inlineStr">
        <is>
          <t>4y5iH8wcGL1Q3BrVXUTtZgm1iniyRVhfbuRxFN34pump</t>
        </is>
      </c>
      <c r="B139" t="inlineStr">
        <is>
          <t>LT</t>
        </is>
      </c>
      <c r="C139" t="n">
        <v>4</v>
      </c>
      <c r="D139" t="n">
        <v>0.046</v>
      </c>
      <c r="E139" t="n">
        <v>-1</v>
      </c>
      <c r="F139" t="n">
        <v>0.609</v>
      </c>
      <c r="G139" t="n">
        <v>0.655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HYPERLINK("https://www.defined.fi/sol/4y5iH8wcGL1Q3BrVXUTtZgm1iniyRVhfbuRxFN34pump?maker=CPqEsrxNabpvBVrTjSFvbTKWyko3md9ac21EhWWDxoXe","https://www.defined.fi/sol/4y5iH8wcGL1Q3BrVXUTtZgm1iniyRVhfbuRxFN34pump?maker=CPqEsrxNabpvBVrTjSFvbTKWyko3md9ac21EhWWDxoXe")</f>
        <v/>
      </c>
      <c r="M139">
        <f>HYPERLINK("https://dexscreener.com/solana/4y5iH8wcGL1Q3BrVXUTtZgm1iniyRVhfbuRxFN34pump?maker=CPqEsrxNabpvBVrTjSFvbTKWyko3md9ac21EhWWDxoXe","https://dexscreener.com/solana/4y5iH8wcGL1Q3BrVXUTtZgm1iniyRVhfbuRxFN34pump?maker=CPqEsrxNabpvBVrTjSFvbTKWyko3md9ac21EhWWDxoXe")</f>
        <v/>
      </c>
    </row>
    <row r="140">
      <c r="A140" t="inlineStr">
        <is>
          <t>CGxfc9AHAMcJpVciv7Ny3dtekqrsTohK5cHhQ5X2pump</t>
        </is>
      </c>
      <c r="B140" t="inlineStr">
        <is>
          <t>GNai</t>
        </is>
      </c>
      <c r="C140" t="n">
        <v>4</v>
      </c>
      <c r="D140" t="n">
        <v>-0.222</v>
      </c>
      <c r="E140" t="n">
        <v>-0.23</v>
      </c>
      <c r="F140" t="n">
        <v>0.963</v>
      </c>
      <c r="G140" t="n">
        <v>0.741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HYPERLINK("https://www.defined.fi/sol/CGxfc9AHAMcJpVciv7Ny3dtekqrsTohK5cHhQ5X2pump?maker=CPqEsrxNabpvBVrTjSFvbTKWyko3md9ac21EhWWDxoXe","https://www.defined.fi/sol/CGxfc9AHAMcJpVciv7Ny3dtekqrsTohK5cHhQ5X2pump?maker=CPqEsrxNabpvBVrTjSFvbTKWyko3md9ac21EhWWDxoXe")</f>
        <v/>
      </c>
      <c r="M140">
        <f>HYPERLINK("https://dexscreener.com/solana/CGxfc9AHAMcJpVciv7Ny3dtekqrsTohK5cHhQ5X2pump?maker=CPqEsrxNabpvBVrTjSFvbTKWyko3md9ac21EhWWDxoXe","https://dexscreener.com/solana/CGxfc9AHAMcJpVciv7Ny3dtekqrsTohK5cHhQ5X2pump?maker=CPqEsrxNabpvBVrTjSFvbTKWyko3md9ac21EhWWDxoXe")</f>
        <v/>
      </c>
    </row>
    <row r="141">
      <c r="A141" t="inlineStr">
        <is>
          <t>4vPz67xDT7tiJ5j1QBK4HMbvtpJeHNov6Q9dppUxpump</t>
        </is>
      </c>
      <c r="B141" t="inlineStr">
        <is>
          <t>%64%6F%67</t>
        </is>
      </c>
      <c r="C141" t="n">
        <v>4</v>
      </c>
      <c r="D141" t="n">
        <v>-0.298</v>
      </c>
      <c r="E141" t="n">
        <v>-0.62</v>
      </c>
      <c r="F141" t="n">
        <v>0.482</v>
      </c>
      <c r="G141" t="n">
        <v>0.184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HYPERLINK("https://www.defined.fi/sol/4vPz67xDT7tiJ5j1QBK4HMbvtpJeHNov6Q9dppUxpump?maker=CPqEsrxNabpvBVrTjSFvbTKWyko3md9ac21EhWWDxoXe","https://www.defined.fi/sol/4vPz67xDT7tiJ5j1QBK4HMbvtpJeHNov6Q9dppUxpump?maker=CPqEsrxNabpvBVrTjSFvbTKWyko3md9ac21EhWWDxoXe")</f>
        <v/>
      </c>
      <c r="M141">
        <f>HYPERLINK("https://dexscreener.com/solana/4vPz67xDT7tiJ5j1QBK4HMbvtpJeHNov6Q9dppUxpump?maker=CPqEsrxNabpvBVrTjSFvbTKWyko3md9ac21EhWWDxoXe","https://dexscreener.com/solana/4vPz67xDT7tiJ5j1QBK4HMbvtpJeHNov6Q9dppUxpump?maker=CPqEsrxNabpvBVrTjSFvbTKWyko3md9ac21EhWWDxoXe")</f>
        <v/>
      </c>
    </row>
    <row r="142">
      <c r="A142" t="inlineStr">
        <is>
          <t>426RiNmxtNgLwjvtz59s5fdznHjjBkEymzMypxRepump</t>
        </is>
      </c>
      <c r="B142" t="inlineStr">
        <is>
          <t>%63%61%74</t>
        </is>
      </c>
      <c r="C142" t="n">
        <v>4</v>
      </c>
      <c r="D142" t="n">
        <v>-0.193</v>
      </c>
      <c r="E142" t="n">
        <v>-1</v>
      </c>
      <c r="F142" t="n">
        <v>0.5610000000000001</v>
      </c>
      <c r="G142" t="n">
        <v>0.368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HYPERLINK("https://www.defined.fi/sol/426RiNmxtNgLwjvtz59s5fdznHjjBkEymzMypxRepump?maker=CPqEsrxNabpvBVrTjSFvbTKWyko3md9ac21EhWWDxoXe","https://www.defined.fi/sol/426RiNmxtNgLwjvtz59s5fdznHjjBkEymzMypxRepump?maker=CPqEsrxNabpvBVrTjSFvbTKWyko3md9ac21EhWWDxoXe")</f>
        <v/>
      </c>
      <c r="M142">
        <f>HYPERLINK("https://dexscreener.com/solana/426RiNmxtNgLwjvtz59s5fdznHjjBkEymzMypxRepump?maker=CPqEsrxNabpvBVrTjSFvbTKWyko3md9ac21EhWWDxoXe","https://dexscreener.com/solana/426RiNmxtNgLwjvtz59s5fdznHjjBkEymzMypxRepump?maker=CPqEsrxNabpvBVrTjSFvbTKWyko3md9ac21EhWWDxoXe")</f>
        <v/>
      </c>
    </row>
    <row r="143">
      <c r="A143" t="inlineStr">
        <is>
          <t>9NxRqJWLKTvVaevx5eZne8QyRutVDohF1vAR4sywpump</t>
        </is>
      </c>
      <c r="B143" t="inlineStr">
        <is>
          <t>Effective</t>
        </is>
      </c>
      <c r="C143" t="n">
        <v>4</v>
      </c>
      <c r="D143" t="n">
        <v>0.005</v>
      </c>
      <c r="E143" t="n">
        <v>0.01</v>
      </c>
      <c r="F143" t="n">
        <v>0.481</v>
      </c>
      <c r="G143" t="n">
        <v>0.486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HYPERLINK("https://www.defined.fi/sol/9NxRqJWLKTvVaevx5eZne8QyRutVDohF1vAR4sywpump?maker=CPqEsrxNabpvBVrTjSFvbTKWyko3md9ac21EhWWDxoXe","https://www.defined.fi/sol/9NxRqJWLKTvVaevx5eZne8QyRutVDohF1vAR4sywpump?maker=CPqEsrxNabpvBVrTjSFvbTKWyko3md9ac21EhWWDxoXe")</f>
        <v/>
      </c>
      <c r="M143">
        <f>HYPERLINK("https://dexscreener.com/solana/9NxRqJWLKTvVaevx5eZne8QyRutVDohF1vAR4sywpump?maker=CPqEsrxNabpvBVrTjSFvbTKWyko3md9ac21EhWWDxoXe","https://dexscreener.com/solana/9NxRqJWLKTvVaevx5eZne8QyRutVDohF1vAR4sywpump?maker=CPqEsrxNabpvBVrTjSFvbTKWyko3md9ac21EhWWDxoXe")</f>
        <v/>
      </c>
    </row>
    <row r="144">
      <c r="A144" t="inlineStr">
        <is>
          <t>4kHu4VktgzpZW9i8LEsHZrNLJcTV98nGhyZE5JSEpump</t>
        </is>
      </c>
      <c r="B144" t="inlineStr">
        <is>
          <t>GOVAI</t>
        </is>
      </c>
      <c r="C144" t="n">
        <v>4</v>
      </c>
      <c r="D144" t="n">
        <v>3.67</v>
      </c>
      <c r="E144" t="n">
        <v>3.82</v>
      </c>
      <c r="F144" t="n">
        <v>0.963</v>
      </c>
      <c r="G144" t="n">
        <v>4.64</v>
      </c>
      <c r="H144" t="n">
        <v>1</v>
      </c>
      <c r="I144" t="n">
        <v>2</v>
      </c>
      <c r="J144" t="n">
        <v>-1</v>
      </c>
      <c r="K144" t="n">
        <v>-1</v>
      </c>
      <c r="L144">
        <f>HYPERLINK("https://www.defined.fi/sol/4kHu4VktgzpZW9i8LEsHZrNLJcTV98nGhyZE5JSEpump?maker=CPqEsrxNabpvBVrTjSFvbTKWyko3md9ac21EhWWDxoXe","https://www.defined.fi/sol/4kHu4VktgzpZW9i8LEsHZrNLJcTV98nGhyZE5JSEpump?maker=CPqEsrxNabpvBVrTjSFvbTKWyko3md9ac21EhWWDxoXe")</f>
        <v/>
      </c>
      <c r="M144">
        <f>HYPERLINK("https://dexscreener.com/solana/4kHu4VktgzpZW9i8LEsHZrNLJcTV98nGhyZE5JSEpump?maker=CPqEsrxNabpvBVrTjSFvbTKWyko3md9ac21EhWWDxoXe","https://dexscreener.com/solana/4kHu4VktgzpZW9i8LEsHZrNLJcTV98nGhyZE5JSEpump?maker=CPqEsrxNabpvBVrTjSFvbTKWyko3md9ac21EhWWDxoXe")</f>
        <v/>
      </c>
    </row>
    <row r="145">
      <c r="A145" t="inlineStr">
        <is>
          <t>3cRDED64unxqCaJVWYR1Skye7BUhcXCgwT8vvYAkpump</t>
        </is>
      </c>
      <c r="B145" t="inlineStr">
        <is>
          <t>ZACK</t>
        </is>
      </c>
      <c r="C145" t="n">
        <v>4</v>
      </c>
      <c r="D145" t="n">
        <v>-0.197</v>
      </c>
      <c r="E145" t="n">
        <v>-0.14</v>
      </c>
      <c r="F145" t="n">
        <v>1.43</v>
      </c>
      <c r="G145" t="n">
        <v>1.24</v>
      </c>
      <c r="H145" t="n">
        <v>2</v>
      </c>
      <c r="I145" t="n">
        <v>2</v>
      </c>
      <c r="J145" t="n">
        <v>-1</v>
      </c>
      <c r="K145" t="n">
        <v>-1</v>
      </c>
      <c r="L145">
        <f>HYPERLINK("https://www.defined.fi/sol/3cRDED64unxqCaJVWYR1Skye7BUhcXCgwT8vvYAkpump?maker=CPqEsrxNabpvBVrTjSFvbTKWyko3md9ac21EhWWDxoXe","https://www.defined.fi/sol/3cRDED64unxqCaJVWYR1Skye7BUhcXCgwT8vvYAkpump?maker=CPqEsrxNabpvBVrTjSFvbTKWyko3md9ac21EhWWDxoXe")</f>
        <v/>
      </c>
      <c r="M145">
        <f>HYPERLINK("https://dexscreener.com/solana/3cRDED64unxqCaJVWYR1Skye7BUhcXCgwT8vvYAkpump?maker=CPqEsrxNabpvBVrTjSFvbTKWyko3md9ac21EhWWDxoXe","https://dexscreener.com/solana/3cRDED64unxqCaJVWYR1Skye7BUhcXCgwT8vvYAkpump?maker=CPqEsrxNabpvBVrTjSFvbTKWyko3md9ac21EhWWDxoXe")</f>
        <v/>
      </c>
    </row>
    <row r="146">
      <c r="A146" t="inlineStr">
        <is>
          <t>jndHgy714E4xPf7qzHsomKqQknJVfmswgBz227Epump</t>
        </is>
      </c>
      <c r="B146" t="inlineStr">
        <is>
          <t>Delusional</t>
        </is>
      </c>
      <c r="C146" t="n">
        <v>4</v>
      </c>
      <c r="D146" t="n">
        <v>0.208</v>
      </c>
      <c r="E146" t="n">
        <v>0.22</v>
      </c>
      <c r="F146" t="n">
        <v>0.952</v>
      </c>
      <c r="G146" t="n">
        <v>1.16</v>
      </c>
      <c r="H146" t="n">
        <v>2</v>
      </c>
      <c r="I146" t="n">
        <v>2</v>
      </c>
      <c r="J146" t="n">
        <v>-1</v>
      </c>
      <c r="K146" t="n">
        <v>-1</v>
      </c>
      <c r="L146">
        <f>HYPERLINK("https://www.defined.fi/sol/jndHgy714E4xPf7qzHsomKqQknJVfmswgBz227Epump?maker=CPqEsrxNabpvBVrTjSFvbTKWyko3md9ac21EhWWDxoXe","https://www.defined.fi/sol/jndHgy714E4xPf7qzHsomKqQknJVfmswgBz227Epump?maker=CPqEsrxNabpvBVrTjSFvbTKWyko3md9ac21EhWWDxoXe")</f>
        <v/>
      </c>
      <c r="M146">
        <f>HYPERLINK("https://dexscreener.com/solana/jndHgy714E4xPf7qzHsomKqQknJVfmswgBz227Epump?maker=CPqEsrxNabpvBVrTjSFvbTKWyko3md9ac21EhWWDxoXe","https://dexscreener.com/solana/jndHgy714E4xPf7qzHsomKqQknJVfmswgBz227Epump?maker=CPqEsrxNabpvBVrTjSFvbTKWyko3md9ac21EhWWDxoXe")</f>
        <v/>
      </c>
    </row>
    <row r="147">
      <c r="A147" t="inlineStr">
        <is>
          <t>7phUnR7UFhNhphdNti4yZmMYpZ9gMGWJs81vs43XazJK</t>
        </is>
      </c>
      <c r="B147" t="inlineStr">
        <is>
          <t>SOLETF</t>
        </is>
      </c>
      <c r="C147" t="n">
        <v>4</v>
      </c>
      <c r="D147" t="n">
        <v>0.073</v>
      </c>
      <c r="E147" t="n">
        <v>0.08</v>
      </c>
      <c r="F147" t="n">
        <v>0.949</v>
      </c>
      <c r="G147" t="n">
        <v>1.02</v>
      </c>
      <c r="H147" t="n">
        <v>1</v>
      </c>
      <c r="I147" t="n">
        <v>1</v>
      </c>
      <c r="J147" t="n">
        <v>-1</v>
      </c>
      <c r="K147" t="n">
        <v>-1</v>
      </c>
      <c r="L147">
        <f>HYPERLINK("https://www.defined.fi/sol/7phUnR7UFhNhphdNti4yZmMYpZ9gMGWJs81vs43XazJK?maker=CPqEsrxNabpvBVrTjSFvbTKWyko3md9ac21EhWWDxoXe","https://www.defined.fi/sol/7phUnR7UFhNhphdNti4yZmMYpZ9gMGWJs81vs43XazJK?maker=CPqEsrxNabpvBVrTjSFvbTKWyko3md9ac21EhWWDxoXe")</f>
        <v/>
      </c>
      <c r="M147">
        <f>HYPERLINK("https://dexscreener.com/solana/7phUnR7UFhNhphdNti4yZmMYpZ9gMGWJs81vs43XazJK?maker=CPqEsrxNabpvBVrTjSFvbTKWyko3md9ac21EhWWDxoXe","https://dexscreener.com/solana/7phUnR7UFhNhphdNti4yZmMYpZ9gMGWJs81vs43XazJK?maker=CPqEsrxNabpvBVrTjSFvbTKWyko3md9ac21EhWWDxoXe")</f>
        <v/>
      </c>
    </row>
    <row r="148">
      <c r="A148" t="inlineStr">
        <is>
          <t>DV8gmNDN6ea7ZhjSAnthZJsoYRcCkxDi8GNACQQGpump</t>
        </is>
      </c>
      <c r="B148" t="inlineStr">
        <is>
          <t>repl</t>
        </is>
      </c>
      <c r="C148" t="n">
        <v>4</v>
      </c>
      <c r="D148" t="n">
        <v>0</v>
      </c>
      <c r="E148" t="n">
        <v>-1</v>
      </c>
      <c r="F148" t="n">
        <v>0.001</v>
      </c>
      <c r="G148" t="n">
        <v>0</v>
      </c>
      <c r="H148" t="n">
        <v>1</v>
      </c>
      <c r="I148" t="n">
        <v>0</v>
      </c>
      <c r="J148" t="n">
        <v>-1</v>
      </c>
      <c r="K148" t="n">
        <v>-1</v>
      </c>
      <c r="L148">
        <f>HYPERLINK("https://www.defined.fi/sol/DV8gmNDN6ea7ZhjSAnthZJsoYRcCkxDi8GNACQQGpump?maker=CPqEsrxNabpvBVrTjSFvbTKWyko3md9ac21EhWWDxoXe","https://www.defined.fi/sol/DV8gmNDN6ea7ZhjSAnthZJsoYRcCkxDi8GNACQQGpump?maker=CPqEsrxNabpvBVrTjSFvbTKWyko3md9ac21EhWWDxoXe")</f>
        <v/>
      </c>
      <c r="M148">
        <f>HYPERLINK("https://dexscreener.com/solana/DV8gmNDN6ea7ZhjSAnthZJsoYRcCkxDi8GNACQQGpump?maker=CPqEsrxNabpvBVrTjSFvbTKWyko3md9ac21EhWWDxoXe","https://dexscreener.com/solana/DV8gmNDN6ea7ZhjSAnthZJsoYRcCkxDi8GNACQQGpump?maker=CPqEsrxNabpvBVrTjSFvbTKWyko3md9ac21EhWWDxoXe")</f>
        <v/>
      </c>
    </row>
    <row r="149">
      <c r="A149" t="inlineStr">
        <is>
          <t>6eN1RvN5xo8najYpou5tjJ7hcLweontu5EHPqSJBpump</t>
        </is>
      </c>
      <c r="B149" t="inlineStr">
        <is>
          <t>Uman</t>
        </is>
      </c>
      <c r="C149" t="n">
        <v>4</v>
      </c>
      <c r="D149" t="n">
        <v>0.287</v>
      </c>
      <c r="E149" t="n">
        <v>0.3</v>
      </c>
      <c r="F149" t="n">
        <v>0.958</v>
      </c>
      <c r="G149" t="n">
        <v>1.24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HYPERLINK("https://www.defined.fi/sol/6eN1RvN5xo8najYpou5tjJ7hcLweontu5EHPqSJBpump?maker=CPqEsrxNabpvBVrTjSFvbTKWyko3md9ac21EhWWDxoXe","https://www.defined.fi/sol/6eN1RvN5xo8najYpou5tjJ7hcLweontu5EHPqSJBpump?maker=CPqEsrxNabpvBVrTjSFvbTKWyko3md9ac21EhWWDxoXe")</f>
        <v/>
      </c>
      <c r="M149">
        <f>HYPERLINK("https://dexscreener.com/solana/6eN1RvN5xo8najYpou5tjJ7hcLweontu5EHPqSJBpump?maker=CPqEsrxNabpvBVrTjSFvbTKWyko3md9ac21EhWWDxoXe","https://dexscreener.com/solana/6eN1RvN5xo8najYpou5tjJ7hcLweontu5EHPqSJBpump?maker=CPqEsrxNabpvBVrTjSFvbTKWyko3md9ac21EhWWDxoXe")</f>
        <v/>
      </c>
    </row>
    <row r="150">
      <c r="A150" t="inlineStr">
        <is>
          <t>EYrci5wDqErWHXjKPLxeWtbXq36JcFKzCC7JoMi1pump</t>
        </is>
      </c>
      <c r="B150" t="inlineStr">
        <is>
          <t>ChildAI</t>
        </is>
      </c>
      <c r="C150" t="n">
        <v>4</v>
      </c>
      <c r="D150" t="n">
        <v>-0.104</v>
      </c>
      <c r="E150" t="n">
        <v>-0.11</v>
      </c>
      <c r="F150" t="n">
        <v>0.957</v>
      </c>
      <c r="G150" t="n">
        <v>0.852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HYPERLINK("https://www.defined.fi/sol/EYrci5wDqErWHXjKPLxeWtbXq36JcFKzCC7JoMi1pump?maker=CPqEsrxNabpvBVrTjSFvbTKWyko3md9ac21EhWWDxoXe","https://www.defined.fi/sol/EYrci5wDqErWHXjKPLxeWtbXq36JcFKzCC7JoMi1pump?maker=CPqEsrxNabpvBVrTjSFvbTKWyko3md9ac21EhWWDxoXe")</f>
        <v/>
      </c>
      <c r="M150">
        <f>HYPERLINK("https://dexscreener.com/solana/EYrci5wDqErWHXjKPLxeWtbXq36JcFKzCC7JoMi1pump?maker=CPqEsrxNabpvBVrTjSFvbTKWyko3md9ac21EhWWDxoXe","https://dexscreener.com/solana/EYrci5wDqErWHXjKPLxeWtbXq36JcFKzCC7JoMi1pump?maker=CPqEsrxNabpvBVrTjSFvbTKWyko3md9ac21EhWWDxoXe")</f>
        <v/>
      </c>
    </row>
    <row r="151">
      <c r="A151" t="inlineStr">
        <is>
          <t>6q2zxBVmjLZQLLDPfqhYXKoxq6LH1NDtCD6EYnFupump</t>
        </is>
      </c>
      <c r="B151" t="inlineStr">
        <is>
          <t>FATE</t>
        </is>
      </c>
      <c r="C151" t="n">
        <v>4</v>
      </c>
      <c r="D151" t="n">
        <v>-0.262</v>
      </c>
      <c r="E151" t="n">
        <v>-1</v>
      </c>
      <c r="F151" t="n">
        <v>1.05</v>
      </c>
      <c r="G151" t="n">
        <v>0.784</v>
      </c>
      <c r="H151" t="n">
        <v>2</v>
      </c>
      <c r="I151" t="n">
        <v>2</v>
      </c>
      <c r="J151" t="n">
        <v>-1</v>
      </c>
      <c r="K151" t="n">
        <v>-1</v>
      </c>
      <c r="L151">
        <f>HYPERLINK("https://www.defined.fi/sol/6q2zxBVmjLZQLLDPfqhYXKoxq6LH1NDtCD6EYnFupump?maker=CPqEsrxNabpvBVrTjSFvbTKWyko3md9ac21EhWWDxoXe","https://www.defined.fi/sol/6q2zxBVmjLZQLLDPfqhYXKoxq6LH1NDtCD6EYnFupump?maker=CPqEsrxNabpvBVrTjSFvbTKWyko3md9ac21EhWWDxoXe")</f>
        <v/>
      </c>
      <c r="M151">
        <f>HYPERLINK("https://dexscreener.com/solana/6q2zxBVmjLZQLLDPfqhYXKoxq6LH1NDtCD6EYnFupump?maker=CPqEsrxNabpvBVrTjSFvbTKWyko3md9ac21EhWWDxoXe","https://dexscreener.com/solana/6q2zxBVmjLZQLLDPfqhYXKoxq6LH1NDtCD6EYnFupump?maker=CPqEsrxNabpvBVrTjSFvbTKWyko3md9ac21EhWWDxoXe")</f>
        <v/>
      </c>
    </row>
    <row r="152">
      <c r="A152" t="inlineStr">
        <is>
          <t>82QjqWG4Fyk2FGQF8j1qzKRdr6416J6KLWtmeWbSpump</t>
        </is>
      </c>
      <c r="B152" t="inlineStr">
        <is>
          <t>BoDi</t>
        </is>
      </c>
      <c r="C152" t="n">
        <v>5</v>
      </c>
      <c r="D152" t="n">
        <v>0.661</v>
      </c>
      <c r="E152" t="n">
        <v>0.34</v>
      </c>
      <c r="F152" t="n">
        <v>1.96</v>
      </c>
      <c r="G152" t="n">
        <v>2.62</v>
      </c>
      <c r="H152" t="n">
        <v>3</v>
      </c>
      <c r="I152" t="n">
        <v>1</v>
      </c>
      <c r="J152" t="n">
        <v>-1</v>
      </c>
      <c r="K152" t="n">
        <v>-1</v>
      </c>
      <c r="L152">
        <f>HYPERLINK("https://www.defined.fi/sol/82QjqWG4Fyk2FGQF8j1qzKRdr6416J6KLWtmeWbSpump?maker=CPqEsrxNabpvBVrTjSFvbTKWyko3md9ac21EhWWDxoXe","https://www.defined.fi/sol/82QjqWG4Fyk2FGQF8j1qzKRdr6416J6KLWtmeWbSpump?maker=CPqEsrxNabpvBVrTjSFvbTKWyko3md9ac21EhWWDxoXe")</f>
        <v/>
      </c>
      <c r="M152">
        <f>HYPERLINK("https://dexscreener.com/solana/82QjqWG4Fyk2FGQF8j1qzKRdr6416J6KLWtmeWbSpump?maker=CPqEsrxNabpvBVrTjSFvbTKWyko3md9ac21EhWWDxoXe","https://dexscreener.com/solana/82QjqWG4Fyk2FGQF8j1qzKRdr6416J6KLWtmeWbSpump?maker=CPqEsrxNabpvBVrTjSFvbTKWyko3md9ac21EhWWDxoXe")</f>
        <v/>
      </c>
    </row>
    <row r="153">
      <c r="A153" t="inlineStr">
        <is>
          <t>7CsUZHG2Bjvkxe2qtBxNeM3BcyhQaawT2hgqMKexpump</t>
        </is>
      </c>
      <c r="B153" t="inlineStr">
        <is>
          <t>NEMO</t>
        </is>
      </c>
      <c r="C153" t="n">
        <v>5</v>
      </c>
      <c r="D153" t="n">
        <v>-0.74</v>
      </c>
      <c r="E153" t="n">
        <v>-0.39</v>
      </c>
      <c r="F153" t="n">
        <v>1.92</v>
      </c>
      <c r="G153" t="n">
        <v>1.18</v>
      </c>
      <c r="H153" t="n">
        <v>2</v>
      </c>
      <c r="I153" t="n">
        <v>2</v>
      </c>
      <c r="J153" t="n">
        <v>-1</v>
      </c>
      <c r="K153" t="n">
        <v>-1</v>
      </c>
      <c r="L153">
        <f>HYPERLINK("https://www.defined.fi/sol/7CsUZHG2Bjvkxe2qtBxNeM3BcyhQaawT2hgqMKexpump?maker=CPqEsrxNabpvBVrTjSFvbTKWyko3md9ac21EhWWDxoXe","https://www.defined.fi/sol/7CsUZHG2Bjvkxe2qtBxNeM3BcyhQaawT2hgqMKexpump?maker=CPqEsrxNabpvBVrTjSFvbTKWyko3md9ac21EhWWDxoXe")</f>
        <v/>
      </c>
      <c r="M153">
        <f>HYPERLINK("https://dexscreener.com/solana/7CsUZHG2Bjvkxe2qtBxNeM3BcyhQaawT2hgqMKexpump?maker=CPqEsrxNabpvBVrTjSFvbTKWyko3md9ac21EhWWDxoXe","https://dexscreener.com/solana/7CsUZHG2Bjvkxe2qtBxNeM3BcyhQaawT2hgqMKexpump?maker=CPqEsrxNabpvBVrTjSFvbTKWyko3md9ac21EhWWDxoXe")</f>
        <v/>
      </c>
    </row>
    <row r="154">
      <c r="A154" t="inlineStr">
        <is>
          <t>7Ye8Me4DKAsDHXoBib48FwpiGgBdFLMiCJ9V4TsJpump</t>
        </is>
      </c>
      <c r="B154" t="inlineStr">
        <is>
          <t>teddy</t>
        </is>
      </c>
      <c r="C154" t="n">
        <v>5</v>
      </c>
      <c r="D154" t="n">
        <v>-0.018</v>
      </c>
      <c r="E154" t="n">
        <v>-0.04</v>
      </c>
      <c r="F154" t="n">
        <v>0.477</v>
      </c>
      <c r="G154" t="n">
        <v>0.459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HYPERLINK("https://www.defined.fi/sol/7Ye8Me4DKAsDHXoBib48FwpiGgBdFLMiCJ9V4TsJpump?maker=CPqEsrxNabpvBVrTjSFvbTKWyko3md9ac21EhWWDxoXe","https://www.defined.fi/sol/7Ye8Me4DKAsDHXoBib48FwpiGgBdFLMiCJ9V4TsJpump?maker=CPqEsrxNabpvBVrTjSFvbTKWyko3md9ac21EhWWDxoXe")</f>
        <v/>
      </c>
      <c r="M154">
        <f>HYPERLINK("https://dexscreener.com/solana/7Ye8Me4DKAsDHXoBib48FwpiGgBdFLMiCJ9V4TsJpump?maker=CPqEsrxNabpvBVrTjSFvbTKWyko3md9ac21EhWWDxoXe","https://dexscreener.com/solana/7Ye8Me4DKAsDHXoBib48FwpiGgBdFLMiCJ9V4TsJpump?maker=CPqEsrxNabpvBVrTjSFvbTKWyko3md9ac21EhWWDxoXe")</f>
        <v/>
      </c>
    </row>
    <row r="155">
      <c r="A155" t="inlineStr">
        <is>
          <t>7y8hc5JzG4Pk9U3rALdPv6aywkHbQRwEB6WTYHvYpump</t>
        </is>
      </c>
      <c r="B155" t="inlineStr">
        <is>
          <t>GOATSE</t>
        </is>
      </c>
      <c r="C155" t="n">
        <v>5</v>
      </c>
      <c r="D155" t="n">
        <v>-0.115</v>
      </c>
      <c r="E155" t="n">
        <v>-1</v>
      </c>
      <c r="F155" t="n">
        <v>0.547</v>
      </c>
      <c r="G155" t="n">
        <v>0.433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HYPERLINK("https://www.defined.fi/sol/7y8hc5JzG4Pk9U3rALdPv6aywkHbQRwEB6WTYHvYpump?maker=CPqEsrxNabpvBVrTjSFvbTKWyko3md9ac21EhWWDxoXe","https://www.defined.fi/sol/7y8hc5JzG4Pk9U3rALdPv6aywkHbQRwEB6WTYHvYpump?maker=CPqEsrxNabpvBVrTjSFvbTKWyko3md9ac21EhWWDxoXe")</f>
        <v/>
      </c>
      <c r="M155">
        <f>HYPERLINK("https://dexscreener.com/solana/7y8hc5JzG4Pk9U3rALdPv6aywkHbQRwEB6WTYHvYpump?maker=CPqEsrxNabpvBVrTjSFvbTKWyko3md9ac21EhWWDxoXe","https://dexscreener.com/solana/7y8hc5JzG4Pk9U3rALdPv6aywkHbQRwEB6WTYHvYpump?maker=CPqEsrxNabpvBVrTjSFvbTKWyko3md9ac21EhWWDxoXe")</f>
        <v/>
      </c>
    </row>
    <row r="156">
      <c r="A156" t="inlineStr">
        <is>
          <t>GegBq6qGirNSVPbDcHNbG89xUcFTqNDwfSKt85T8pump</t>
        </is>
      </c>
      <c r="B156" t="inlineStr">
        <is>
          <t>megs</t>
        </is>
      </c>
      <c r="C156" t="n">
        <v>5</v>
      </c>
      <c r="D156" t="n">
        <v>8.59</v>
      </c>
      <c r="E156" t="n">
        <v>1.95</v>
      </c>
      <c r="F156" t="n">
        <v>4.4</v>
      </c>
      <c r="G156" t="n">
        <v>13</v>
      </c>
      <c r="H156" t="n">
        <v>5</v>
      </c>
      <c r="I156" t="n">
        <v>5</v>
      </c>
      <c r="J156" t="n">
        <v>-1</v>
      </c>
      <c r="K156" t="n">
        <v>-1</v>
      </c>
      <c r="L156">
        <f>HYPERLINK("https://www.defined.fi/sol/GegBq6qGirNSVPbDcHNbG89xUcFTqNDwfSKt85T8pump?maker=CPqEsrxNabpvBVrTjSFvbTKWyko3md9ac21EhWWDxoXe","https://www.defined.fi/sol/GegBq6qGirNSVPbDcHNbG89xUcFTqNDwfSKt85T8pump?maker=CPqEsrxNabpvBVrTjSFvbTKWyko3md9ac21EhWWDxoXe")</f>
        <v/>
      </c>
      <c r="M156">
        <f>HYPERLINK("https://dexscreener.com/solana/GegBq6qGirNSVPbDcHNbG89xUcFTqNDwfSKt85T8pump?maker=CPqEsrxNabpvBVrTjSFvbTKWyko3md9ac21EhWWDxoXe","https://dexscreener.com/solana/GegBq6qGirNSVPbDcHNbG89xUcFTqNDwfSKt85T8pump?maker=CPqEsrxNabpvBVrTjSFvbTKWyko3md9ac21EhWWDxoXe")</f>
        <v/>
      </c>
    </row>
    <row r="157">
      <c r="A157" t="inlineStr">
        <is>
          <t>3b6qodbGspPFhZgNaKZ4kcMJqkTqcbQNui9H64TFpump</t>
        </is>
      </c>
      <c r="B157" t="inlineStr">
        <is>
          <t>FATESCOIN</t>
        </is>
      </c>
      <c r="C157" t="n">
        <v>5</v>
      </c>
      <c r="D157" t="n">
        <v>-0.12</v>
      </c>
      <c r="E157" t="n">
        <v>-1</v>
      </c>
      <c r="F157" t="n">
        <v>0.489</v>
      </c>
      <c r="G157" t="n">
        <v>0.369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HYPERLINK("https://www.defined.fi/sol/3b6qodbGspPFhZgNaKZ4kcMJqkTqcbQNui9H64TFpump?maker=CPqEsrxNabpvBVrTjSFvbTKWyko3md9ac21EhWWDxoXe","https://www.defined.fi/sol/3b6qodbGspPFhZgNaKZ4kcMJqkTqcbQNui9H64TFpump?maker=CPqEsrxNabpvBVrTjSFvbTKWyko3md9ac21EhWWDxoXe")</f>
        <v/>
      </c>
      <c r="M157">
        <f>HYPERLINK("https://dexscreener.com/solana/3b6qodbGspPFhZgNaKZ4kcMJqkTqcbQNui9H64TFpump?maker=CPqEsrxNabpvBVrTjSFvbTKWyko3md9ac21EhWWDxoXe","https://dexscreener.com/solana/3b6qodbGspPFhZgNaKZ4kcMJqkTqcbQNui9H64TFpump?maker=CPqEsrxNabpvBVrTjSFvbTKWyko3md9ac21EhWWDxoXe")</f>
        <v/>
      </c>
    </row>
    <row r="158">
      <c r="A158" t="inlineStr">
        <is>
          <t>9UxqwXVh87USKzbnAND66fWfummbczYW7SiLj364pump</t>
        </is>
      </c>
      <c r="B158" t="inlineStr">
        <is>
          <t>SandyAI</t>
        </is>
      </c>
      <c r="C158" t="n">
        <v>5</v>
      </c>
      <c r="D158" t="n">
        <v>-0.007</v>
      </c>
      <c r="E158" t="n">
        <v>-1</v>
      </c>
      <c r="F158" t="n">
        <v>0.982</v>
      </c>
      <c r="G158" t="n">
        <v>0.975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HYPERLINK("https://www.defined.fi/sol/9UxqwXVh87USKzbnAND66fWfummbczYW7SiLj364pump?maker=CPqEsrxNabpvBVrTjSFvbTKWyko3md9ac21EhWWDxoXe","https://www.defined.fi/sol/9UxqwXVh87USKzbnAND66fWfummbczYW7SiLj364pump?maker=CPqEsrxNabpvBVrTjSFvbTKWyko3md9ac21EhWWDxoXe")</f>
        <v/>
      </c>
      <c r="M158">
        <f>HYPERLINK("https://dexscreener.com/solana/9UxqwXVh87USKzbnAND66fWfummbczYW7SiLj364pump?maker=CPqEsrxNabpvBVrTjSFvbTKWyko3md9ac21EhWWDxoXe","https://dexscreener.com/solana/9UxqwXVh87USKzbnAND66fWfummbczYW7SiLj364pump?maker=CPqEsrxNabpvBVrTjSFvbTKWyko3md9ac21EhWWDxoXe")</f>
        <v/>
      </c>
    </row>
    <row r="159">
      <c r="A159" t="inlineStr">
        <is>
          <t>nTUKAACykzZfGWpY4qiPYKdrQ3J89axbpVUQNBnpump</t>
        </is>
      </c>
      <c r="B159" t="inlineStr">
        <is>
          <t>Sandy</t>
        </is>
      </c>
      <c r="C159" t="n">
        <v>5</v>
      </c>
      <c r="D159" t="n">
        <v>-0.005</v>
      </c>
      <c r="E159" t="n">
        <v>-1</v>
      </c>
      <c r="F159" t="n">
        <v>0.98</v>
      </c>
      <c r="G159" t="n">
        <v>0.975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HYPERLINK("https://www.defined.fi/sol/nTUKAACykzZfGWpY4qiPYKdrQ3J89axbpVUQNBnpump?maker=CPqEsrxNabpvBVrTjSFvbTKWyko3md9ac21EhWWDxoXe","https://www.defined.fi/sol/nTUKAACykzZfGWpY4qiPYKdrQ3J89axbpVUQNBnpump?maker=CPqEsrxNabpvBVrTjSFvbTKWyko3md9ac21EhWWDxoXe")</f>
        <v/>
      </c>
      <c r="M159">
        <f>HYPERLINK("https://dexscreener.com/solana/nTUKAACykzZfGWpY4qiPYKdrQ3J89axbpVUQNBnpump?maker=CPqEsrxNabpvBVrTjSFvbTKWyko3md9ac21EhWWDxoXe","https://dexscreener.com/solana/nTUKAACykzZfGWpY4qiPYKdrQ3J89axbpVUQNBnpump?maker=CPqEsrxNabpvBVrTjSFvbTKWyko3md9ac21EhWWDxoXe")</f>
        <v/>
      </c>
    </row>
    <row r="160">
      <c r="A160" t="inlineStr">
        <is>
          <t>HdueYRoX7NsgDGBJkdcoeanNQk5HGHhCyzDpaSkspump</t>
        </is>
      </c>
      <c r="B160" t="inlineStr">
        <is>
          <t>SandyAI</t>
        </is>
      </c>
      <c r="C160" t="n">
        <v>5</v>
      </c>
      <c r="D160" t="n">
        <v>2.32</v>
      </c>
      <c r="E160" t="n">
        <v>2.12</v>
      </c>
      <c r="F160" t="n">
        <v>1.09</v>
      </c>
      <c r="G160" t="n">
        <v>3.41</v>
      </c>
      <c r="H160" t="n">
        <v>2</v>
      </c>
      <c r="I160" t="n">
        <v>3</v>
      </c>
      <c r="J160" t="n">
        <v>-1</v>
      </c>
      <c r="K160" t="n">
        <v>-1</v>
      </c>
      <c r="L160">
        <f>HYPERLINK("https://www.defined.fi/sol/HdueYRoX7NsgDGBJkdcoeanNQk5HGHhCyzDpaSkspump?maker=CPqEsrxNabpvBVrTjSFvbTKWyko3md9ac21EhWWDxoXe","https://www.defined.fi/sol/HdueYRoX7NsgDGBJkdcoeanNQk5HGHhCyzDpaSkspump?maker=CPqEsrxNabpvBVrTjSFvbTKWyko3md9ac21EhWWDxoXe")</f>
        <v/>
      </c>
      <c r="M160">
        <f>HYPERLINK("https://dexscreener.com/solana/HdueYRoX7NsgDGBJkdcoeanNQk5HGHhCyzDpaSkspump?maker=CPqEsrxNabpvBVrTjSFvbTKWyko3md9ac21EhWWDxoXe","https://dexscreener.com/solana/HdueYRoX7NsgDGBJkdcoeanNQk5HGHhCyzDpaSkspump?maker=CPqEsrxNabpvBVrTjSFvbTKWyko3md9ac21EhWWDxoXe")</f>
        <v/>
      </c>
    </row>
    <row r="161">
      <c r="A161" t="inlineStr">
        <is>
          <t>7VNCsYv3V2Ju8JQCLhVboLjSr8fQGWrSHJobuSnPpump</t>
        </is>
      </c>
      <c r="B161" t="inlineStr">
        <is>
          <t>bagged</t>
        </is>
      </c>
      <c r="C161" t="n">
        <v>5</v>
      </c>
      <c r="D161" t="n">
        <v>-0.409</v>
      </c>
      <c r="E161" t="n">
        <v>-0.85</v>
      </c>
      <c r="F161" t="n">
        <v>0.484</v>
      </c>
      <c r="G161" t="n">
        <v>0.075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HYPERLINK("https://www.defined.fi/sol/7VNCsYv3V2Ju8JQCLhVboLjSr8fQGWrSHJobuSnPpump?maker=CPqEsrxNabpvBVrTjSFvbTKWyko3md9ac21EhWWDxoXe","https://www.defined.fi/sol/7VNCsYv3V2Ju8JQCLhVboLjSr8fQGWrSHJobuSnPpump?maker=CPqEsrxNabpvBVrTjSFvbTKWyko3md9ac21EhWWDxoXe")</f>
        <v/>
      </c>
      <c r="M161">
        <f>HYPERLINK("https://dexscreener.com/solana/7VNCsYv3V2Ju8JQCLhVboLjSr8fQGWrSHJobuSnPpump?maker=CPqEsrxNabpvBVrTjSFvbTKWyko3md9ac21EhWWDxoXe","https://dexscreener.com/solana/7VNCsYv3V2Ju8JQCLhVboLjSr8fQGWrSHJobuSnPpump?maker=CPqEsrxNabpvBVrTjSFvbTKWyko3md9ac21EhWWDxoXe")</f>
        <v/>
      </c>
    </row>
    <row r="162">
      <c r="A162" t="inlineStr">
        <is>
          <t>9cZuFXqbX8g1aixfjLre6MN1HGSoPy3rFGrs1vSipump</t>
        </is>
      </c>
      <c r="B162" t="inlineStr">
        <is>
          <t>C</t>
        </is>
      </c>
      <c r="C162" t="n">
        <v>5</v>
      </c>
      <c r="D162" t="n">
        <v>-0.955</v>
      </c>
      <c r="E162" t="n">
        <v>-0.98</v>
      </c>
      <c r="F162" t="n">
        <v>0.976</v>
      </c>
      <c r="G162" t="n">
        <v>0.021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HYPERLINK("https://www.defined.fi/sol/9cZuFXqbX8g1aixfjLre6MN1HGSoPy3rFGrs1vSipump?maker=CPqEsrxNabpvBVrTjSFvbTKWyko3md9ac21EhWWDxoXe","https://www.defined.fi/sol/9cZuFXqbX8g1aixfjLre6MN1HGSoPy3rFGrs1vSipump?maker=CPqEsrxNabpvBVrTjSFvbTKWyko3md9ac21EhWWDxoXe")</f>
        <v/>
      </c>
      <c r="M162">
        <f>HYPERLINK("https://dexscreener.com/solana/9cZuFXqbX8g1aixfjLre6MN1HGSoPy3rFGrs1vSipump?maker=CPqEsrxNabpvBVrTjSFvbTKWyko3md9ac21EhWWDxoXe","https://dexscreener.com/solana/9cZuFXqbX8g1aixfjLre6MN1HGSoPy3rFGrs1vSipump?maker=CPqEsrxNabpvBVrTjSFvbTKWyko3md9ac21EhWWDxoXe")</f>
        <v/>
      </c>
    </row>
    <row r="163">
      <c r="A163" t="inlineStr">
        <is>
          <t>7FVL2nHP6oLgFK9b7nBJmpUv8Pdimou5jyYes24Zpump</t>
        </is>
      </c>
      <c r="B163" t="inlineStr">
        <is>
          <t>SHEGEN</t>
        </is>
      </c>
      <c r="C163" t="n">
        <v>5</v>
      </c>
      <c r="D163" t="n">
        <v>-0.185</v>
      </c>
      <c r="E163" t="n">
        <v>-0.19</v>
      </c>
      <c r="F163" t="n">
        <v>0.979</v>
      </c>
      <c r="G163" t="n">
        <v>0.793</v>
      </c>
      <c r="H163" t="n">
        <v>2</v>
      </c>
      <c r="I163" t="n">
        <v>2</v>
      </c>
      <c r="J163" t="n">
        <v>-1</v>
      </c>
      <c r="K163" t="n">
        <v>-1</v>
      </c>
      <c r="L163">
        <f>HYPERLINK("https://www.defined.fi/sol/7FVL2nHP6oLgFK9b7nBJmpUv8Pdimou5jyYes24Zpump?maker=CPqEsrxNabpvBVrTjSFvbTKWyko3md9ac21EhWWDxoXe","https://www.defined.fi/sol/7FVL2nHP6oLgFK9b7nBJmpUv8Pdimou5jyYes24Zpump?maker=CPqEsrxNabpvBVrTjSFvbTKWyko3md9ac21EhWWDxoXe")</f>
        <v/>
      </c>
      <c r="M163">
        <f>HYPERLINK("https://dexscreener.com/solana/7FVL2nHP6oLgFK9b7nBJmpUv8Pdimou5jyYes24Zpump?maker=CPqEsrxNabpvBVrTjSFvbTKWyko3md9ac21EhWWDxoXe","https://dexscreener.com/solana/7FVL2nHP6oLgFK9b7nBJmpUv8Pdimou5jyYes24Zpump?maker=CPqEsrxNabpvBVrTjSFvbTKWyko3md9ac21EhWWDxoXe")</f>
        <v/>
      </c>
    </row>
    <row r="164">
      <c r="A164" t="inlineStr">
        <is>
          <t>PVH5fjaxG1fvTc9fkisXe75EgmmRmexrbnksqZcpump</t>
        </is>
      </c>
      <c r="B164" t="inlineStr">
        <is>
          <t>Synod</t>
        </is>
      </c>
      <c r="C164" t="n">
        <v>5</v>
      </c>
      <c r="D164" t="n">
        <v>-0.175</v>
      </c>
      <c r="E164" t="n">
        <v>-1</v>
      </c>
      <c r="F164" t="n">
        <v>0.615</v>
      </c>
      <c r="G164" t="n">
        <v>0.44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HYPERLINK("https://www.defined.fi/sol/PVH5fjaxG1fvTc9fkisXe75EgmmRmexrbnksqZcpump?maker=CPqEsrxNabpvBVrTjSFvbTKWyko3md9ac21EhWWDxoXe","https://www.defined.fi/sol/PVH5fjaxG1fvTc9fkisXe75EgmmRmexrbnksqZcpump?maker=CPqEsrxNabpvBVrTjSFvbTKWyko3md9ac21EhWWDxoXe")</f>
        <v/>
      </c>
      <c r="M164">
        <f>HYPERLINK("https://dexscreener.com/solana/PVH5fjaxG1fvTc9fkisXe75EgmmRmexrbnksqZcpump?maker=CPqEsrxNabpvBVrTjSFvbTKWyko3md9ac21EhWWDxoXe","https://dexscreener.com/solana/PVH5fjaxG1fvTc9fkisXe75EgmmRmexrbnksqZcpump?maker=CPqEsrxNabpvBVrTjSFvbTKWyko3md9ac21EhWWDxoXe")</f>
        <v/>
      </c>
    </row>
    <row r="165">
      <c r="A165" t="inlineStr">
        <is>
          <t>EDJEh83Epjcc5gBUsMoVUErkpAKfcE7irmb9kPkqpump</t>
        </is>
      </c>
      <c r="B165" t="inlineStr">
        <is>
          <t>IHET</t>
        </is>
      </c>
      <c r="C165" t="n">
        <v>5</v>
      </c>
      <c r="D165" t="n">
        <v>0.089</v>
      </c>
      <c r="E165" t="n">
        <v>0.03</v>
      </c>
      <c r="F165" t="n">
        <v>3.47</v>
      </c>
      <c r="G165" t="n">
        <v>3.55</v>
      </c>
      <c r="H165" t="n">
        <v>4</v>
      </c>
      <c r="I165" t="n">
        <v>4</v>
      </c>
      <c r="J165" t="n">
        <v>-1</v>
      </c>
      <c r="K165" t="n">
        <v>-1</v>
      </c>
      <c r="L165">
        <f>HYPERLINK("https://www.defined.fi/sol/EDJEh83Epjcc5gBUsMoVUErkpAKfcE7irmb9kPkqpump?maker=CPqEsrxNabpvBVrTjSFvbTKWyko3md9ac21EhWWDxoXe","https://www.defined.fi/sol/EDJEh83Epjcc5gBUsMoVUErkpAKfcE7irmb9kPkqpump?maker=CPqEsrxNabpvBVrTjSFvbTKWyko3md9ac21EhWWDxoXe")</f>
        <v/>
      </c>
      <c r="M165">
        <f>HYPERLINK("https://dexscreener.com/solana/EDJEh83Epjcc5gBUsMoVUErkpAKfcE7irmb9kPkqpump?maker=CPqEsrxNabpvBVrTjSFvbTKWyko3md9ac21EhWWDxoXe","https://dexscreener.com/solana/EDJEh83Epjcc5gBUsMoVUErkpAKfcE7irmb9kPkqpump?maker=CPqEsrxNabpvBVrTjSFvbTKWyko3md9ac21EhWWDxoXe")</f>
        <v/>
      </c>
    </row>
    <row r="166">
      <c r="A166" t="inlineStr">
        <is>
          <t>5yJL641HBE1XrteY7YZG4T8irjt9ofsuPaMXJKfDzVoW</t>
        </is>
      </c>
      <c r="B166" t="inlineStr">
        <is>
          <t>BotFather</t>
        </is>
      </c>
      <c r="C166" t="n">
        <v>5</v>
      </c>
      <c r="D166" t="n">
        <v>-0.211</v>
      </c>
      <c r="E166" t="n">
        <v>-1</v>
      </c>
      <c r="F166" t="n">
        <v>0.583</v>
      </c>
      <c r="G166" t="n">
        <v>0.372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HYPERLINK("https://www.defined.fi/sol/5yJL641HBE1XrteY7YZG4T8irjt9ofsuPaMXJKfDzVoW?maker=CPqEsrxNabpvBVrTjSFvbTKWyko3md9ac21EhWWDxoXe","https://www.defined.fi/sol/5yJL641HBE1XrteY7YZG4T8irjt9ofsuPaMXJKfDzVoW?maker=CPqEsrxNabpvBVrTjSFvbTKWyko3md9ac21EhWWDxoXe")</f>
        <v/>
      </c>
      <c r="M166">
        <f>HYPERLINK("https://dexscreener.com/solana/5yJL641HBE1XrteY7YZG4T8irjt9ofsuPaMXJKfDzVoW?maker=CPqEsrxNabpvBVrTjSFvbTKWyko3md9ac21EhWWDxoXe","https://dexscreener.com/solana/5yJL641HBE1XrteY7YZG4T8irjt9ofsuPaMXJKfDzVoW?maker=CPqEsrxNabpvBVrTjSFvbTKWyko3md9ac21EhWWDxoXe")</f>
        <v/>
      </c>
    </row>
    <row r="167">
      <c r="A167" t="inlineStr">
        <is>
          <t>39qibQxVzemuZTEvjSB7NePhw9WyyHdQCqP8xmBMpump</t>
        </is>
      </c>
      <c r="B167" t="inlineStr">
        <is>
          <t>MemesAI</t>
        </is>
      </c>
      <c r="C167" t="n">
        <v>5</v>
      </c>
      <c r="D167" t="n">
        <v>-0.051</v>
      </c>
      <c r="E167" t="n">
        <v>-0.11</v>
      </c>
      <c r="F167" t="n">
        <v>0.485</v>
      </c>
      <c r="G167" t="n">
        <v>0.434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HYPERLINK("https://www.defined.fi/sol/39qibQxVzemuZTEvjSB7NePhw9WyyHdQCqP8xmBMpump?maker=CPqEsrxNabpvBVrTjSFvbTKWyko3md9ac21EhWWDxoXe","https://www.defined.fi/sol/39qibQxVzemuZTEvjSB7NePhw9WyyHdQCqP8xmBMpump?maker=CPqEsrxNabpvBVrTjSFvbTKWyko3md9ac21EhWWDxoXe")</f>
        <v/>
      </c>
      <c r="M167">
        <f>HYPERLINK("https://dexscreener.com/solana/39qibQxVzemuZTEvjSB7NePhw9WyyHdQCqP8xmBMpump?maker=CPqEsrxNabpvBVrTjSFvbTKWyko3md9ac21EhWWDxoXe","https://dexscreener.com/solana/39qibQxVzemuZTEvjSB7NePhw9WyyHdQCqP8xmBMpump?maker=CPqEsrxNabpvBVrTjSFvbTKWyko3md9ac21EhWWDxoXe")</f>
        <v/>
      </c>
    </row>
    <row r="168">
      <c r="A168" t="inlineStr">
        <is>
          <t>8TYUnpKJmMeXfw2feRZJnUzHnzMkXbFK5jfpP6zGpump</t>
        </is>
      </c>
      <c r="B168" t="inlineStr">
        <is>
          <t>Emily</t>
        </is>
      </c>
      <c r="C168" t="n">
        <v>5</v>
      </c>
      <c r="D168" t="n">
        <v>-0.006</v>
      </c>
      <c r="E168" t="n">
        <v>-0.01</v>
      </c>
      <c r="F168" t="n">
        <v>0.484</v>
      </c>
      <c r="G168" t="n">
        <v>0.477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HYPERLINK("https://www.defined.fi/sol/8TYUnpKJmMeXfw2feRZJnUzHnzMkXbFK5jfpP6zGpump?maker=CPqEsrxNabpvBVrTjSFvbTKWyko3md9ac21EhWWDxoXe","https://www.defined.fi/sol/8TYUnpKJmMeXfw2feRZJnUzHnzMkXbFK5jfpP6zGpump?maker=CPqEsrxNabpvBVrTjSFvbTKWyko3md9ac21EhWWDxoXe")</f>
        <v/>
      </c>
      <c r="M168">
        <f>HYPERLINK("https://dexscreener.com/solana/8TYUnpKJmMeXfw2feRZJnUzHnzMkXbFK5jfpP6zGpump?maker=CPqEsrxNabpvBVrTjSFvbTKWyko3md9ac21EhWWDxoXe","https://dexscreener.com/solana/8TYUnpKJmMeXfw2feRZJnUzHnzMkXbFK5jfpP6zGpump?maker=CPqEsrxNabpvBVrTjSFvbTKWyko3md9ac21EhWWDxoXe")</f>
        <v/>
      </c>
    </row>
    <row r="169">
      <c r="A169" t="inlineStr">
        <is>
          <t>4hfQJDxMFaBsHjwUd5kKsLTdvJuAqWyvuT5pUQrEpump</t>
        </is>
      </c>
      <c r="B169" t="inlineStr">
        <is>
          <t>ECHO</t>
        </is>
      </c>
      <c r="C169" t="n">
        <v>5</v>
      </c>
      <c r="D169" t="n">
        <v>0.082</v>
      </c>
      <c r="E169" t="n">
        <v>0.17</v>
      </c>
      <c r="F169" t="n">
        <v>0.485</v>
      </c>
      <c r="G169" t="n">
        <v>0.5669999999999999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HYPERLINK("https://www.defined.fi/sol/4hfQJDxMFaBsHjwUd5kKsLTdvJuAqWyvuT5pUQrEpump?maker=CPqEsrxNabpvBVrTjSFvbTKWyko3md9ac21EhWWDxoXe","https://www.defined.fi/sol/4hfQJDxMFaBsHjwUd5kKsLTdvJuAqWyvuT5pUQrEpump?maker=CPqEsrxNabpvBVrTjSFvbTKWyko3md9ac21EhWWDxoXe")</f>
        <v/>
      </c>
      <c r="M169">
        <f>HYPERLINK("https://dexscreener.com/solana/4hfQJDxMFaBsHjwUd5kKsLTdvJuAqWyvuT5pUQrEpump?maker=CPqEsrxNabpvBVrTjSFvbTKWyko3md9ac21EhWWDxoXe","https://dexscreener.com/solana/4hfQJDxMFaBsHjwUd5kKsLTdvJuAqWyvuT5pUQrEpump?maker=CPqEsrxNabpvBVrTjSFvbTKWyko3md9ac21EhWWDxoXe")</f>
        <v/>
      </c>
    </row>
    <row r="170">
      <c r="A170" t="inlineStr">
        <is>
          <t>8Mv4goyBbtqt8dw38m4vrndPJ4NcALcfaEgdjHb6pump</t>
        </is>
      </c>
      <c r="B170" t="inlineStr">
        <is>
          <t>GLOB</t>
        </is>
      </c>
      <c r="C170" t="n">
        <v>5</v>
      </c>
      <c r="D170" t="n">
        <v>-0.015</v>
      </c>
      <c r="E170" t="n">
        <v>-1</v>
      </c>
      <c r="F170" t="n">
        <v>0.485</v>
      </c>
      <c r="G170" t="n">
        <v>0.47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HYPERLINK("https://www.defined.fi/sol/8Mv4goyBbtqt8dw38m4vrndPJ4NcALcfaEgdjHb6pump?maker=CPqEsrxNabpvBVrTjSFvbTKWyko3md9ac21EhWWDxoXe","https://www.defined.fi/sol/8Mv4goyBbtqt8dw38m4vrndPJ4NcALcfaEgdjHb6pump?maker=CPqEsrxNabpvBVrTjSFvbTKWyko3md9ac21EhWWDxoXe")</f>
        <v/>
      </c>
      <c r="M170">
        <f>HYPERLINK("https://dexscreener.com/solana/8Mv4goyBbtqt8dw38m4vrndPJ4NcALcfaEgdjHb6pump?maker=CPqEsrxNabpvBVrTjSFvbTKWyko3md9ac21EhWWDxoXe","https://dexscreener.com/solana/8Mv4goyBbtqt8dw38m4vrndPJ4NcALcfaEgdjHb6pump?maker=CPqEsrxNabpvBVrTjSFvbTKWyko3md9ac21EhWWDxoXe")</f>
        <v/>
      </c>
    </row>
    <row r="171">
      <c r="A171" t="inlineStr">
        <is>
          <t>8icCvBk1yN6d7uXVvkbcxnytdVjjS7RYxTLUQqKxj3w2</t>
        </is>
      </c>
      <c r="B171" t="inlineStr">
        <is>
          <t>Fairy</t>
        </is>
      </c>
      <c r="C171" t="n">
        <v>5</v>
      </c>
      <c r="D171" t="n">
        <v>-0.305</v>
      </c>
      <c r="E171" t="n">
        <v>-1</v>
      </c>
      <c r="F171" t="n">
        <v>0.485</v>
      </c>
      <c r="G171" t="n">
        <v>0.18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HYPERLINK("https://www.defined.fi/sol/8icCvBk1yN6d7uXVvkbcxnytdVjjS7RYxTLUQqKxj3w2?maker=CPqEsrxNabpvBVrTjSFvbTKWyko3md9ac21EhWWDxoXe","https://www.defined.fi/sol/8icCvBk1yN6d7uXVvkbcxnytdVjjS7RYxTLUQqKxj3w2?maker=CPqEsrxNabpvBVrTjSFvbTKWyko3md9ac21EhWWDxoXe")</f>
        <v/>
      </c>
      <c r="M171">
        <f>HYPERLINK("https://dexscreener.com/solana/8icCvBk1yN6d7uXVvkbcxnytdVjjS7RYxTLUQqKxj3w2?maker=CPqEsrxNabpvBVrTjSFvbTKWyko3md9ac21EhWWDxoXe","https://dexscreener.com/solana/8icCvBk1yN6d7uXVvkbcxnytdVjjS7RYxTLUQqKxj3w2?maker=CPqEsrxNabpvBVrTjSFvbTKWyko3md9ac21EhWWDxoXe")</f>
        <v/>
      </c>
    </row>
    <row r="172">
      <c r="A172" t="inlineStr">
        <is>
          <t>PaVDopXphyKZZcMQQBVxCuxaNF3QXXmrdcG2ypUpump</t>
        </is>
      </c>
      <c r="B172" t="inlineStr">
        <is>
          <t>Zoey</t>
        </is>
      </c>
      <c r="C172" t="n">
        <v>5</v>
      </c>
      <c r="D172" t="n">
        <v>-0.321</v>
      </c>
      <c r="E172" t="n">
        <v>-0.67</v>
      </c>
      <c r="F172" t="n">
        <v>0.483</v>
      </c>
      <c r="G172" t="n">
        <v>0.162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HYPERLINK("https://www.defined.fi/sol/PaVDopXphyKZZcMQQBVxCuxaNF3QXXmrdcG2ypUpump?maker=CPqEsrxNabpvBVrTjSFvbTKWyko3md9ac21EhWWDxoXe","https://www.defined.fi/sol/PaVDopXphyKZZcMQQBVxCuxaNF3QXXmrdcG2ypUpump?maker=CPqEsrxNabpvBVrTjSFvbTKWyko3md9ac21EhWWDxoXe")</f>
        <v/>
      </c>
      <c r="M172">
        <f>HYPERLINK("https://dexscreener.com/solana/PaVDopXphyKZZcMQQBVxCuxaNF3QXXmrdcG2ypUpump?maker=CPqEsrxNabpvBVrTjSFvbTKWyko3md9ac21EhWWDxoXe","https://dexscreener.com/solana/PaVDopXphyKZZcMQQBVxCuxaNF3QXXmrdcG2ypUpump?maker=CPqEsrxNabpvBVrTjSFvbTKWyko3md9ac21EhWWDxoXe")</f>
        <v/>
      </c>
    </row>
    <row r="173">
      <c r="A173" t="inlineStr">
        <is>
          <t>8EQeemcUppYMH1T4JQSh4UNE6DLhJZV7ap6Y7k38pump</t>
        </is>
      </c>
      <c r="B173" t="inlineStr">
        <is>
          <t>RUF</t>
        </is>
      </c>
      <c r="C173" t="n">
        <v>5</v>
      </c>
      <c r="D173" t="n">
        <v>-5.52</v>
      </c>
      <c r="E173" t="n">
        <v>-0.76</v>
      </c>
      <c r="F173" t="n">
        <v>7.27</v>
      </c>
      <c r="G173" t="n">
        <v>1.75</v>
      </c>
      <c r="H173" t="n">
        <v>4</v>
      </c>
      <c r="I173" t="n">
        <v>2</v>
      </c>
      <c r="J173" t="n">
        <v>-1</v>
      </c>
      <c r="K173" t="n">
        <v>-1</v>
      </c>
      <c r="L173">
        <f>HYPERLINK("https://www.defined.fi/sol/8EQeemcUppYMH1T4JQSh4UNE6DLhJZV7ap6Y7k38pump?maker=CPqEsrxNabpvBVrTjSFvbTKWyko3md9ac21EhWWDxoXe","https://www.defined.fi/sol/8EQeemcUppYMH1T4JQSh4UNE6DLhJZV7ap6Y7k38pump?maker=CPqEsrxNabpvBVrTjSFvbTKWyko3md9ac21EhWWDxoXe")</f>
        <v/>
      </c>
      <c r="M173">
        <f>HYPERLINK("https://dexscreener.com/solana/8EQeemcUppYMH1T4JQSh4UNE6DLhJZV7ap6Y7k38pump?maker=CPqEsrxNabpvBVrTjSFvbTKWyko3md9ac21EhWWDxoXe","https://dexscreener.com/solana/8EQeemcUppYMH1T4JQSh4UNE6DLhJZV7ap6Y7k38pump?maker=CPqEsrxNabpvBVrTjSFvbTKWyko3md9ac21EhWWDxoXe")</f>
        <v/>
      </c>
    </row>
    <row r="174">
      <c r="A174" t="inlineStr">
        <is>
          <t>BWFKLaEYDoMDYzZRB2bYLPhMJTycD9voNihvSL34pump</t>
        </is>
      </c>
      <c r="B174" t="inlineStr">
        <is>
          <t>RUFF</t>
        </is>
      </c>
      <c r="C174" t="n">
        <v>5</v>
      </c>
      <c r="D174" t="n">
        <v>-2.2</v>
      </c>
      <c r="E174" t="n">
        <v>-0.65</v>
      </c>
      <c r="F174" t="n">
        <v>3.38</v>
      </c>
      <c r="G174" t="n">
        <v>1.18</v>
      </c>
      <c r="H174" t="n">
        <v>2</v>
      </c>
      <c r="I174" t="n">
        <v>2</v>
      </c>
      <c r="J174" t="n">
        <v>-1</v>
      </c>
      <c r="K174" t="n">
        <v>-1</v>
      </c>
      <c r="L174">
        <f>HYPERLINK("https://www.defined.fi/sol/BWFKLaEYDoMDYzZRB2bYLPhMJTycD9voNihvSL34pump?maker=CPqEsrxNabpvBVrTjSFvbTKWyko3md9ac21EhWWDxoXe","https://www.defined.fi/sol/BWFKLaEYDoMDYzZRB2bYLPhMJTycD9voNihvSL34pump?maker=CPqEsrxNabpvBVrTjSFvbTKWyko3md9ac21EhWWDxoXe")</f>
        <v/>
      </c>
      <c r="M174">
        <f>HYPERLINK("https://dexscreener.com/solana/BWFKLaEYDoMDYzZRB2bYLPhMJTycD9voNihvSL34pump?maker=CPqEsrxNabpvBVrTjSFvbTKWyko3md9ac21EhWWDxoXe","https://dexscreener.com/solana/BWFKLaEYDoMDYzZRB2bYLPhMJTycD9voNihvSL34pump?maker=CPqEsrxNabpvBVrTjSFvbTKWyko3md9ac21EhWWDxoXe")</f>
        <v/>
      </c>
    </row>
    <row r="175">
      <c r="A175" t="inlineStr">
        <is>
          <t>EnaLBL2fg5pQZfVDgFMDNz82rYv47XTahjDhtqanpump</t>
        </is>
      </c>
      <c r="B175" t="inlineStr">
        <is>
          <t>Yuff</t>
        </is>
      </c>
      <c r="C175" t="n">
        <v>5</v>
      </c>
      <c r="D175" t="n">
        <v>-0.099</v>
      </c>
      <c r="E175" t="n">
        <v>-0.21</v>
      </c>
      <c r="F175" t="n">
        <v>0.482</v>
      </c>
      <c r="G175" t="n">
        <v>0.383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HYPERLINK("https://www.defined.fi/sol/EnaLBL2fg5pQZfVDgFMDNz82rYv47XTahjDhtqanpump?maker=CPqEsrxNabpvBVrTjSFvbTKWyko3md9ac21EhWWDxoXe","https://www.defined.fi/sol/EnaLBL2fg5pQZfVDgFMDNz82rYv47XTahjDhtqanpump?maker=CPqEsrxNabpvBVrTjSFvbTKWyko3md9ac21EhWWDxoXe")</f>
        <v/>
      </c>
      <c r="M175">
        <f>HYPERLINK("https://dexscreener.com/solana/EnaLBL2fg5pQZfVDgFMDNz82rYv47XTahjDhtqanpump?maker=CPqEsrxNabpvBVrTjSFvbTKWyko3md9ac21EhWWDxoXe","https://dexscreener.com/solana/EnaLBL2fg5pQZfVDgFMDNz82rYv47XTahjDhtqanpump?maker=CPqEsrxNabpvBVrTjSFvbTKWyko3md9ac21EhWWDxoXe")</f>
        <v/>
      </c>
    </row>
    <row r="176">
      <c r="A176" t="inlineStr">
        <is>
          <t>4ChEvYzHnmLohVyJybppS5coBA9649ndZBZVYRW3pump</t>
        </is>
      </c>
      <c r="B176" t="inlineStr">
        <is>
          <t>thesis</t>
        </is>
      </c>
      <c r="C176" t="n">
        <v>5</v>
      </c>
      <c r="D176" t="n">
        <v>-0.371</v>
      </c>
      <c r="E176" t="n">
        <v>-0.77</v>
      </c>
      <c r="F176" t="n">
        <v>0.482</v>
      </c>
      <c r="G176" t="n">
        <v>0.111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HYPERLINK("https://www.defined.fi/sol/4ChEvYzHnmLohVyJybppS5coBA9649ndZBZVYRW3pump?maker=CPqEsrxNabpvBVrTjSFvbTKWyko3md9ac21EhWWDxoXe","https://www.defined.fi/sol/4ChEvYzHnmLohVyJybppS5coBA9649ndZBZVYRW3pump?maker=CPqEsrxNabpvBVrTjSFvbTKWyko3md9ac21EhWWDxoXe")</f>
        <v/>
      </c>
      <c r="M176">
        <f>HYPERLINK("https://dexscreener.com/solana/4ChEvYzHnmLohVyJybppS5coBA9649ndZBZVYRW3pump?maker=CPqEsrxNabpvBVrTjSFvbTKWyko3md9ac21EhWWDxoXe","https://dexscreener.com/solana/4ChEvYzHnmLohVyJybppS5coBA9649ndZBZVYRW3pump?maker=CPqEsrxNabpvBVrTjSFvbTKWyko3md9ac21EhWWDxoXe")</f>
        <v/>
      </c>
    </row>
    <row r="177">
      <c r="A177" t="inlineStr">
        <is>
          <t>38kABUwR8BBxoqGhctGzxMbE6m4PxPheM28WLrq6pump</t>
        </is>
      </c>
      <c r="B177" t="inlineStr">
        <is>
          <t>Lily</t>
        </is>
      </c>
      <c r="C177" t="n">
        <v>5</v>
      </c>
      <c r="D177" t="n">
        <v>-0.52</v>
      </c>
      <c r="E177" t="n">
        <v>-0.91</v>
      </c>
      <c r="F177" t="n">
        <v>0.575</v>
      </c>
      <c r="G177" t="n">
        <v>0.055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HYPERLINK("https://www.defined.fi/sol/38kABUwR8BBxoqGhctGzxMbE6m4PxPheM28WLrq6pump?maker=CPqEsrxNabpvBVrTjSFvbTKWyko3md9ac21EhWWDxoXe","https://www.defined.fi/sol/38kABUwR8BBxoqGhctGzxMbE6m4PxPheM28WLrq6pump?maker=CPqEsrxNabpvBVrTjSFvbTKWyko3md9ac21EhWWDxoXe")</f>
        <v/>
      </c>
      <c r="M177">
        <f>HYPERLINK("https://dexscreener.com/solana/38kABUwR8BBxoqGhctGzxMbE6m4PxPheM28WLrq6pump?maker=CPqEsrxNabpvBVrTjSFvbTKWyko3md9ac21EhWWDxoXe","https://dexscreener.com/solana/38kABUwR8BBxoqGhctGzxMbE6m4PxPheM28WLrq6pump?maker=CPqEsrxNabpvBVrTjSFvbTKWyko3md9ac21EhWWDxoXe")</f>
        <v/>
      </c>
    </row>
    <row r="178">
      <c r="A178" t="inlineStr">
        <is>
          <t>AdnFCiHpJgxQJVZqgUSGLToRbgpkbozT6Ynpic9ipump</t>
        </is>
      </c>
      <c r="B178" t="inlineStr">
        <is>
          <t>PARABOLIC</t>
        </is>
      </c>
      <c r="C178" t="n">
        <v>5</v>
      </c>
      <c r="D178" t="n">
        <v>0.061</v>
      </c>
      <c r="E178" t="n">
        <v>0.13</v>
      </c>
      <c r="F178" t="n">
        <v>0.487</v>
      </c>
      <c r="G178" t="n">
        <v>0.549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HYPERLINK("https://www.defined.fi/sol/AdnFCiHpJgxQJVZqgUSGLToRbgpkbozT6Ynpic9ipump?maker=CPqEsrxNabpvBVrTjSFvbTKWyko3md9ac21EhWWDxoXe","https://www.defined.fi/sol/AdnFCiHpJgxQJVZqgUSGLToRbgpkbozT6Ynpic9ipump?maker=CPqEsrxNabpvBVrTjSFvbTKWyko3md9ac21EhWWDxoXe")</f>
        <v/>
      </c>
      <c r="M178">
        <f>HYPERLINK("https://dexscreener.com/solana/AdnFCiHpJgxQJVZqgUSGLToRbgpkbozT6Ynpic9ipump?maker=CPqEsrxNabpvBVrTjSFvbTKWyko3md9ac21EhWWDxoXe","https://dexscreener.com/solana/AdnFCiHpJgxQJVZqgUSGLToRbgpkbozT6Ynpic9ipump?maker=CPqEsrxNabpvBVrTjSFvbTKWyko3md9ac21EhWWDxoXe")</f>
        <v/>
      </c>
    </row>
    <row r="179">
      <c r="A179" t="inlineStr">
        <is>
          <t>GpyVkaANZzecNc9WPX7LN6Gcdca6wdwsRV6TYNcqpump</t>
        </is>
      </c>
      <c r="B179" t="inlineStr">
        <is>
          <t>FTOJ</t>
        </is>
      </c>
      <c r="C179" t="n">
        <v>5</v>
      </c>
      <c r="D179" t="n">
        <v>0.05</v>
      </c>
      <c r="E179" t="n">
        <v>-1</v>
      </c>
      <c r="F179" t="n">
        <v>1.82</v>
      </c>
      <c r="G179" t="n">
        <v>1.87</v>
      </c>
      <c r="H179" t="n">
        <v>2</v>
      </c>
      <c r="I179" t="n">
        <v>2</v>
      </c>
      <c r="J179" t="n">
        <v>-1</v>
      </c>
      <c r="K179" t="n">
        <v>-1</v>
      </c>
      <c r="L179">
        <f>HYPERLINK("https://www.defined.fi/sol/GpyVkaANZzecNc9WPX7LN6Gcdca6wdwsRV6TYNcqpump?maker=CPqEsrxNabpvBVrTjSFvbTKWyko3md9ac21EhWWDxoXe","https://www.defined.fi/sol/GpyVkaANZzecNc9WPX7LN6Gcdca6wdwsRV6TYNcqpump?maker=CPqEsrxNabpvBVrTjSFvbTKWyko3md9ac21EhWWDxoXe")</f>
        <v/>
      </c>
      <c r="M179">
        <f>HYPERLINK("https://dexscreener.com/solana/GpyVkaANZzecNc9WPX7LN6Gcdca6wdwsRV6TYNcqpump?maker=CPqEsrxNabpvBVrTjSFvbTKWyko3md9ac21EhWWDxoXe","https://dexscreener.com/solana/GpyVkaANZzecNc9WPX7LN6Gcdca6wdwsRV6TYNcqpump?maker=CPqEsrxNabpvBVrTjSFvbTKWyko3md9ac21EhWWDxoXe")</f>
        <v/>
      </c>
    </row>
    <row r="180">
      <c r="A180" t="inlineStr">
        <is>
          <t>3gu3yM99ESrMwWbc9u5Rvjd5K4pYQcoQUaFSqVUapump</t>
        </is>
      </c>
      <c r="B180" t="inlineStr">
        <is>
          <t>XIAOJIUJIU</t>
        </is>
      </c>
      <c r="C180" t="n">
        <v>5</v>
      </c>
      <c r="D180" t="n">
        <v>1.09</v>
      </c>
      <c r="E180" t="n">
        <v>-1</v>
      </c>
      <c r="F180" t="n">
        <v>2.86</v>
      </c>
      <c r="G180" t="n">
        <v>3.95</v>
      </c>
      <c r="H180" t="n">
        <v>5</v>
      </c>
      <c r="I180" t="n">
        <v>4</v>
      </c>
      <c r="J180" t="n">
        <v>-1</v>
      </c>
      <c r="K180" t="n">
        <v>-1</v>
      </c>
      <c r="L180">
        <f>HYPERLINK("https://www.defined.fi/sol/3gu3yM99ESrMwWbc9u5Rvjd5K4pYQcoQUaFSqVUapump?maker=CPqEsrxNabpvBVrTjSFvbTKWyko3md9ac21EhWWDxoXe","https://www.defined.fi/sol/3gu3yM99ESrMwWbc9u5Rvjd5K4pYQcoQUaFSqVUapump?maker=CPqEsrxNabpvBVrTjSFvbTKWyko3md9ac21EhWWDxoXe")</f>
        <v/>
      </c>
      <c r="M180">
        <f>HYPERLINK("https://dexscreener.com/solana/3gu3yM99ESrMwWbc9u5Rvjd5K4pYQcoQUaFSqVUapump?maker=CPqEsrxNabpvBVrTjSFvbTKWyko3md9ac21EhWWDxoXe","https://dexscreener.com/solana/3gu3yM99ESrMwWbc9u5Rvjd5K4pYQcoQUaFSqVUapump?maker=CPqEsrxNabpvBVrTjSFvbTKWyko3md9ac21EhWWDxoXe")</f>
        <v/>
      </c>
    </row>
    <row r="181">
      <c r="A181" t="inlineStr">
        <is>
          <t>93fcCE6kEHuRyN4Ub3VxB7ac9vdpZLaprjBJZxhKTczf</t>
        </is>
      </c>
      <c r="B181" t="inlineStr">
        <is>
          <t>OPTIMUS</t>
        </is>
      </c>
      <c r="C181" t="n">
        <v>5</v>
      </c>
      <c r="D181" t="n">
        <v>-0.011</v>
      </c>
      <c r="E181" t="n">
        <v>-0</v>
      </c>
      <c r="F181" t="n">
        <v>2.9</v>
      </c>
      <c r="G181" t="n">
        <v>2.89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HYPERLINK("https://www.defined.fi/sol/93fcCE6kEHuRyN4Ub3VxB7ac9vdpZLaprjBJZxhKTczf?maker=CPqEsrxNabpvBVrTjSFvbTKWyko3md9ac21EhWWDxoXe","https://www.defined.fi/sol/93fcCE6kEHuRyN4Ub3VxB7ac9vdpZLaprjBJZxhKTczf?maker=CPqEsrxNabpvBVrTjSFvbTKWyko3md9ac21EhWWDxoXe")</f>
        <v/>
      </c>
      <c r="M181">
        <f>HYPERLINK("https://dexscreener.com/solana/93fcCE6kEHuRyN4Ub3VxB7ac9vdpZLaprjBJZxhKTczf?maker=CPqEsrxNabpvBVrTjSFvbTKWyko3md9ac21EhWWDxoXe","https://dexscreener.com/solana/93fcCE6kEHuRyN4Ub3VxB7ac9vdpZLaprjBJZxhKTczf?maker=CPqEsrxNabpvBVrTjSFvbTKWyko3md9ac21EhWWDxoXe")</f>
        <v/>
      </c>
    </row>
    <row r="182">
      <c r="A182" t="inlineStr">
        <is>
          <t>2sBSn1kXMujMxcbSjUm2sdUffCr5gzWZgK3JbTF4pump</t>
        </is>
      </c>
      <c r="B182" t="inlineStr">
        <is>
          <t>amaya</t>
        </is>
      </c>
      <c r="C182" t="n">
        <v>6</v>
      </c>
      <c r="D182" t="n">
        <v>-0.281</v>
      </c>
      <c r="E182" t="n">
        <v>-0.59</v>
      </c>
      <c r="F182" t="n">
        <v>0.477</v>
      </c>
      <c r="G182" t="n">
        <v>0.195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HYPERLINK("https://www.defined.fi/sol/2sBSn1kXMujMxcbSjUm2sdUffCr5gzWZgK3JbTF4pump?maker=CPqEsrxNabpvBVrTjSFvbTKWyko3md9ac21EhWWDxoXe","https://www.defined.fi/sol/2sBSn1kXMujMxcbSjUm2sdUffCr5gzWZgK3JbTF4pump?maker=CPqEsrxNabpvBVrTjSFvbTKWyko3md9ac21EhWWDxoXe")</f>
        <v/>
      </c>
      <c r="M182">
        <f>HYPERLINK("https://dexscreener.com/solana/2sBSn1kXMujMxcbSjUm2sdUffCr5gzWZgK3JbTF4pump?maker=CPqEsrxNabpvBVrTjSFvbTKWyko3md9ac21EhWWDxoXe","https://dexscreener.com/solana/2sBSn1kXMujMxcbSjUm2sdUffCr5gzWZgK3JbTF4pump?maker=CPqEsrxNabpvBVrTjSFvbTKWyko3md9ac21EhWWDxoXe")</f>
        <v/>
      </c>
    </row>
    <row r="183">
      <c r="A183" t="inlineStr">
        <is>
          <t>H9G3pEdKuRdyAg7ytxexJ1o4nTnyem4JkC1w6AsSpump</t>
        </is>
      </c>
      <c r="B183" t="inlineStr">
        <is>
          <t>PUPPET</t>
        </is>
      </c>
      <c r="C183" t="n">
        <v>6</v>
      </c>
      <c r="D183" t="n">
        <v>-0.005</v>
      </c>
      <c r="E183" t="n">
        <v>-0.01</v>
      </c>
      <c r="F183" t="n">
        <v>0.475</v>
      </c>
      <c r="G183" t="n">
        <v>0.47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HYPERLINK("https://www.defined.fi/sol/H9G3pEdKuRdyAg7ytxexJ1o4nTnyem4JkC1w6AsSpump?maker=CPqEsrxNabpvBVrTjSFvbTKWyko3md9ac21EhWWDxoXe","https://www.defined.fi/sol/H9G3pEdKuRdyAg7ytxexJ1o4nTnyem4JkC1w6AsSpump?maker=CPqEsrxNabpvBVrTjSFvbTKWyko3md9ac21EhWWDxoXe")</f>
        <v/>
      </c>
      <c r="M183">
        <f>HYPERLINK("https://dexscreener.com/solana/H9G3pEdKuRdyAg7ytxexJ1o4nTnyem4JkC1w6AsSpump?maker=CPqEsrxNabpvBVrTjSFvbTKWyko3md9ac21EhWWDxoXe","https://dexscreener.com/solana/H9G3pEdKuRdyAg7ytxexJ1o4nTnyem4JkC1w6AsSpump?maker=CPqEsrxNabpvBVrTjSFvbTKWyko3md9ac21EhWWDxoXe")</f>
        <v/>
      </c>
    </row>
    <row r="184">
      <c r="A184" t="inlineStr">
        <is>
          <t>2Jtw87ZpvVffVrV5zVtCk8cfP6TULEoxJ65S1vCppump</t>
        </is>
      </c>
      <c r="B184" t="inlineStr">
        <is>
          <t>allin</t>
        </is>
      </c>
      <c r="C184" t="n">
        <v>6</v>
      </c>
      <c r="D184" t="n">
        <v>5.97</v>
      </c>
      <c r="E184" t="n">
        <v>0.4</v>
      </c>
      <c r="F184" t="n">
        <v>15.04</v>
      </c>
      <c r="G184" t="n">
        <v>21.01</v>
      </c>
      <c r="H184" t="n">
        <v>7</v>
      </c>
      <c r="I184" t="n">
        <v>8</v>
      </c>
      <c r="J184" t="n">
        <v>-1</v>
      </c>
      <c r="K184" t="n">
        <v>-1</v>
      </c>
      <c r="L184">
        <f>HYPERLINK("https://www.defined.fi/sol/2Jtw87ZpvVffVrV5zVtCk8cfP6TULEoxJ65S1vCppump?maker=CPqEsrxNabpvBVrTjSFvbTKWyko3md9ac21EhWWDxoXe","https://www.defined.fi/sol/2Jtw87ZpvVffVrV5zVtCk8cfP6TULEoxJ65S1vCppump?maker=CPqEsrxNabpvBVrTjSFvbTKWyko3md9ac21EhWWDxoXe")</f>
        <v/>
      </c>
      <c r="M184">
        <f>HYPERLINK("https://dexscreener.com/solana/2Jtw87ZpvVffVrV5zVtCk8cfP6TULEoxJ65S1vCppump?maker=CPqEsrxNabpvBVrTjSFvbTKWyko3md9ac21EhWWDxoXe","https://dexscreener.com/solana/2Jtw87ZpvVffVrV5zVtCk8cfP6TULEoxJ65S1vCppump?maker=CPqEsrxNabpvBVrTjSFvbTKWyko3md9ac21EhWWDxoXe")</f>
        <v/>
      </c>
    </row>
    <row r="185">
      <c r="A185" t="inlineStr">
        <is>
          <t>DUKxvk6SsE5b5poN47o9DVyeD3WiTr7eFoUSfSJGpump</t>
        </is>
      </c>
      <c r="B185" t="inlineStr">
        <is>
          <t>AIRPI</t>
        </is>
      </c>
      <c r="C185" t="n">
        <v>6</v>
      </c>
      <c r="D185" t="n">
        <v>-0.184</v>
      </c>
      <c r="E185" t="n">
        <v>-1</v>
      </c>
      <c r="F185" t="n">
        <v>0.509</v>
      </c>
      <c r="G185" t="n">
        <v>0.325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HYPERLINK("https://www.defined.fi/sol/DUKxvk6SsE5b5poN47o9DVyeD3WiTr7eFoUSfSJGpump?maker=CPqEsrxNabpvBVrTjSFvbTKWyko3md9ac21EhWWDxoXe","https://www.defined.fi/sol/DUKxvk6SsE5b5poN47o9DVyeD3WiTr7eFoUSfSJGpump?maker=CPqEsrxNabpvBVrTjSFvbTKWyko3md9ac21EhWWDxoXe")</f>
        <v/>
      </c>
      <c r="M185">
        <f>HYPERLINK("https://dexscreener.com/solana/DUKxvk6SsE5b5poN47o9DVyeD3WiTr7eFoUSfSJGpump?maker=CPqEsrxNabpvBVrTjSFvbTKWyko3md9ac21EhWWDxoXe","https://dexscreener.com/solana/DUKxvk6SsE5b5poN47o9DVyeD3WiTr7eFoUSfSJGpump?maker=CPqEsrxNabpvBVrTjSFvbTKWyko3md9ac21EhWWDxoXe")</f>
        <v/>
      </c>
    </row>
    <row r="186">
      <c r="A186" t="inlineStr">
        <is>
          <t>Fgyk43X3jo76owkWUdN2zTHsBpncNMPR86Nt5uUgpump</t>
        </is>
      </c>
      <c r="B186" t="inlineStr">
        <is>
          <t>LOA</t>
        </is>
      </c>
      <c r="C186" t="n">
        <v>6</v>
      </c>
      <c r="D186" t="n">
        <v>-0.494</v>
      </c>
      <c r="E186" t="n">
        <v>-0.91</v>
      </c>
      <c r="F186" t="n">
        <v>0.541</v>
      </c>
      <c r="G186" t="n">
        <v>0.047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HYPERLINK("https://www.defined.fi/sol/Fgyk43X3jo76owkWUdN2zTHsBpncNMPR86Nt5uUgpump?maker=CPqEsrxNabpvBVrTjSFvbTKWyko3md9ac21EhWWDxoXe","https://www.defined.fi/sol/Fgyk43X3jo76owkWUdN2zTHsBpncNMPR86Nt5uUgpump?maker=CPqEsrxNabpvBVrTjSFvbTKWyko3md9ac21EhWWDxoXe")</f>
        <v/>
      </c>
      <c r="M186">
        <f>HYPERLINK("https://dexscreener.com/solana/Fgyk43X3jo76owkWUdN2zTHsBpncNMPR86Nt5uUgpump?maker=CPqEsrxNabpvBVrTjSFvbTKWyko3md9ac21EhWWDxoXe","https://dexscreener.com/solana/Fgyk43X3jo76owkWUdN2zTHsBpncNMPR86Nt5uUgpump?maker=CPqEsrxNabpvBVrTjSFvbTKWyko3md9ac21EhWWDxoXe")</f>
        <v/>
      </c>
    </row>
    <row r="187">
      <c r="A187" t="inlineStr">
        <is>
          <t>4dUQqmBcXZRbT9N6Y3exxuocvYQR8SyTYKvynfL7pump</t>
        </is>
      </c>
      <c r="B187" t="inlineStr">
        <is>
          <t>ALLISTIC</t>
        </is>
      </c>
      <c r="C187" t="n">
        <v>6</v>
      </c>
      <c r="D187" t="n">
        <v>-0.145</v>
      </c>
      <c r="E187" t="n">
        <v>-1</v>
      </c>
      <c r="F187" t="n">
        <v>0.504</v>
      </c>
      <c r="G187" t="n">
        <v>0.359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HYPERLINK("https://www.defined.fi/sol/4dUQqmBcXZRbT9N6Y3exxuocvYQR8SyTYKvynfL7pump?maker=CPqEsrxNabpvBVrTjSFvbTKWyko3md9ac21EhWWDxoXe","https://www.defined.fi/sol/4dUQqmBcXZRbT9N6Y3exxuocvYQR8SyTYKvynfL7pump?maker=CPqEsrxNabpvBVrTjSFvbTKWyko3md9ac21EhWWDxoXe")</f>
        <v/>
      </c>
      <c r="M187">
        <f>HYPERLINK("https://dexscreener.com/solana/4dUQqmBcXZRbT9N6Y3exxuocvYQR8SyTYKvynfL7pump?maker=CPqEsrxNabpvBVrTjSFvbTKWyko3md9ac21EhWWDxoXe","https://dexscreener.com/solana/4dUQqmBcXZRbT9N6Y3exxuocvYQR8SyTYKvynfL7pump?maker=CPqEsrxNabpvBVrTjSFvbTKWyko3md9ac21EhWWDxoXe")</f>
        <v/>
      </c>
    </row>
    <row r="188">
      <c r="A188" t="inlineStr">
        <is>
          <t>AgPgephMgpNdGsJc7WtbSZyzKFWtexkaMR9Z4m1pump</t>
        </is>
      </c>
      <c r="B188" t="inlineStr">
        <is>
          <t>SFC</t>
        </is>
      </c>
      <c r="C188" t="n">
        <v>6</v>
      </c>
      <c r="D188" t="n">
        <v>-0.263</v>
      </c>
      <c r="E188" t="n">
        <v>-1</v>
      </c>
      <c r="F188" t="n">
        <v>0.535</v>
      </c>
      <c r="G188" t="n">
        <v>0.272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HYPERLINK("https://www.defined.fi/sol/AgPgephMgpNdGsJc7WtbSZyzKFWtexkaMR9Z4m1pump?maker=CPqEsrxNabpvBVrTjSFvbTKWyko3md9ac21EhWWDxoXe","https://www.defined.fi/sol/AgPgephMgpNdGsJc7WtbSZyzKFWtexkaMR9Z4m1pump?maker=CPqEsrxNabpvBVrTjSFvbTKWyko3md9ac21EhWWDxoXe")</f>
        <v/>
      </c>
      <c r="M188">
        <f>HYPERLINK("https://dexscreener.com/solana/AgPgephMgpNdGsJc7WtbSZyzKFWtexkaMR9Z4m1pump?maker=CPqEsrxNabpvBVrTjSFvbTKWyko3md9ac21EhWWDxoXe","https://dexscreener.com/solana/AgPgephMgpNdGsJc7WtbSZyzKFWtexkaMR9Z4m1pump?maker=CPqEsrxNabpvBVrTjSFvbTKWyko3md9ac21EhWWDxoXe")</f>
        <v/>
      </c>
    </row>
    <row r="189">
      <c r="A189" t="inlineStr">
        <is>
          <t>74wkscSaKbXPcCRNFc6mozduNT54XbJKxqxriQTjpump</t>
        </is>
      </c>
      <c r="B189" t="inlineStr">
        <is>
          <t>ratimics</t>
        </is>
      </c>
      <c r="C189" t="n">
        <v>6</v>
      </c>
      <c r="D189" t="n">
        <v>-0.426</v>
      </c>
      <c r="E189" t="n">
        <v>-0.9</v>
      </c>
      <c r="F189" t="n">
        <v>0.474</v>
      </c>
      <c r="G189" t="n">
        <v>0.048</v>
      </c>
      <c r="H189" t="n">
        <v>1</v>
      </c>
      <c r="I189" t="n">
        <v>1</v>
      </c>
      <c r="J189" t="n">
        <v>-1</v>
      </c>
      <c r="K189" t="n">
        <v>-1</v>
      </c>
      <c r="L189">
        <f>HYPERLINK("https://www.defined.fi/sol/74wkscSaKbXPcCRNFc6mozduNT54XbJKxqxriQTjpump?maker=CPqEsrxNabpvBVrTjSFvbTKWyko3md9ac21EhWWDxoXe","https://www.defined.fi/sol/74wkscSaKbXPcCRNFc6mozduNT54XbJKxqxriQTjpump?maker=CPqEsrxNabpvBVrTjSFvbTKWyko3md9ac21EhWWDxoXe")</f>
        <v/>
      </c>
      <c r="M189">
        <f>HYPERLINK("https://dexscreener.com/solana/74wkscSaKbXPcCRNFc6mozduNT54XbJKxqxriQTjpump?maker=CPqEsrxNabpvBVrTjSFvbTKWyko3md9ac21EhWWDxoXe","https://dexscreener.com/solana/74wkscSaKbXPcCRNFc6mozduNT54XbJKxqxriQTjpump?maker=CPqEsrxNabpvBVrTjSFvbTKWyko3md9ac21EhWWDxoXe")</f>
        <v/>
      </c>
    </row>
    <row r="190">
      <c r="A190" t="inlineStr">
        <is>
          <t>9HBZEis8XnyWY8vNPVhzKKLY68byzH4gijXid7LTpump</t>
        </is>
      </c>
      <c r="B190" t="inlineStr">
        <is>
          <t>Aibo</t>
        </is>
      </c>
      <c r="C190" t="n">
        <v>6</v>
      </c>
      <c r="D190" t="n">
        <v>-0.04</v>
      </c>
      <c r="E190" t="n">
        <v>-0.08</v>
      </c>
      <c r="F190" t="n">
        <v>0.473</v>
      </c>
      <c r="G190" t="n">
        <v>0.433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HYPERLINK("https://www.defined.fi/sol/9HBZEis8XnyWY8vNPVhzKKLY68byzH4gijXid7LTpump?maker=CPqEsrxNabpvBVrTjSFvbTKWyko3md9ac21EhWWDxoXe","https://www.defined.fi/sol/9HBZEis8XnyWY8vNPVhzKKLY68byzH4gijXid7LTpump?maker=CPqEsrxNabpvBVrTjSFvbTKWyko3md9ac21EhWWDxoXe")</f>
        <v/>
      </c>
      <c r="M190">
        <f>HYPERLINK("https://dexscreener.com/solana/9HBZEis8XnyWY8vNPVhzKKLY68byzH4gijXid7LTpump?maker=CPqEsrxNabpvBVrTjSFvbTKWyko3md9ac21EhWWDxoXe","https://dexscreener.com/solana/9HBZEis8XnyWY8vNPVhzKKLY68byzH4gijXid7LTpump?maker=CPqEsrxNabpvBVrTjSFvbTKWyko3md9ac21EhWWDxoXe")</f>
        <v/>
      </c>
    </row>
    <row r="191">
      <c r="A191" t="inlineStr">
        <is>
          <t>D1wUhnzTDscCDRdxDwR4h82XkesXgQR4Q2zLhSuYJA5m</t>
        </is>
      </c>
      <c r="B191" t="inlineStr">
        <is>
          <t>FLUXT</t>
        </is>
      </c>
      <c r="C191" t="n">
        <v>6</v>
      </c>
      <c r="D191" t="n">
        <v>-0.015</v>
      </c>
      <c r="E191" t="n">
        <v>-0.03</v>
      </c>
      <c r="F191" t="n">
        <v>0.473</v>
      </c>
      <c r="G191" t="n">
        <v>0.457</v>
      </c>
      <c r="H191" t="n">
        <v>1</v>
      </c>
      <c r="I191" t="n">
        <v>1</v>
      </c>
      <c r="J191" t="n">
        <v>-1</v>
      </c>
      <c r="K191" t="n">
        <v>-1</v>
      </c>
      <c r="L191">
        <f>HYPERLINK("https://www.defined.fi/sol/D1wUhnzTDscCDRdxDwR4h82XkesXgQR4Q2zLhSuYJA5m?maker=CPqEsrxNabpvBVrTjSFvbTKWyko3md9ac21EhWWDxoXe","https://www.defined.fi/sol/D1wUhnzTDscCDRdxDwR4h82XkesXgQR4Q2zLhSuYJA5m?maker=CPqEsrxNabpvBVrTjSFvbTKWyko3md9ac21EhWWDxoXe")</f>
        <v/>
      </c>
      <c r="M191">
        <f>HYPERLINK("https://dexscreener.com/solana/D1wUhnzTDscCDRdxDwR4h82XkesXgQR4Q2zLhSuYJA5m?maker=CPqEsrxNabpvBVrTjSFvbTKWyko3md9ac21EhWWDxoXe","https://dexscreener.com/solana/D1wUhnzTDscCDRdxDwR4h82XkesXgQR4Q2zLhSuYJA5m?maker=CPqEsrxNabpvBVrTjSFvbTKWyko3md9ac21EhWWDxoXe")</f>
        <v/>
      </c>
    </row>
    <row r="192">
      <c r="A192" t="inlineStr">
        <is>
          <t>97L8Pp7NnxEz8MLzrASVzPku4rrp8YKDLCKzGkcZpump</t>
        </is>
      </c>
      <c r="B192" t="inlineStr">
        <is>
          <t>GOATCUM</t>
        </is>
      </c>
      <c r="C192" t="n">
        <v>6</v>
      </c>
      <c r="D192" t="n">
        <v>0.47</v>
      </c>
      <c r="E192" t="n">
        <v>0.17</v>
      </c>
      <c r="F192" t="n">
        <v>2.74</v>
      </c>
      <c r="G192" t="n">
        <v>3.21</v>
      </c>
      <c r="H192" t="n">
        <v>3</v>
      </c>
      <c r="I192" t="n">
        <v>3</v>
      </c>
      <c r="J192" t="n">
        <v>-1</v>
      </c>
      <c r="K192" t="n">
        <v>-1</v>
      </c>
      <c r="L192">
        <f>HYPERLINK("https://www.defined.fi/sol/97L8Pp7NnxEz8MLzrASVzPku4rrp8YKDLCKzGkcZpump?maker=CPqEsrxNabpvBVrTjSFvbTKWyko3md9ac21EhWWDxoXe","https://www.defined.fi/sol/97L8Pp7NnxEz8MLzrASVzPku4rrp8YKDLCKzGkcZpump?maker=CPqEsrxNabpvBVrTjSFvbTKWyko3md9ac21EhWWDxoXe")</f>
        <v/>
      </c>
      <c r="M192">
        <f>HYPERLINK("https://dexscreener.com/solana/97L8Pp7NnxEz8MLzrASVzPku4rrp8YKDLCKzGkcZpump?maker=CPqEsrxNabpvBVrTjSFvbTKWyko3md9ac21EhWWDxoXe","https://dexscreener.com/solana/97L8Pp7NnxEz8MLzrASVzPku4rrp8YKDLCKzGkcZpump?maker=CPqEsrxNabpvBVrTjSFvbTKWyko3md9ac21EhWWDxoXe")</f>
        <v/>
      </c>
    </row>
    <row r="193">
      <c r="A193" t="inlineStr">
        <is>
          <t>4AKkHZm2UCc2aaTpXnPTpnipEootV4NZFWjUU4MLpump</t>
        </is>
      </c>
      <c r="B193" t="inlineStr">
        <is>
          <t>AEON1539</t>
        </is>
      </c>
      <c r="C193" t="n">
        <v>6</v>
      </c>
      <c r="D193" t="n">
        <v>0.829</v>
      </c>
      <c r="E193" t="n">
        <v>-1</v>
      </c>
      <c r="F193" t="n">
        <v>1.45</v>
      </c>
      <c r="G193" t="n">
        <v>2.28</v>
      </c>
      <c r="H193" t="n">
        <v>2</v>
      </c>
      <c r="I193" t="n">
        <v>2</v>
      </c>
      <c r="J193" t="n">
        <v>-1</v>
      </c>
      <c r="K193" t="n">
        <v>-1</v>
      </c>
      <c r="L193">
        <f>HYPERLINK("https://www.defined.fi/sol/4AKkHZm2UCc2aaTpXnPTpnipEootV4NZFWjUU4MLpump?maker=CPqEsrxNabpvBVrTjSFvbTKWyko3md9ac21EhWWDxoXe","https://www.defined.fi/sol/4AKkHZm2UCc2aaTpXnPTpnipEootV4NZFWjUU4MLpump?maker=CPqEsrxNabpvBVrTjSFvbTKWyko3md9ac21EhWWDxoXe")</f>
        <v/>
      </c>
      <c r="M193">
        <f>HYPERLINK("https://dexscreener.com/solana/4AKkHZm2UCc2aaTpXnPTpnipEootV4NZFWjUU4MLpump?maker=CPqEsrxNabpvBVrTjSFvbTKWyko3md9ac21EhWWDxoXe","https://dexscreener.com/solana/4AKkHZm2UCc2aaTpXnPTpnipEootV4NZFWjUU4MLpump?maker=CPqEsrxNabpvBVrTjSFvbTKWyko3md9ac21EhWWDxoXe")</f>
        <v/>
      </c>
    </row>
    <row r="194">
      <c r="A194" t="inlineStr">
        <is>
          <t>BCHACRbPesCXPs5tMsX4nhA7F4SkXQqXvrs3qgKYpump</t>
        </is>
      </c>
      <c r="B194" t="inlineStr">
        <is>
          <t>AEON1539</t>
        </is>
      </c>
      <c r="C194" t="n">
        <v>6</v>
      </c>
      <c r="D194" t="n">
        <v>1.87</v>
      </c>
      <c r="E194" t="n">
        <v>3.32</v>
      </c>
      <c r="F194" t="n">
        <v>0.5620000000000001</v>
      </c>
      <c r="G194" t="n">
        <v>2.43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HYPERLINK("https://www.defined.fi/sol/BCHACRbPesCXPs5tMsX4nhA7F4SkXQqXvrs3qgKYpump?maker=CPqEsrxNabpvBVrTjSFvbTKWyko3md9ac21EhWWDxoXe","https://www.defined.fi/sol/BCHACRbPesCXPs5tMsX4nhA7F4SkXQqXvrs3qgKYpump?maker=CPqEsrxNabpvBVrTjSFvbTKWyko3md9ac21EhWWDxoXe")</f>
        <v/>
      </c>
      <c r="M194">
        <f>HYPERLINK("https://dexscreener.com/solana/BCHACRbPesCXPs5tMsX4nhA7F4SkXQqXvrs3qgKYpump?maker=CPqEsrxNabpvBVrTjSFvbTKWyko3md9ac21EhWWDxoXe","https://dexscreener.com/solana/BCHACRbPesCXPs5tMsX4nhA7F4SkXQqXvrs3qgKYpump?maker=CPqEsrxNabpvBVrTjSFvbTKWyko3md9ac21EhWWDxoXe")</f>
        <v/>
      </c>
    </row>
    <row r="195">
      <c r="A195" t="inlineStr">
        <is>
          <t>EjRQAxU3sLgHBXQrVmC4dF2VfPEpAsSQjp7yP8Atpump</t>
        </is>
      </c>
      <c r="B195" t="inlineStr">
        <is>
          <t>cum</t>
        </is>
      </c>
      <c r="C195" t="n">
        <v>6</v>
      </c>
      <c r="D195" t="n">
        <v>-0.423</v>
      </c>
      <c r="E195" t="n">
        <v>-0.92</v>
      </c>
      <c r="F195" t="n">
        <v>0.46</v>
      </c>
      <c r="G195" t="n">
        <v>0.037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HYPERLINK("https://www.defined.fi/sol/EjRQAxU3sLgHBXQrVmC4dF2VfPEpAsSQjp7yP8Atpump?maker=CPqEsrxNabpvBVrTjSFvbTKWyko3md9ac21EhWWDxoXe","https://www.defined.fi/sol/EjRQAxU3sLgHBXQrVmC4dF2VfPEpAsSQjp7yP8Atpump?maker=CPqEsrxNabpvBVrTjSFvbTKWyko3md9ac21EhWWDxoXe")</f>
        <v/>
      </c>
      <c r="M195">
        <f>HYPERLINK("https://dexscreener.com/solana/EjRQAxU3sLgHBXQrVmC4dF2VfPEpAsSQjp7yP8Atpump?maker=CPqEsrxNabpvBVrTjSFvbTKWyko3md9ac21EhWWDxoXe","https://dexscreener.com/solana/EjRQAxU3sLgHBXQrVmC4dF2VfPEpAsSQjp7yP8Atpump?maker=CPqEsrxNabpvBVrTjSFvbTKWyko3md9ac21EhWWDxoXe")</f>
        <v/>
      </c>
    </row>
    <row r="196">
      <c r="A196" t="inlineStr">
        <is>
          <t>GEE1tba8m9n7QKvXt4scfUunQ7YhduuxwBFKHQ2cpump</t>
        </is>
      </c>
      <c r="B196" t="inlineStr">
        <is>
          <t>HANK</t>
        </is>
      </c>
      <c r="C196" t="n">
        <v>6</v>
      </c>
      <c r="D196" t="n">
        <v>0.706</v>
      </c>
      <c r="E196" t="n">
        <v>0.49</v>
      </c>
      <c r="F196" t="n">
        <v>1.44</v>
      </c>
      <c r="G196" t="n">
        <v>2.14</v>
      </c>
      <c r="H196" t="n">
        <v>2</v>
      </c>
      <c r="I196" t="n">
        <v>2</v>
      </c>
      <c r="J196" t="n">
        <v>-1</v>
      </c>
      <c r="K196" t="n">
        <v>-1</v>
      </c>
      <c r="L196">
        <f>HYPERLINK("https://www.defined.fi/sol/GEE1tba8m9n7QKvXt4scfUunQ7YhduuxwBFKHQ2cpump?maker=CPqEsrxNabpvBVrTjSFvbTKWyko3md9ac21EhWWDxoXe","https://www.defined.fi/sol/GEE1tba8m9n7QKvXt4scfUunQ7YhduuxwBFKHQ2cpump?maker=CPqEsrxNabpvBVrTjSFvbTKWyko3md9ac21EhWWDxoXe")</f>
        <v/>
      </c>
      <c r="M196">
        <f>HYPERLINK("https://dexscreener.com/solana/GEE1tba8m9n7QKvXt4scfUunQ7YhduuxwBFKHQ2cpump?maker=CPqEsrxNabpvBVrTjSFvbTKWyko3md9ac21EhWWDxoXe","https://dexscreener.com/solana/GEE1tba8m9n7QKvXt4scfUunQ7YhduuxwBFKHQ2cpump?maker=CPqEsrxNabpvBVrTjSFvbTKWyko3md9ac21EhWWDxoXe")</f>
        <v/>
      </c>
    </row>
    <row r="197">
      <c r="A197" t="inlineStr">
        <is>
          <t>BWTRGSpXySz7hJc1rxRhXVHTNQN5pyk8EhWJVCxypump</t>
        </is>
      </c>
      <c r="B197" t="inlineStr">
        <is>
          <t>Sydney</t>
        </is>
      </c>
      <c r="C197" t="n">
        <v>6</v>
      </c>
      <c r="D197" t="n">
        <v>-0.217</v>
      </c>
      <c r="E197" t="n">
        <v>-1</v>
      </c>
      <c r="F197" t="n">
        <v>0.549</v>
      </c>
      <c r="G197" t="n">
        <v>0.332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HYPERLINK("https://www.defined.fi/sol/BWTRGSpXySz7hJc1rxRhXVHTNQN5pyk8EhWJVCxypump?maker=CPqEsrxNabpvBVrTjSFvbTKWyko3md9ac21EhWWDxoXe","https://www.defined.fi/sol/BWTRGSpXySz7hJc1rxRhXVHTNQN5pyk8EhWJVCxypump?maker=CPqEsrxNabpvBVrTjSFvbTKWyko3md9ac21EhWWDxoXe")</f>
        <v/>
      </c>
      <c r="M197">
        <f>HYPERLINK("https://dexscreener.com/solana/BWTRGSpXySz7hJc1rxRhXVHTNQN5pyk8EhWJVCxypump?maker=CPqEsrxNabpvBVrTjSFvbTKWyko3md9ac21EhWWDxoXe","https://dexscreener.com/solana/BWTRGSpXySz7hJc1rxRhXVHTNQN5pyk8EhWJVCxypump?maker=CPqEsrxNabpvBVrTjSFvbTKWyko3md9ac21EhWWDxoXe")</f>
        <v/>
      </c>
    </row>
    <row r="198">
      <c r="A198" t="inlineStr">
        <is>
          <t>D3XPrsj2R2DnrsyatDVvquPL1imfd2ooGrVgjhQFpump</t>
        </is>
      </c>
      <c r="B198" t="inlineStr">
        <is>
          <t>GAI</t>
        </is>
      </c>
      <c r="C198" t="n">
        <v>6</v>
      </c>
      <c r="D198" t="n">
        <v>0.213</v>
      </c>
      <c r="E198" t="n">
        <v>-1</v>
      </c>
      <c r="F198" t="n">
        <v>0.456</v>
      </c>
      <c r="G198" t="n">
        <v>0.669</v>
      </c>
      <c r="H198" t="n">
        <v>1</v>
      </c>
      <c r="I198" t="n">
        <v>1</v>
      </c>
      <c r="J198" t="n">
        <v>-1</v>
      </c>
      <c r="K198" t="n">
        <v>-1</v>
      </c>
      <c r="L198">
        <f>HYPERLINK("https://www.defined.fi/sol/D3XPrsj2R2DnrsyatDVvquPL1imfd2ooGrVgjhQFpump?maker=CPqEsrxNabpvBVrTjSFvbTKWyko3md9ac21EhWWDxoXe","https://www.defined.fi/sol/D3XPrsj2R2DnrsyatDVvquPL1imfd2ooGrVgjhQFpump?maker=CPqEsrxNabpvBVrTjSFvbTKWyko3md9ac21EhWWDxoXe")</f>
        <v/>
      </c>
      <c r="M198">
        <f>HYPERLINK("https://dexscreener.com/solana/D3XPrsj2R2DnrsyatDVvquPL1imfd2ooGrVgjhQFpump?maker=CPqEsrxNabpvBVrTjSFvbTKWyko3md9ac21EhWWDxoXe","https://dexscreener.com/solana/D3XPrsj2R2DnrsyatDVvquPL1imfd2ooGrVgjhQFpump?maker=CPqEsrxNabpvBVrTjSFvbTKWyko3md9ac21EhWWDxoXe")</f>
        <v/>
      </c>
    </row>
    <row r="199">
      <c r="A199" t="inlineStr">
        <is>
          <t>7AAQ3UfUL7bFU2BtxnjSmNSuoSM2kEJNSfYxMQJkpump</t>
        </is>
      </c>
      <c r="B199" t="inlineStr">
        <is>
          <t>MECHAZILLA</t>
        </is>
      </c>
      <c r="C199" t="n">
        <v>6</v>
      </c>
      <c r="D199" t="n">
        <v>-0.758</v>
      </c>
      <c r="E199" t="n">
        <v>-0.33</v>
      </c>
      <c r="F199" t="n">
        <v>2.27</v>
      </c>
      <c r="G199" t="n">
        <v>1.51</v>
      </c>
      <c r="H199" t="n">
        <v>4</v>
      </c>
      <c r="I199" t="n">
        <v>2</v>
      </c>
      <c r="J199" t="n">
        <v>-1</v>
      </c>
      <c r="K199" t="n">
        <v>-1</v>
      </c>
      <c r="L199">
        <f>HYPERLINK("https://www.defined.fi/sol/7AAQ3UfUL7bFU2BtxnjSmNSuoSM2kEJNSfYxMQJkpump?maker=CPqEsrxNabpvBVrTjSFvbTKWyko3md9ac21EhWWDxoXe","https://www.defined.fi/sol/7AAQ3UfUL7bFU2BtxnjSmNSuoSM2kEJNSfYxMQJkpump?maker=CPqEsrxNabpvBVrTjSFvbTKWyko3md9ac21EhWWDxoXe")</f>
        <v/>
      </c>
      <c r="M199">
        <f>HYPERLINK("https://dexscreener.com/solana/7AAQ3UfUL7bFU2BtxnjSmNSuoSM2kEJNSfYxMQJkpump?maker=CPqEsrxNabpvBVrTjSFvbTKWyko3md9ac21EhWWDxoXe","https://dexscreener.com/solana/7AAQ3UfUL7bFU2BtxnjSmNSuoSM2kEJNSfYxMQJkpump?maker=CPqEsrxNabpvBVrTjSFvbTKWyko3md9ac21EhWWDxoXe")</f>
        <v/>
      </c>
    </row>
    <row r="200">
      <c r="A200" t="inlineStr">
        <is>
          <t>EcR1tHGbgcPzQJvfEt1zqbkKEqmNZYGNfwiubSopcSho</t>
        </is>
      </c>
      <c r="B200" t="inlineStr">
        <is>
          <t>DPRKIM</t>
        </is>
      </c>
      <c r="C200" t="n">
        <v>6</v>
      </c>
      <c r="D200" t="n">
        <v>-0.325</v>
      </c>
      <c r="E200" t="n">
        <v>-0.24</v>
      </c>
      <c r="F200" t="n">
        <v>1.37</v>
      </c>
      <c r="G200" t="n">
        <v>1.04</v>
      </c>
      <c r="H200" t="n">
        <v>2</v>
      </c>
      <c r="I200" t="n">
        <v>1</v>
      </c>
      <c r="J200" t="n">
        <v>-1</v>
      </c>
      <c r="K200" t="n">
        <v>-1</v>
      </c>
      <c r="L200">
        <f>HYPERLINK("https://www.defined.fi/sol/EcR1tHGbgcPzQJvfEt1zqbkKEqmNZYGNfwiubSopcSho?maker=CPqEsrxNabpvBVrTjSFvbTKWyko3md9ac21EhWWDxoXe","https://www.defined.fi/sol/EcR1tHGbgcPzQJvfEt1zqbkKEqmNZYGNfwiubSopcSho?maker=CPqEsrxNabpvBVrTjSFvbTKWyko3md9ac21EhWWDxoXe")</f>
        <v/>
      </c>
      <c r="M200">
        <f>HYPERLINK("https://dexscreener.com/solana/EcR1tHGbgcPzQJvfEt1zqbkKEqmNZYGNfwiubSopcSho?maker=CPqEsrxNabpvBVrTjSFvbTKWyko3md9ac21EhWWDxoXe","https://dexscreener.com/solana/EcR1tHGbgcPzQJvfEt1zqbkKEqmNZYGNfwiubSopcSho?maker=CPqEsrxNabpvBVrTjSFvbTKWyko3md9ac21EhWWDxoXe")</f>
        <v/>
      </c>
    </row>
    <row r="201">
      <c r="A201" t="inlineStr">
        <is>
          <t>FQqToyU49rdAHWWBg37TSxo8sAHR99TauGWu2MYaS5gt</t>
        </is>
      </c>
      <c r="B201" t="inlineStr">
        <is>
          <t>FACE</t>
        </is>
      </c>
      <c r="C201" t="n">
        <v>6</v>
      </c>
      <c r="D201" t="n">
        <v>-0.008</v>
      </c>
      <c r="E201" t="n">
        <v>-0.01</v>
      </c>
      <c r="F201" t="n">
        <v>0.911</v>
      </c>
      <c r="G201" t="n">
        <v>0.902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HYPERLINK("https://www.defined.fi/sol/FQqToyU49rdAHWWBg37TSxo8sAHR99TauGWu2MYaS5gt?maker=CPqEsrxNabpvBVrTjSFvbTKWyko3md9ac21EhWWDxoXe","https://www.defined.fi/sol/FQqToyU49rdAHWWBg37TSxo8sAHR99TauGWu2MYaS5gt?maker=CPqEsrxNabpvBVrTjSFvbTKWyko3md9ac21EhWWDxoXe")</f>
        <v/>
      </c>
      <c r="M201">
        <f>HYPERLINK("https://dexscreener.com/solana/FQqToyU49rdAHWWBg37TSxo8sAHR99TauGWu2MYaS5gt?maker=CPqEsrxNabpvBVrTjSFvbTKWyko3md9ac21EhWWDxoXe","https://dexscreener.com/solana/FQqToyU49rdAHWWBg37TSxo8sAHR99TauGWu2MYaS5gt?maker=CPqEsrxNabpvBVrTjSFvbTKWyko3md9ac21EhWWDxoXe")</f>
        <v/>
      </c>
    </row>
    <row r="202">
      <c r="A202" t="inlineStr">
        <is>
          <t>7ERoRufRSY5XV7rfsTpYUk6nf2FHWUMpTSwb59SWpump</t>
        </is>
      </c>
      <c r="B202" t="inlineStr">
        <is>
          <t>dib</t>
        </is>
      </c>
      <c r="C202" t="n">
        <v>6</v>
      </c>
      <c r="D202" t="n">
        <v>0</v>
      </c>
      <c r="E202" t="n">
        <v>-1</v>
      </c>
      <c r="F202" t="n">
        <v>0.453</v>
      </c>
      <c r="G202" t="n">
        <v>0.453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HYPERLINK("https://www.defined.fi/sol/7ERoRufRSY5XV7rfsTpYUk6nf2FHWUMpTSwb59SWpump?maker=CPqEsrxNabpvBVrTjSFvbTKWyko3md9ac21EhWWDxoXe","https://www.defined.fi/sol/7ERoRufRSY5XV7rfsTpYUk6nf2FHWUMpTSwb59SWpump?maker=CPqEsrxNabpvBVrTjSFvbTKWyko3md9ac21EhWWDxoXe")</f>
        <v/>
      </c>
      <c r="M202">
        <f>HYPERLINK("https://dexscreener.com/solana/7ERoRufRSY5XV7rfsTpYUk6nf2FHWUMpTSwb59SWpump?maker=CPqEsrxNabpvBVrTjSFvbTKWyko3md9ac21EhWWDxoXe","https://dexscreener.com/solana/7ERoRufRSY5XV7rfsTpYUk6nf2FHWUMpTSwb59SWpump?maker=CPqEsrxNabpvBVrTjSFvbTKWyko3md9ac21EhWWDxoXe")</f>
        <v/>
      </c>
    </row>
    <row r="203">
      <c r="A203" t="inlineStr">
        <is>
          <t>FVfPPdfyWzmsRzm6H1tF9ESrXAhDisqkJ8SrhDHKpump</t>
        </is>
      </c>
      <c r="B203" t="inlineStr">
        <is>
          <t>JANNLEE</t>
        </is>
      </c>
      <c r="C203" t="n">
        <v>6</v>
      </c>
      <c r="D203" t="n">
        <v>0</v>
      </c>
      <c r="E203" t="n">
        <v>-1</v>
      </c>
      <c r="F203" t="n">
        <v>0.453</v>
      </c>
      <c r="G203" t="n">
        <v>0.453</v>
      </c>
      <c r="H203" t="n">
        <v>1</v>
      </c>
      <c r="I203" t="n">
        <v>1</v>
      </c>
      <c r="J203" t="n">
        <v>-1</v>
      </c>
      <c r="K203" t="n">
        <v>-1</v>
      </c>
      <c r="L203">
        <f>HYPERLINK("https://www.defined.fi/sol/FVfPPdfyWzmsRzm6H1tF9ESrXAhDisqkJ8SrhDHKpump?maker=CPqEsrxNabpvBVrTjSFvbTKWyko3md9ac21EhWWDxoXe","https://www.defined.fi/sol/FVfPPdfyWzmsRzm6H1tF9ESrXAhDisqkJ8SrhDHKpump?maker=CPqEsrxNabpvBVrTjSFvbTKWyko3md9ac21EhWWDxoXe")</f>
        <v/>
      </c>
      <c r="M203">
        <f>HYPERLINK("https://dexscreener.com/solana/FVfPPdfyWzmsRzm6H1tF9ESrXAhDisqkJ8SrhDHKpump?maker=CPqEsrxNabpvBVrTjSFvbTKWyko3md9ac21EhWWDxoXe","https://dexscreener.com/solana/FVfPPdfyWzmsRzm6H1tF9ESrXAhDisqkJ8SrhDHKpump?maker=CPqEsrxNabpvBVrTjSFvbTKWyko3md9ac21EhWWDxoXe")</f>
        <v/>
      </c>
    </row>
    <row r="204">
      <c r="A204" t="inlineStr">
        <is>
          <t>AVRPs8DJ379nTMNAwd7CEr7Pe24uAnUhLT9kQNqKpump</t>
        </is>
      </c>
      <c r="B204" t="inlineStr">
        <is>
          <t>CHRISTIE</t>
        </is>
      </c>
      <c r="C204" t="n">
        <v>6</v>
      </c>
      <c r="D204" t="n">
        <v>0.026</v>
      </c>
      <c r="E204" t="n">
        <v>-1</v>
      </c>
      <c r="F204" t="n">
        <v>0.452</v>
      </c>
      <c r="G204" t="n">
        <v>0.478</v>
      </c>
      <c r="H204" t="n">
        <v>1</v>
      </c>
      <c r="I204" t="n">
        <v>1</v>
      </c>
      <c r="J204" t="n">
        <v>-1</v>
      </c>
      <c r="K204" t="n">
        <v>-1</v>
      </c>
      <c r="L204">
        <f>HYPERLINK("https://www.defined.fi/sol/AVRPs8DJ379nTMNAwd7CEr7Pe24uAnUhLT9kQNqKpump?maker=CPqEsrxNabpvBVrTjSFvbTKWyko3md9ac21EhWWDxoXe","https://www.defined.fi/sol/AVRPs8DJ379nTMNAwd7CEr7Pe24uAnUhLT9kQNqKpump?maker=CPqEsrxNabpvBVrTjSFvbTKWyko3md9ac21EhWWDxoXe")</f>
        <v/>
      </c>
      <c r="M204">
        <f>HYPERLINK("https://dexscreener.com/solana/AVRPs8DJ379nTMNAwd7CEr7Pe24uAnUhLT9kQNqKpump?maker=CPqEsrxNabpvBVrTjSFvbTKWyko3md9ac21EhWWDxoXe","https://dexscreener.com/solana/AVRPs8DJ379nTMNAwd7CEr7Pe24uAnUhLT9kQNqKpump?maker=CPqEsrxNabpvBVrTjSFvbTKWyko3md9ac21EhWWDxoXe")</f>
        <v/>
      </c>
    </row>
    <row r="205">
      <c r="A205" t="inlineStr">
        <is>
          <t>AcLZzx4mwrG7YscVRQttENm1rJ2RdEioa7Hmym5qpump</t>
        </is>
      </c>
      <c r="B205" t="inlineStr">
        <is>
          <t>Kasumi</t>
        </is>
      </c>
      <c r="C205" t="n">
        <v>6</v>
      </c>
      <c r="D205" t="n">
        <v>0.08599999999999999</v>
      </c>
      <c r="E205" t="n">
        <v>-1</v>
      </c>
      <c r="F205" t="n">
        <v>0.451</v>
      </c>
      <c r="G205" t="n">
        <v>0.537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HYPERLINK("https://www.defined.fi/sol/AcLZzx4mwrG7YscVRQttENm1rJ2RdEioa7Hmym5qpump?maker=CPqEsrxNabpvBVrTjSFvbTKWyko3md9ac21EhWWDxoXe","https://www.defined.fi/sol/AcLZzx4mwrG7YscVRQttENm1rJ2RdEioa7Hmym5qpump?maker=CPqEsrxNabpvBVrTjSFvbTKWyko3md9ac21EhWWDxoXe")</f>
        <v/>
      </c>
      <c r="M205">
        <f>HYPERLINK("https://dexscreener.com/solana/AcLZzx4mwrG7YscVRQttENm1rJ2RdEioa7Hmym5qpump?maker=CPqEsrxNabpvBVrTjSFvbTKWyko3md9ac21EhWWDxoXe","https://dexscreener.com/solana/AcLZzx4mwrG7YscVRQttENm1rJ2RdEioa7Hmym5qpump?maker=CPqEsrxNabpvBVrTjSFvbTKWyko3md9ac21EhWWDxoXe")</f>
        <v/>
      </c>
    </row>
    <row r="206">
      <c r="A206" t="inlineStr">
        <is>
          <t>DZYSRRToapPd62BenP5jbYfoHcJzDEQfQ6U71zRTpump</t>
        </is>
      </c>
      <c r="B206" t="inlineStr">
        <is>
          <t>Ayane</t>
        </is>
      </c>
      <c r="C206" t="n">
        <v>6</v>
      </c>
      <c r="D206" t="n">
        <v>0.146</v>
      </c>
      <c r="E206" t="n">
        <v>-1</v>
      </c>
      <c r="F206" t="n">
        <v>0.451</v>
      </c>
      <c r="G206" t="n">
        <v>0.597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HYPERLINK("https://www.defined.fi/sol/DZYSRRToapPd62BenP5jbYfoHcJzDEQfQ6U71zRTpump?maker=CPqEsrxNabpvBVrTjSFvbTKWyko3md9ac21EhWWDxoXe","https://www.defined.fi/sol/DZYSRRToapPd62BenP5jbYfoHcJzDEQfQ6U71zRTpump?maker=CPqEsrxNabpvBVrTjSFvbTKWyko3md9ac21EhWWDxoXe")</f>
        <v/>
      </c>
      <c r="M206">
        <f>HYPERLINK("https://dexscreener.com/solana/DZYSRRToapPd62BenP5jbYfoHcJzDEQfQ6U71zRTpump?maker=CPqEsrxNabpvBVrTjSFvbTKWyko3md9ac21EhWWDxoXe","https://dexscreener.com/solana/DZYSRRToapPd62BenP5jbYfoHcJzDEQfQ6U71zRTpump?maker=CPqEsrxNabpvBVrTjSFvbTKWyko3md9ac21EhWWDxoXe")</f>
        <v/>
      </c>
    </row>
    <row r="207">
      <c r="A207" t="inlineStr">
        <is>
          <t>8xuMqLK8DLiUstjYd94NzMMyPpnpQKJTwNYkCaU6pump</t>
        </is>
      </c>
      <c r="B207" t="inlineStr">
        <is>
          <t>Hayabusa</t>
        </is>
      </c>
      <c r="C207" t="n">
        <v>6</v>
      </c>
      <c r="D207" t="n">
        <v>0.158</v>
      </c>
      <c r="E207" t="n">
        <v>-1</v>
      </c>
      <c r="F207" t="n">
        <v>0.451</v>
      </c>
      <c r="G207" t="n">
        <v>0.61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HYPERLINK("https://www.defined.fi/sol/8xuMqLK8DLiUstjYd94NzMMyPpnpQKJTwNYkCaU6pump?maker=CPqEsrxNabpvBVrTjSFvbTKWyko3md9ac21EhWWDxoXe","https://www.defined.fi/sol/8xuMqLK8DLiUstjYd94NzMMyPpnpQKJTwNYkCaU6pump?maker=CPqEsrxNabpvBVrTjSFvbTKWyko3md9ac21EhWWDxoXe")</f>
        <v/>
      </c>
      <c r="M207">
        <f>HYPERLINK("https://dexscreener.com/solana/8xuMqLK8DLiUstjYd94NzMMyPpnpQKJTwNYkCaU6pump?maker=CPqEsrxNabpvBVrTjSFvbTKWyko3md9ac21EhWWDxoXe","https://dexscreener.com/solana/8xuMqLK8DLiUstjYd94NzMMyPpnpQKJTwNYkCaU6pump?maker=CPqEsrxNabpvBVrTjSFvbTKWyko3md9ac21EhWWDxoXe")</f>
        <v/>
      </c>
    </row>
    <row r="208">
      <c r="A208" t="inlineStr">
        <is>
          <t>9pMeLX2G3Auheac2EAeh1WczszucDNgy1PVeHr6kqvmF</t>
        </is>
      </c>
      <c r="B208" t="inlineStr">
        <is>
          <t>OHFUCK</t>
        </is>
      </c>
      <c r="C208" t="n">
        <v>7</v>
      </c>
      <c r="D208" t="n">
        <v>-0.126</v>
      </c>
      <c r="E208" t="n">
        <v>-0.28</v>
      </c>
      <c r="F208" t="n">
        <v>0.453</v>
      </c>
      <c r="G208" t="n">
        <v>0.327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HYPERLINK("https://www.defined.fi/sol/9pMeLX2G3Auheac2EAeh1WczszucDNgy1PVeHr6kqvmF?maker=CPqEsrxNabpvBVrTjSFvbTKWyko3md9ac21EhWWDxoXe","https://www.defined.fi/sol/9pMeLX2G3Auheac2EAeh1WczszucDNgy1PVeHr6kqvmF?maker=CPqEsrxNabpvBVrTjSFvbTKWyko3md9ac21EhWWDxoXe")</f>
        <v/>
      </c>
      <c r="M208">
        <f>HYPERLINK("https://dexscreener.com/solana/9pMeLX2G3Auheac2EAeh1WczszucDNgy1PVeHr6kqvmF?maker=CPqEsrxNabpvBVrTjSFvbTKWyko3md9ac21EhWWDxoXe","https://dexscreener.com/solana/9pMeLX2G3Auheac2EAeh1WczszucDNgy1PVeHr6kqvmF?maker=CPqEsrxNabpvBVrTjSFvbTKWyko3md9ac21EhWWDxoXe")</f>
        <v/>
      </c>
    </row>
    <row r="209">
      <c r="A209" t="inlineStr">
        <is>
          <t>38cAYJaKgUmwrssfmbwUirnbYN7ABvgboP7nyXAA9PeM</t>
        </is>
      </c>
      <c r="B209" t="inlineStr">
        <is>
          <t>JAMONG</t>
        </is>
      </c>
      <c r="C209" t="n">
        <v>7</v>
      </c>
      <c r="D209" t="n">
        <v>2.93</v>
      </c>
      <c r="E209" t="n">
        <v>0.92</v>
      </c>
      <c r="F209" t="n">
        <v>3.2</v>
      </c>
      <c r="G209" t="n">
        <v>6.13</v>
      </c>
      <c r="H209" t="n">
        <v>3</v>
      </c>
      <c r="I209" t="n">
        <v>4</v>
      </c>
      <c r="J209" t="n">
        <v>-1</v>
      </c>
      <c r="K209" t="n">
        <v>-1</v>
      </c>
      <c r="L209">
        <f>HYPERLINK("https://www.defined.fi/sol/38cAYJaKgUmwrssfmbwUirnbYN7ABvgboP7nyXAA9PeM?maker=CPqEsrxNabpvBVrTjSFvbTKWyko3md9ac21EhWWDxoXe","https://www.defined.fi/sol/38cAYJaKgUmwrssfmbwUirnbYN7ABvgboP7nyXAA9PeM?maker=CPqEsrxNabpvBVrTjSFvbTKWyko3md9ac21EhWWDxoXe")</f>
        <v/>
      </c>
      <c r="M209">
        <f>HYPERLINK("https://dexscreener.com/solana/38cAYJaKgUmwrssfmbwUirnbYN7ABvgboP7nyXAA9PeM?maker=CPqEsrxNabpvBVrTjSFvbTKWyko3md9ac21EhWWDxoXe","https://dexscreener.com/solana/38cAYJaKgUmwrssfmbwUirnbYN7ABvgboP7nyXAA9PeM?maker=CPqEsrxNabpvBVrTjSFvbTKWyko3md9ac21EhWWDxoXe")</f>
        <v/>
      </c>
    </row>
    <row r="210">
      <c r="A210" t="inlineStr">
        <is>
          <t>7rhP3c8oPmcwNGuacRyhJLyGS5vn7K6tPnmV8cqkpump</t>
        </is>
      </c>
      <c r="B210" t="inlineStr">
        <is>
          <t>Fusa</t>
        </is>
      </c>
      <c r="C210" t="n">
        <v>7</v>
      </c>
      <c r="D210" t="n">
        <v>0.42</v>
      </c>
      <c r="E210" t="n">
        <v>0.23</v>
      </c>
      <c r="F210" t="n">
        <v>1.81</v>
      </c>
      <c r="G210" t="n">
        <v>2.23</v>
      </c>
      <c r="H210" t="n">
        <v>3</v>
      </c>
      <c r="I210" t="n">
        <v>3</v>
      </c>
      <c r="J210" t="n">
        <v>-1</v>
      </c>
      <c r="K210" t="n">
        <v>-1</v>
      </c>
      <c r="L210">
        <f>HYPERLINK("https://www.defined.fi/sol/7rhP3c8oPmcwNGuacRyhJLyGS5vn7K6tPnmV8cqkpump?maker=CPqEsrxNabpvBVrTjSFvbTKWyko3md9ac21EhWWDxoXe","https://www.defined.fi/sol/7rhP3c8oPmcwNGuacRyhJLyGS5vn7K6tPnmV8cqkpump?maker=CPqEsrxNabpvBVrTjSFvbTKWyko3md9ac21EhWWDxoXe")</f>
        <v/>
      </c>
      <c r="M210">
        <f>HYPERLINK("https://dexscreener.com/solana/7rhP3c8oPmcwNGuacRyhJLyGS5vn7K6tPnmV8cqkpump?maker=CPqEsrxNabpvBVrTjSFvbTKWyko3md9ac21EhWWDxoXe","https://dexscreener.com/solana/7rhP3c8oPmcwNGuacRyhJLyGS5vn7K6tPnmV8cqkpump?maker=CPqEsrxNabpvBVrTjSFvbTKWyko3md9ac21EhWWDxoXe")</f>
        <v/>
      </c>
    </row>
    <row r="211">
      <c r="A211" t="inlineStr">
        <is>
          <t>DW2fhKZUGHXWc9Ze4tKGnEusQy6ChgWnRS41hurtpump</t>
        </is>
      </c>
      <c r="B211" t="inlineStr">
        <is>
          <t>MORE</t>
        </is>
      </c>
      <c r="C211" t="n">
        <v>7</v>
      </c>
      <c r="D211" t="n">
        <v>2.07</v>
      </c>
      <c r="E211" t="n">
        <v>4.88</v>
      </c>
      <c r="F211" t="n">
        <v>0.423</v>
      </c>
      <c r="G211" t="n">
        <v>2.49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HYPERLINK("https://www.defined.fi/sol/DW2fhKZUGHXWc9Ze4tKGnEusQy6ChgWnRS41hurtpump?maker=CPqEsrxNabpvBVrTjSFvbTKWyko3md9ac21EhWWDxoXe","https://www.defined.fi/sol/DW2fhKZUGHXWc9Ze4tKGnEusQy6ChgWnRS41hurtpump?maker=CPqEsrxNabpvBVrTjSFvbTKWyko3md9ac21EhWWDxoXe")</f>
        <v/>
      </c>
      <c r="M211">
        <f>HYPERLINK("https://dexscreener.com/solana/DW2fhKZUGHXWc9Ze4tKGnEusQy6ChgWnRS41hurtpump?maker=CPqEsrxNabpvBVrTjSFvbTKWyko3md9ac21EhWWDxoXe","https://dexscreener.com/solana/DW2fhKZUGHXWc9Ze4tKGnEusQy6ChgWnRS41hurtpump?maker=CPqEsrxNabpvBVrTjSFvbTKWyko3md9ac21EhWWDxoXe")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