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04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EaYtKfbLwP9QaYVqL7DfXNwQFhLKqrzayFp5ap5yky96</t>
        </is>
      </c>
      <c r="B2" t="inlineStr">
        <is>
          <t>BYTE</t>
        </is>
      </c>
      <c r="C2" t="n">
        <v>0</v>
      </c>
      <c r="D2" t="n">
        <v>0.018</v>
      </c>
      <c r="E2" t="n">
        <v>-1</v>
      </c>
      <c r="F2" t="n">
        <v>0.992</v>
      </c>
      <c r="G2" t="n">
        <v>1.01</v>
      </c>
      <c r="H2" t="n">
        <v>1</v>
      </c>
      <c r="I2" t="n">
        <v>1</v>
      </c>
      <c r="J2" t="n">
        <v>-1</v>
      </c>
      <c r="K2" t="n">
        <v>-1</v>
      </c>
      <c r="L2">
        <f>HYPERLINK("https://www.defined.fi/sol/EaYtKfbLwP9QaYVqL7DfXNwQFhLKqrzayFp5ap5yky96?maker=BWAPhpZN5sTorKtnd9p9huviz1Kq9QSBmQpFSunEENQG","https://www.defined.fi/sol/EaYtKfbLwP9QaYVqL7DfXNwQFhLKqrzayFp5ap5yky96?maker=BWAPhpZN5sTorKtnd9p9huviz1Kq9QSBmQpFSunEENQG")</f>
        <v/>
      </c>
      <c r="M2">
        <f>HYPERLINK("https://dexscreener.com/solana/EaYtKfbLwP9QaYVqL7DfXNwQFhLKqrzayFp5ap5yky96?maker=BWAPhpZN5sTorKtnd9p9huviz1Kq9QSBmQpFSunEENQG","https://dexscreener.com/solana/EaYtKfbLwP9QaYVqL7DfXNwQFhLKqrzayFp5ap5yky96?maker=BWAPhpZN5sTorKtnd9p9huviz1Kq9QSBmQpFSunEENQG")</f>
        <v/>
      </c>
    </row>
    <row r="3">
      <c r="A3" t="inlineStr">
        <is>
          <t>A6U6PxqQQrUGQA8L3qsnEHq4iMpYEYToFJfRebuzpump</t>
        </is>
      </c>
      <c r="B3" t="inlineStr">
        <is>
          <t>TABBY</t>
        </is>
      </c>
      <c r="C3" t="n">
        <v>0</v>
      </c>
      <c r="D3" t="n">
        <v>-5.36</v>
      </c>
      <c r="E3" t="n">
        <v>-0.45</v>
      </c>
      <c r="F3" t="n">
        <v>12</v>
      </c>
      <c r="G3" t="n">
        <v>0</v>
      </c>
      <c r="H3" t="n">
        <v>5</v>
      </c>
      <c r="I3" t="n">
        <v>0</v>
      </c>
      <c r="J3" t="n">
        <v>-1</v>
      </c>
      <c r="K3" t="n">
        <v>-1</v>
      </c>
      <c r="L3">
        <f>HYPERLINK("https://www.defined.fi/sol/A6U6PxqQQrUGQA8L3qsnEHq4iMpYEYToFJfRebuzpump?maker=BWAPhpZN5sTorKtnd9p9huviz1Kq9QSBmQpFSunEENQG","https://www.defined.fi/sol/A6U6PxqQQrUGQA8L3qsnEHq4iMpYEYToFJfRebuzpump?maker=BWAPhpZN5sTorKtnd9p9huviz1Kq9QSBmQpFSunEENQG")</f>
        <v/>
      </c>
      <c r="M3">
        <f>HYPERLINK("https://dexscreener.com/solana/A6U6PxqQQrUGQA8L3qsnEHq4iMpYEYToFJfRebuzpump?maker=BWAPhpZN5sTorKtnd9p9huviz1Kq9QSBmQpFSunEENQG","https://dexscreener.com/solana/A6U6PxqQQrUGQA8L3qsnEHq4iMpYEYToFJfRebuzpump?maker=BWAPhpZN5sTorKtnd9p9huviz1Kq9QSBmQpFSunEENQG")</f>
        <v/>
      </c>
    </row>
    <row r="4">
      <c r="A4" t="inlineStr">
        <is>
          <t>A1VW4WZVQxBvwyxMXdaXp3vYez9ULfFBiTHCVLHapump</t>
        </is>
      </c>
      <c r="B4" t="inlineStr">
        <is>
          <t>ECHO</t>
        </is>
      </c>
      <c r="C4" t="n">
        <v>0</v>
      </c>
      <c r="D4" t="n">
        <v>-0.931</v>
      </c>
      <c r="E4" t="n">
        <v>-0.31</v>
      </c>
      <c r="F4" t="n">
        <v>3</v>
      </c>
      <c r="G4" t="n">
        <v>2.06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HYPERLINK("https://www.defined.fi/sol/A1VW4WZVQxBvwyxMXdaXp3vYez9ULfFBiTHCVLHapump?maker=BWAPhpZN5sTorKtnd9p9huviz1Kq9QSBmQpFSunEENQG","https://www.defined.fi/sol/A1VW4WZVQxBvwyxMXdaXp3vYez9ULfFBiTHCVLHapump?maker=BWAPhpZN5sTorKtnd9p9huviz1Kq9QSBmQpFSunEENQG")</f>
        <v/>
      </c>
      <c r="M4">
        <f>HYPERLINK("https://dexscreener.com/solana/A1VW4WZVQxBvwyxMXdaXp3vYez9ULfFBiTHCVLHapump?maker=BWAPhpZN5sTorKtnd9p9huviz1Kq9QSBmQpFSunEENQG","https://dexscreener.com/solana/A1VW4WZVQxBvwyxMXdaXp3vYez9ULfFBiTHCVLHapump?maker=BWAPhpZN5sTorKtnd9p9huviz1Kq9QSBmQpFSunEENQG")</f>
        <v/>
      </c>
    </row>
    <row r="5">
      <c r="A5" t="inlineStr">
        <is>
          <t>B8rewgn27navW3tBXuzErWPBHEb8gKZhrGkx7NuUpump</t>
        </is>
      </c>
      <c r="B5" t="inlineStr">
        <is>
          <t>MATRIX</t>
        </is>
      </c>
      <c r="C5" t="n">
        <v>0</v>
      </c>
      <c r="D5" t="n">
        <v>-0.042</v>
      </c>
      <c r="E5" t="n">
        <v>-0.01</v>
      </c>
      <c r="F5" t="n">
        <v>4</v>
      </c>
      <c r="G5" t="n">
        <v>3.96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HYPERLINK("https://www.defined.fi/sol/B8rewgn27navW3tBXuzErWPBHEb8gKZhrGkx7NuUpump?maker=BWAPhpZN5sTorKtnd9p9huviz1Kq9QSBmQpFSunEENQG","https://www.defined.fi/sol/B8rewgn27navW3tBXuzErWPBHEb8gKZhrGkx7NuUpump?maker=BWAPhpZN5sTorKtnd9p9huviz1Kq9QSBmQpFSunEENQG")</f>
        <v/>
      </c>
      <c r="M5">
        <f>HYPERLINK("https://dexscreener.com/solana/B8rewgn27navW3tBXuzErWPBHEb8gKZhrGkx7NuUpump?maker=BWAPhpZN5sTorKtnd9p9huviz1Kq9QSBmQpFSunEENQG","https://dexscreener.com/solana/B8rewgn27navW3tBXuzErWPBHEb8gKZhrGkx7NuUpump?maker=BWAPhpZN5sTorKtnd9p9huviz1Kq9QSBmQpFSunEENQG")</f>
        <v/>
      </c>
    </row>
    <row r="6">
      <c r="A6" t="inlineStr">
        <is>
          <t>A17gzfib2UaxteKXzMK37G4AtVqYKRqRLT54aDjYpump</t>
        </is>
      </c>
      <c r="B6" t="inlineStr">
        <is>
          <t>EREBUS</t>
        </is>
      </c>
      <c r="C6" t="n">
        <v>0</v>
      </c>
      <c r="D6" t="n">
        <v>3.86</v>
      </c>
      <c r="E6" t="n">
        <v>0.19</v>
      </c>
      <c r="F6" t="n">
        <v>20.06</v>
      </c>
      <c r="G6" t="n">
        <v>23.93</v>
      </c>
      <c r="H6" t="n">
        <v>5</v>
      </c>
      <c r="I6" t="n">
        <v>2</v>
      </c>
      <c r="J6" t="n">
        <v>-1</v>
      </c>
      <c r="K6" t="n">
        <v>-1</v>
      </c>
      <c r="L6">
        <f>HYPERLINK("https://www.defined.fi/sol/A17gzfib2UaxteKXzMK37G4AtVqYKRqRLT54aDjYpump?maker=BWAPhpZN5sTorKtnd9p9huviz1Kq9QSBmQpFSunEENQG","https://www.defined.fi/sol/A17gzfib2UaxteKXzMK37G4AtVqYKRqRLT54aDjYpump?maker=BWAPhpZN5sTorKtnd9p9huviz1Kq9QSBmQpFSunEENQG")</f>
        <v/>
      </c>
      <c r="M6">
        <f>HYPERLINK("https://dexscreener.com/solana/A17gzfib2UaxteKXzMK37G4AtVqYKRqRLT54aDjYpump?maker=BWAPhpZN5sTorKtnd9p9huviz1Kq9QSBmQpFSunEENQG","https://dexscreener.com/solana/A17gzfib2UaxteKXzMK37G4AtVqYKRqRLT54aDjYpump?maker=BWAPhpZN5sTorKtnd9p9huviz1Kq9QSBmQpFSunEENQG")</f>
        <v/>
      </c>
    </row>
    <row r="7">
      <c r="A7" t="inlineStr">
        <is>
          <t>yJcC48AWnaFQxb4CfZY6U19aQr3Pw6RKVhuGCLVpump</t>
        </is>
      </c>
      <c r="B7" t="inlineStr">
        <is>
          <t>WoTF</t>
        </is>
      </c>
      <c r="C7" t="n">
        <v>0</v>
      </c>
      <c r="D7" t="n">
        <v>-1.27</v>
      </c>
      <c r="E7" t="n">
        <v>-0.13</v>
      </c>
      <c r="F7" t="n">
        <v>9.99</v>
      </c>
      <c r="G7" t="n">
        <v>8.720000000000001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HYPERLINK("https://www.defined.fi/sol/yJcC48AWnaFQxb4CfZY6U19aQr3Pw6RKVhuGCLVpump?maker=BWAPhpZN5sTorKtnd9p9huviz1Kq9QSBmQpFSunEENQG","https://www.defined.fi/sol/yJcC48AWnaFQxb4CfZY6U19aQr3Pw6RKVhuGCLVpump?maker=BWAPhpZN5sTorKtnd9p9huviz1Kq9QSBmQpFSunEENQG")</f>
        <v/>
      </c>
      <c r="M7">
        <f>HYPERLINK("https://dexscreener.com/solana/yJcC48AWnaFQxb4CfZY6U19aQr3Pw6RKVhuGCLVpump?maker=BWAPhpZN5sTorKtnd9p9huviz1Kq9QSBmQpFSunEENQG","https://dexscreener.com/solana/yJcC48AWnaFQxb4CfZY6U19aQr3Pw6RKVhuGCLVpump?maker=BWAPhpZN5sTorKtnd9p9huviz1Kq9QSBmQpFSunEENQG")</f>
        <v/>
      </c>
    </row>
    <row r="8">
      <c r="A8" t="inlineStr">
        <is>
          <t>GVwpWU5PtJFHS1mH35sHmsRN1XWUwRV3Qo94h5Lepump</t>
        </is>
      </c>
      <c r="B8" t="inlineStr">
        <is>
          <t>CATGF</t>
        </is>
      </c>
      <c r="C8" t="n">
        <v>0</v>
      </c>
      <c r="D8" t="n">
        <v>0</v>
      </c>
      <c r="E8" t="n">
        <v>0</v>
      </c>
      <c r="F8" t="n">
        <v>0</v>
      </c>
      <c r="G8" t="n">
        <v>0</v>
      </c>
      <c r="H8" t="n">
        <v>0</v>
      </c>
      <c r="I8" t="n">
        <v>0</v>
      </c>
      <c r="J8" t="n">
        <v>-1</v>
      </c>
      <c r="K8" t="n">
        <v>-1</v>
      </c>
      <c r="L8">
        <f>HYPERLINK("https://www.defined.fi/sol/GVwpWU5PtJFHS1mH35sHmsRN1XWUwRV3Qo94h5Lepump?maker=BWAPhpZN5sTorKtnd9p9huviz1Kq9QSBmQpFSunEENQG","https://www.defined.fi/sol/GVwpWU5PtJFHS1mH35sHmsRN1XWUwRV3Qo94h5Lepump?maker=BWAPhpZN5sTorKtnd9p9huviz1Kq9QSBmQpFSunEENQG")</f>
        <v/>
      </c>
      <c r="M8">
        <f>HYPERLINK("https://dexscreener.com/solana/GVwpWU5PtJFHS1mH35sHmsRN1XWUwRV3Qo94h5Lepump?maker=BWAPhpZN5sTorKtnd9p9huviz1Kq9QSBmQpFSunEENQG","https://dexscreener.com/solana/GVwpWU5PtJFHS1mH35sHmsRN1XWUwRV3Qo94h5Lepump?maker=BWAPhpZN5sTorKtnd9p9huviz1Kq9QSBmQpFSunEENQG")</f>
        <v/>
      </c>
    </row>
    <row r="9">
      <c r="A9" t="inlineStr">
        <is>
          <t>dFVMDELpHeSL4CfCmNiuGS6XRyxSAgP7AwW266Lpump</t>
        </is>
      </c>
      <c r="B9" t="inlineStr">
        <is>
          <t>cog/acc</t>
        </is>
      </c>
      <c r="C9" t="n">
        <v>0</v>
      </c>
      <c r="D9" t="n">
        <v>-14.95</v>
      </c>
      <c r="E9" t="n">
        <v>-0.21</v>
      </c>
      <c r="F9" t="n">
        <v>71.77</v>
      </c>
      <c r="G9" t="n">
        <v>56.17</v>
      </c>
      <c r="H9" t="n">
        <v>13</v>
      </c>
      <c r="I9" t="n">
        <v>9</v>
      </c>
      <c r="J9" t="n">
        <v>-1</v>
      </c>
      <c r="K9" t="n">
        <v>-1</v>
      </c>
      <c r="L9">
        <f>HYPERLINK("https://www.defined.fi/sol/dFVMDELpHeSL4CfCmNiuGS6XRyxSAgP7AwW266Lpump?maker=BWAPhpZN5sTorKtnd9p9huviz1Kq9QSBmQpFSunEENQG","https://www.defined.fi/sol/dFVMDELpHeSL4CfCmNiuGS6XRyxSAgP7AwW266Lpump?maker=BWAPhpZN5sTorKtnd9p9huviz1Kq9QSBmQpFSunEENQG")</f>
        <v/>
      </c>
      <c r="M9">
        <f>HYPERLINK("https://dexscreener.com/solana/dFVMDELpHeSL4CfCmNiuGS6XRyxSAgP7AwW266Lpump?maker=BWAPhpZN5sTorKtnd9p9huviz1Kq9QSBmQpFSunEENQG","https://dexscreener.com/solana/dFVMDELpHeSL4CfCmNiuGS6XRyxSAgP7AwW266Lpump?maker=BWAPhpZN5sTorKtnd9p9huviz1Kq9QSBmQpFSunEENQG")</f>
        <v/>
      </c>
    </row>
    <row r="10">
      <c r="A10" t="inlineStr">
        <is>
          <t>4qNX615pV1oufdodNoiBzUsrUE3ww57DYg6LsUtupump</t>
        </is>
      </c>
      <c r="B10" t="inlineStr">
        <is>
          <t>CLAUDIUS</t>
        </is>
      </c>
      <c r="C10" t="n">
        <v>0</v>
      </c>
      <c r="D10" t="n">
        <v>0</v>
      </c>
      <c r="E10" t="n">
        <v>0</v>
      </c>
      <c r="F10" t="n">
        <v>0</v>
      </c>
      <c r="G10" t="n">
        <v>0</v>
      </c>
      <c r="H10" t="n">
        <v>0</v>
      </c>
      <c r="I10" t="n">
        <v>0</v>
      </c>
      <c r="J10" t="n">
        <v>-1</v>
      </c>
      <c r="K10" t="n">
        <v>-1</v>
      </c>
      <c r="L10">
        <f>HYPERLINK("https://www.defined.fi/sol/4qNX615pV1oufdodNoiBzUsrUE3ww57DYg6LsUtupump?maker=BWAPhpZN5sTorKtnd9p9huviz1Kq9QSBmQpFSunEENQG","https://www.defined.fi/sol/4qNX615pV1oufdodNoiBzUsrUE3ww57DYg6LsUtupump?maker=BWAPhpZN5sTorKtnd9p9huviz1Kq9QSBmQpFSunEENQG")</f>
        <v/>
      </c>
      <c r="M10">
        <f>HYPERLINK("https://dexscreener.com/solana/4qNX615pV1oufdodNoiBzUsrUE3ww57DYg6LsUtupump?maker=BWAPhpZN5sTorKtnd9p9huviz1Kq9QSBmQpFSunEENQG","https://dexscreener.com/solana/4qNX615pV1oufdodNoiBzUsrUE3ww57DYg6LsUtupump?maker=BWAPhpZN5sTorKtnd9p9huviz1Kq9QSBmQpFSunEENQG")</f>
        <v/>
      </c>
    </row>
    <row r="11">
      <c r="A11" t="inlineStr">
        <is>
          <t>BrN9aQu6XAk36aRMsZMVjkFsmSBhXoFvathsbBiYpump</t>
        </is>
      </c>
      <c r="B11" t="inlineStr">
        <is>
          <t>Luddites</t>
        </is>
      </c>
      <c r="C11" t="n">
        <v>0</v>
      </c>
      <c r="D11" t="n">
        <v>-1.39</v>
      </c>
      <c r="E11" t="n">
        <v>-0.48</v>
      </c>
      <c r="F11" t="n">
        <v>2.92</v>
      </c>
      <c r="G11" t="n">
        <v>1.53</v>
      </c>
      <c r="H11" t="n">
        <v>1</v>
      </c>
      <c r="I11" t="n">
        <v>1</v>
      </c>
      <c r="J11" t="n">
        <v>-1</v>
      </c>
      <c r="K11" t="n">
        <v>-1</v>
      </c>
      <c r="L11">
        <f>HYPERLINK("https://www.defined.fi/sol/BrN9aQu6XAk36aRMsZMVjkFsmSBhXoFvathsbBiYpump?maker=BWAPhpZN5sTorKtnd9p9huviz1Kq9QSBmQpFSunEENQG","https://www.defined.fi/sol/BrN9aQu6XAk36aRMsZMVjkFsmSBhXoFvathsbBiYpump?maker=BWAPhpZN5sTorKtnd9p9huviz1Kq9QSBmQpFSunEENQG")</f>
        <v/>
      </c>
      <c r="M11">
        <f>HYPERLINK("https://dexscreener.com/solana/BrN9aQu6XAk36aRMsZMVjkFsmSBhXoFvathsbBiYpump?maker=BWAPhpZN5sTorKtnd9p9huviz1Kq9QSBmQpFSunEENQG","https://dexscreener.com/solana/BrN9aQu6XAk36aRMsZMVjkFsmSBhXoFvathsbBiYpump?maker=BWAPhpZN5sTorKtnd9p9huviz1Kq9QSBmQpFSunEENQG")</f>
        <v/>
      </c>
    </row>
    <row r="12">
      <c r="A12" t="inlineStr">
        <is>
          <t>9LhZ3R1CzRCjXJpZRk62Jiq7tcPgjz7SNCWYsR78pump</t>
        </is>
      </c>
      <c r="B12" t="inlineStr">
        <is>
          <t>{D}</t>
        </is>
      </c>
      <c r="C12" t="n">
        <v>0</v>
      </c>
      <c r="D12" t="n">
        <v>-6.29</v>
      </c>
      <c r="E12" t="n">
        <v>-0.8100000000000001</v>
      </c>
      <c r="F12" t="n">
        <v>7.78</v>
      </c>
      <c r="G12" t="n">
        <v>1.49</v>
      </c>
      <c r="H12" t="n">
        <v>3</v>
      </c>
      <c r="I12" t="n">
        <v>1</v>
      </c>
      <c r="J12" t="n">
        <v>-1</v>
      </c>
      <c r="K12" t="n">
        <v>-1</v>
      </c>
      <c r="L12">
        <f>HYPERLINK("https://www.defined.fi/sol/9LhZ3R1CzRCjXJpZRk62Jiq7tcPgjz7SNCWYsR78pump?maker=BWAPhpZN5sTorKtnd9p9huviz1Kq9QSBmQpFSunEENQG","https://www.defined.fi/sol/9LhZ3R1CzRCjXJpZRk62Jiq7tcPgjz7SNCWYsR78pump?maker=BWAPhpZN5sTorKtnd9p9huviz1Kq9QSBmQpFSunEENQG")</f>
        <v/>
      </c>
      <c r="M12">
        <f>HYPERLINK("https://dexscreener.com/solana/9LhZ3R1CzRCjXJpZRk62Jiq7tcPgjz7SNCWYsR78pump?maker=BWAPhpZN5sTorKtnd9p9huviz1Kq9QSBmQpFSunEENQG","https://dexscreener.com/solana/9LhZ3R1CzRCjXJpZRk62Jiq7tcPgjz7SNCWYsR78pump?maker=BWAPhpZN5sTorKtnd9p9huviz1Kq9QSBmQpFSunEENQG")</f>
        <v/>
      </c>
    </row>
    <row r="13">
      <c r="A13" t="inlineStr">
        <is>
          <t>63zidVrpEUyr7hz3eb1rkrzAU1kd4JP6HFLT7J7Lpump</t>
        </is>
      </c>
      <c r="B13" t="inlineStr">
        <is>
          <t>simulation</t>
        </is>
      </c>
      <c r="C13" t="n">
        <v>0</v>
      </c>
      <c r="D13" t="n">
        <v>-0.782</v>
      </c>
      <c r="E13" t="n">
        <v>-0.27</v>
      </c>
      <c r="F13" t="n">
        <v>2.92</v>
      </c>
      <c r="G13" t="n">
        <v>2.14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HYPERLINK("https://www.defined.fi/sol/63zidVrpEUyr7hz3eb1rkrzAU1kd4JP6HFLT7J7Lpump?maker=BWAPhpZN5sTorKtnd9p9huviz1Kq9QSBmQpFSunEENQG","https://www.defined.fi/sol/63zidVrpEUyr7hz3eb1rkrzAU1kd4JP6HFLT7J7Lpump?maker=BWAPhpZN5sTorKtnd9p9huviz1Kq9QSBmQpFSunEENQG")</f>
        <v/>
      </c>
      <c r="M13">
        <f>HYPERLINK("https://dexscreener.com/solana/63zidVrpEUyr7hz3eb1rkrzAU1kd4JP6HFLT7J7Lpump?maker=BWAPhpZN5sTorKtnd9p9huviz1Kq9QSBmQpFSunEENQG","https://dexscreener.com/solana/63zidVrpEUyr7hz3eb1rkrzAU1kd4JP6HFLT7J7Lpump?maker=BWAPhpZN5sTorKtnd9p9huviz1Kq9QSBmQpFSunEENQG")</f>
        <v/>
      </c>
    </row>
    <row r="14">
      <c r="A14" t="inlineStr">
        <is>
          <t>2doHxh9QGWK7qfy6e2shaxeURXocvKiXysiMj3SMpump</t>
        </is>
      </c>
      <c r="B14" t="inlineStr">
        <is>
          <t>Ampdot</t>
        </is>
      </c>
      <c r="C14" t="n">
        <v>0</v>
      </c>
      <c r="D14" t="n">
        <v>1.18</v>
      </c>
      <c r="E14" t="n">
        <v>0.24</v>
      </c>
      <c r="F14" t="n">
        <v>4.85</v>
      </c>
      <c r="G14" t="n">
        <v>6.03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HYPERLINK("https://www.defined.fi/sol/2doHxh9QGWK7qfy6e2shaxeURXocvKiXysiMj3SMpump?maker=BWAPhpZN5sTorKtnd9p9huviz1Kq9QSBmQpFSunEENQG","https://www.defined.fi/sol/2doHxh9QGWK7qfy6e2shaxeURXocvKiXysiMj3SMpump?maker=BWAPhpZN5sTorKtnd9p9huviz1Kq9QSBmQpFSunEENQG")</f>
        <v/>
      </c>
      <c r="M14">
        <f>HYPERLINK("https://dexscreener.com/solana/2doHxh9QGWK7qfy6e2shaxeURXocvKiXysiMj3SMpump?maker=BWAPhpZN5sTorKtnd9p9huviz1Kq9QSBmQpFSunEENQG","https://dexscreener.com/solana/2doHxh9QGWK7qfy6e2shaxeURXocvKiXysiMj3SMpump?maker=BWAPhpZN5sTorKtnd9p9huviz1Kq9QSBmQpFSunEENQG")</f>
        <v/>
      </c>
    </row>
    <row r="15">
      <c r="A15" t="inlineStr">
        <is>
          <t>AanRfcr7KjDu4M5qTZFkxviGHuAxn8ieesBqHtGXpump</t>
        </is>
      </c>
      <c r="B15" t="inlineStr">
        <is>
          <t>NONG</t>
        </is>
      </c>
      <c r="C15" t="n">
        <v>0</v>
      </c>
      <c r="D15" t="n">
        <v>-3.24</v>
      </c>
      <c r="E15" t="n">
        <v>-0.32</v>
      </c>
      <c r="F15" t="n">
        <v>10.26</v>
      </c>
      <c r="G15" t="n">
        <v>7.02</v>
      </c>
      <c r="H15" t="n">
        <v>6</v>
      </c>
      <c r="I15" t="n">
        <v>1</v>
      </c>
      <c r="J15" t="n">
        <v>-1</v>
      </c>
      <c r="K15" t="n">
        <v>-1</v>
      </c>
      <c r="L15">
        <f>HYPERLINK("https://www.defined.fi/sol/AanRfcr7KjDu4M5qTZFkxviGHuAxn8ieesBqHtGXpump?maker=BWAPhpZN5sTorKtnd9p9huviz1Kq9QSBmQpFSunEENQG","https://www.defined.fi/sol/AanRfcr7KjDu4M5qTZFkxviGHuAxn8ieesBqHtGXpump?maker=BWAPhpZN5sTorKtnd9p9huviz1Kq9QSBmQpFSunEENQG")</f>
        <v/>
      </c>
      <c r="M15">
        <f>HYPERLINK("https://dexscreener.com/solana/AanRfcr7KjDu4M5qTZFkxviGHuAxn8ieesBqHtGXpump?maker=BWAPhpZN5sTorKtnd9p9huviz1Kq9QSBmQpFSunEENQG","https://dexscreener.com/solana/AanRfcr7KjDu4M5qTZFkxviGHuAxn8ieesBqHtGXpump?maker=BWAPhpZN5sTorKtnd9p9huviz1Kq9QSBmQpFSunEENQG")</f>
        <v/>
      </c>
    </row>
    <row r="16">
      <c r="A16" t="inlineStr">
        <is>
          <t>4EHSqpqovdqKHUhxKj9zxeAtKuH6vBPEXPwBTAQtpump</t>
        </is>
      </c>
      <c r="B16" t="inlineStr">
        <is>
          <t>THE</t>
        </is>
      </c>
      <c r="C16" t="n">
        <v>0</v>
      </c>
      <c r="D16" t="n">
        <v>-3.1</v>
      </c>
      <c r="E16" t="n">
        <v>-0.5600000000000001</v>
      </c>
      <c r="F16" t="n">
        <v>5.54</v>
      </c>
      <c r="G16" t="n">
        <v>2.43</v>
      </c>
      <c r="H16" t="n">
        <v>2</v>
      </c>
      <c r="I16" t="n">
        <v>1</v>
      </c>
      <c r="J16" t="n">
        <v>-1</v>
      </c>
      <c r="K16" t="n">
        <v>-1</v>
      </c>
      <c r="L16">
        <f>HYPERLINK("https://www.defined.fi/sol/4EHSqpqovdqKHUhxKj9zxeAtKuH6vBPEXPwBTAQtpump?maker=BWAPhpZN5sTorKtnd9p9huviz1Kq9QSBmQpFSunEENQG","https://www.defined.fi/sol/4EHSqpqovdqKHUhxKj9zxeAtKuH6vBPEXPwBTAQtpump?maker=BWAPhpZN5sTorKtnd9p9huviz1Kq9QSBmQpFSunEENQG")</f>
        <v/>
      </c>
      <c r="M16">
        <f>HYPERLINK("https://dexscreener.com/solana/4EHSqpqovdqKHUhxKj9zxeAtKuH6vBPEXPwBTAQtpump?maker=BWAPhpZN5sTorKtnd9p9huviz1Kq9QSBmQpFSunEENQG","https://dexscreener.com/solana/4EHSqpqovdqKHUhxKj9zxeAtKuH6vBPEXPwBTAQtpump?maker=BWAPhpZN5sTorKtnd9p9huviz1Kq9QSBmQpFSunEENQG")</f>
        <v/>
      </c>
    </row>
    <row r="17">
      <c r="A17" t="inlineStr">
        <is>
          <t>C8zVY7RLLjFjdTarznJthTuoMJJXKmgsYNBYu9yApump</t>
        </is>
      </c>
      <c r="B17" t="inlineStr">
        <is>
          <t>WHALEAI</t>
        </is>
      </c>
      <c r="C17" t="n">
        <v>0</v>
      </c>
      <c r="D17" t="n">
        <v>-1.23</v>
      </c>
      <c r="E17" t="n">
        <v>-0.63</v>
      </c>
      <c r="F17" t="n">
        <v>1.94</v>
      </c>
      <c r="G17" t="n">
        <v>0.716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HYPERLINK("https://www.defined.fi/sol/C8zVY7RLLjFjdTarznJthTuoMJJXKmgsYNBYu9yApump?maker=BWAPhpZN5sTorKtnd9p9huviz1Kq9QSBmQpFSunEENQG","https://www.defined.fi/sol/C8zVY7RLLjFjdTarznJthTuoMJJXKmgsYNBYu9yApump?maker=BWAPhpZN5sTorKtnd9p9huviz1Kq9QSBmQpFSunEENQG")</f>
        <v/>
      </c>
      <c r="M17">
        <f>HYPERLINK("https://dexscreener.com/solana/C8zVY7RLLjFjdTarznJthTuoMJJXKmgsYNBYu9yApump?maker=BWAPhpZN5sTorKtnd9p9huviz1Kq9QSBmQpFSunEENQG","https://dexscreener.com/solana/C8zVY7RLLjFjdTarznJthTuoMJJXKmgsYNBYu9yApump?maker=BWAPhpZN5sTorKtnd9p9huviz1Kq9QSBmQpFSunEENQG")</f>
        <v/>
      </c>
    </row>
    <row r="18">
      <c r="A18" t="inlineStr">
        <is>
          <t>BCVZrMXZgsgpjBqUX9qPLX4N6d5JUsC8MCj8zEvGpump</t>
        </is>
      </c>
      <c r="B18" t="inlineStr">
        <is>
          <t>tels</t>
        </is>
      </c>
      <c r="C18" t="n">
        <v>0</v>
      </c>
      <c r="D18" t="n">
        <v>-2.6</v>
      </c>
      <c r="E18" t="n">
        <v>-0.67</v>
      </c>
      <c r="F18" t="n">
        <v>3.89</v>
      </c>
      <c r="G18" t="n">
        <v>1.29</v>
      </c>
      <c r="H18" t="n">
        <v>2</v>
      </c>
      <c r="I18" t="n">
        <v>1</v>
      </c>
      <c r="J18" t="n">
        <v>-1</v>
      </c>
      <c r="K18" t="n">
        <v>-1</v>
      </c>
      <c r="L18">
        <f>HYPERLINK("https://www.defined.fi/sol/BCVZrMXZgsgpjBqUX9qPLX4N6d5JUsC8MCj8zEvGpump?maker=BWAPhpZN5sTorKtnd9p9huviz1Kq9QSBmQpFSunEENQG","https://www.defined.fi/sol/BCVZrMXZgsgpjBqUX9qPLX4N6d5JUsC8MCj8zEvGpump?maker=BWAPhpZN5sTorKtnd9p9huviz1Kq9QSBmQpFSunEENQG")</f>
        <v/>
      </c>
      <c r="M18">
        <f>HYPERLINK("https://dexscreener.com/solana/BCVZrMXZgsgpjBqUX9qPLX4N6d5JUsC8MCj8zEvGpump?maker=BWAPhpZN5sTorKtnd9p9huviz1Kq9QSBmQpFSunEENQG","https://dexscreener.com/solana/BCVZrMXZgsgpjBqUX9qPLX4N6d5JUsC8MCj8zEvGpump?maker=BWAPhpZN5sTorKtnd9p9huviz1Kq9QSBmQpFSunEENQG")</f>
        <v/>
      </c>
    </row>
    <row r="19">
      <c r="A19" t="inlineStr">
        <is>
          <t>7TxBnsAAi1tsYB8GFE5sNYLFPvXp7ZC8sD5wrPYapump</t>
        </is>
      </c>
      <c r="B19" t="inlineStr">
        <is>
          <t>ccru</t>
        </is>
      </c>
      <c r="C19" t="n">
        <v>0</v>
      </c>
      <c r="D19" t="n">
        <v>-5.13</v>
      </c>
      <c r="E19" t="n">
        <v>-0.59</v>
      </c>
      <c r="F19" t="n">
        <v>8.73</v>
      </c>
      <c r="G19" t="n">
        <v>3.6</v>
      </c>
      <c r="H19" t="n">
        <v>3</v>
      </c>
      <c r="I19" t="n">
        <v>1</v>
      </c>
      <c r="J19" t="n">
        <v>-1</v>
      </c>
      <c r="K19" t="n">
        <v>-1</v>
      </c>
      <c r="L19">
        <f>HYPERLINK("https://www.defined.fi/sol/7TxBnsAAi1tsYB8GFE5sNYLFPvXp7ZC8sD5wrPYapump?maker=BWAPhpZN5sTorKtnd9p9huviz1Kq9QSBmQpFSunEENQG","https://www.defined.fi/sol/7TxBnsAAi1tsYB8GFE5sNYLFPvXp7ZC8sD5wrPYapump?maker=BWAPhpZN5sTorKtnd9p9huviz1Kq9QSBmQpFSunEENQG")</f>
        <v/>
      </c>
      <c r="M19">
        <f>HYPERLINK("https://dexscreener.com/solana/7TxBnsAAi1tsYB8GFE5sNYLFPvXp7ZC8sD5wrPYapump?maker=BWAPhpZN5sTorKtnd9p9huviz1Kq9QSBmQpFSunEENQG","https://dexscreener.com/solana/7TxBnsAAi1tsYB8GFE5sNYLFPvXp7ZC8sD5wrPYapump?maker=BWAPhpZN5sTorKtnd9p9huviz1Kq9QSBmQpFSunEENQG")</f>
        <v/>
      </c>
    </row>
    <row r="20">
      <c r="A20" t="inlineStr">
        <is>
          <t>8XgSvP4iMbBeQDnC9i4odSGeG4h3QoLJ58avjLBnpump</t>
        </is>
      </c>
      <c r="B20" t="inlineStr">
        <is>
          <t>LLMtheism</t>
        </is>
      </c>
      <c r="C20" t="n">
        <v>0</v>
      </c>
      <c r="D20" t="n">
        <v>-4.46</v>
      </c>
      <c r="E20" t="n">
        <v>-0.12</v>
      </c>
      <c r="F20" t="n">
        <v>48.85</v>
      </c>
      <c r="G20" t="n">
        <v>34.05</v>
      </c>
      <c r="H20" t="n">
        <v>5</v>
      </c>
      <c r="I20" t="n">
        <v>3</v>
      </c>
      <c r="J20" t="n">
        <v>-1</v>
      </c>
      <c r="K20" t="n">
        <v>-1</v>
      </c>
      <c r="L20">
        <f>HYPERLINK("https://www.defined.fi/sol/8XgSvP4iMbBeQDnC9i4odSGeG4h3QoLJ58avjLBnpump?maker=BWAPhpZN5sTorKtnd9p9huviz1Kq9QSBmQpFSunEENQG","https://www.defined.fi/sol/8XgSvP4iMbBeQDnC9i4odSGeG4h3QoLJ58avjLBnpump?maker=BWAPhpZN5sTorKtnd9p9huviz1Kq9QSBmQpFSunEENQG")</f>
        <v/>
      </c>
      <c r="M20">
        <f>HYPERLINK("https://dexscreener.com/solana/8XgSvP4iMbBeQDnC9i4odSGeG4h3QoLJ58avjLBnpump?maker=BWAPhpZN5sTorKtnd9p9huviz1Kq9QSBmQpFSunEENQG","https://dexscreener.com/solana/8XgSvP4iMbBeQDnC9i4odSGeG4h3QoLJ58avjLBnpump?maker=BWAPhpZN5sTorKtnd9p9huviz1Kq9QSBmQpFSunEENQG")</f>
        <v/>
      </c>
    </row>
    <row r="21">
      <c r="A21" t="inlineStr">
        <is>
          <t>8wZvGcGePvWEa8tKQUYctMXFSkqS39scozVU9xBVrUjY</t>
        </is>
      </c>
      <c r="B21" t="inlineStr">
        <is>
          <t>Remilia</t>
        </is>
      </c>
      <c r="C21" t="n">
        <v>1</v>
      </c>
      <c r="D21" t="n">
        <v>-0.902</v>
      </c>
      <c r="E21" t="n">
        <v>-0.01</v>
      </c>
      <c r="F21" t="n">
        <v>129.82</v>
      </c>
      <c r="G21" t="n">
        <v>134.82</v>
      </c>
      <c r="H21" t="n">
        <v>16</v>
      </c>
      <c r="I21" t="n">
        <v>18</v>
      </c>
      <c r="J21" t="n">
        <v>-1</v>
      </c>
      <c r="K21" t="n">
        <v>-1</v>
      </c>
      <c r="L21">
        <f>HYPERLINK("https://www.defined.fi/sol/8wZvGcGePvWEa8tKQUYctMXFSkqS39scozVU9xBVrUjY?maker=BWAPhpZN5sTorKtnd9p9huviz1Kq9QSBmQpFSunEENQG","https://www.defined.fi/sol/8wZvGcGePvWEa8tKQUYctMXFSkqS39scozVU9xBVrUjY?maker=BWAPhpZN5sTorKtnd9p9huviz1Kq9QSBmQpFSunEENQG")</f>
        <v/>
      </c>
      <c r="M21">
        <f>HYPERLINK("https://dexscreener.com/solana/8wZvGcGePvWEa8tKQUYctMXFSkqS39scozVU9xBVrUjY?maker=BWAPhpZN5sTorKtnd9p9huviz1Kq9QSBmQpFSunEENQG","https://dexscreener.com/solana/8wZvGcGePvWEa8tKQUYctMXFSkqS39scozVU9xBVrUjY?maker=BWAPhpZN5sTorKtnd9p9huviz1Kq9QSBmQpFSunEENQG")</f>
        <v/>
      </c>
    </row>
    <row r="22">
      <c r="A22" t="inlineStr">
        <is>
          <t>AgHg9Q1s9aUhU7YNMH7c5pvCghFVSFcnCEJ4ePKjrDZg</t>
        </is>
      </c>
      <c r="B22" t="inlineStr">
        <is>
          <t>Thebes</t>
        </is>
      </c>
      <c r="C22" t="n">
        <v>1</v>
      </c>
      <c r="D22" t="n">
        <v>-7.5</v>
      </c>
      <c r="E22" t="n">
        <v>-0.24</v>
      </c>
      <c r="F22" t="n">
        <v>24.01</v>
      </c>
      <c r="G22" t="n">
        <v>24.25</v>
      </c>
      <c r="H22" t="n">
        <v>6</v>
      </c>
      <c r="I22" t="n">
        <v>2</v>
      </c>
      <c r="J22" t="n">
        <v>-1</v>
      </c>
      <c r="K22" t="n">
        <v>-1</v>
      </c>
      <c r="L22">
        <f>HYPERLINK("https://www.defined.fi/sol/AgHg9Q1s9aUhU7YNMH7c5pvCghFVSFcnCEJ4ePKjrDZg?maker=BWAPhpZN5sTorKtnd9p9huviz1Kq9QSBmQpFSunEENQG","https://www.defined.fi/sol/AgHg9Q1s9aUhU7YNMH7c5pvCghFVSFcnCEJ4ePKjrDZg?maker=BWAPhpZN5sTorKtnd9p9huviz1Kq9QSBmQpFSunEENQG")</f>
        <v/>
      </c>
      <c r="M22">
        <f>HYPERLINK("https://dexscreener.com/solana/AgHg9Q1s9aUhU7YNMH7c5pvCghFVSFcnCEJ4ePKjrDZg?maker=BWAPhpZN5sTorKtnd9p9huviz1Kq9QSBmQpFSunEENQG","https://dexscreener.com/solana/AgHg9Q1s9aUhU7YNMH7c5pvCghFVSFcnCEJ4ePKjrDZg?maker=BWAPhpZN5sTorKtnd9p9huviz1Kq9QSBmQpFSunEENQG")</f>
        <v/>
      </c>
    </row>
    <row r="23">
      <c r="A23" t="inlineStr">
        <is>
          <t>Fgn3y5zLZTfi5UxP59yHbLmryWgWnHS4BFJHcsuVpump</t>
        </is>
      </c>
      <c r="B23" t="inlineStr">
        <is>
          <t>GOTE</t>
        </is>
      </c>
      <c r="C23" t="n">
        <v>1</v>
      </c>
      <c r="D23" t="n">
        <v>-4.1</v>
      </c>
      <c r="E23" t="n">
        <v>-0.11</v>
      </c>
      <c r="F23" t="n">
        <v>20.95</v>
      </c>
      <c r="G23" t="n">
        <v>33.32</v>
      </c>
      <c r="H23" t="n">
        <v>2</v>
      </c>
      <c r="I23" t="n">
        <v>5</v>
      </c>
      <c r="J23" t="n">
        <v>-1</v>
      </c>
      <c r="K23" t="n">
        <v>-1</v>
      </c>
      <c r="L23">
        <f>HYPERLINK("https://www.defined.fi/sol/Fgn3y5zLZTfi5UxP59yHbLmryWgWnHS4BFJHcsuVpump?maker=BWAPhpZN5sTorKtnd9p9huviz1Kq9QSBmQpFSunEENQG","https://www.defined.fi/sol/Fgn3y5zLZTfi5UxP59yHbLmryWgWnHS4BFJHcsuVpump?maker=BWAPhpZN5sTorKtnd9p9huviz1Kq9QSBmQpFSunEENQG")</f>
        <v/>
      </c>
      <c r="M23">
        <f>HYPERLINK("https://dexscreener.com/solana/Fgn3y5zLZTfi5UxP59yHbLmryWgWnHS4BFJHcsuVpump?maker=BWAPhpZN5sTorKtnd9p9huviz1Kq9QSBmQpFSunEENQG","https://dexscreener.com/solana/Fgn3y5zLZTfi5UxP59yHbLmryWgWnHS4BFJHcsuVpump?maker=BWAPhpZN5sTorKtnd9p9huviz1Kq9QSBmQpFSunEENQG")</f>
        <v/>
      </c>
    </row>
    <row r="24">
      <c r="A24" t="inlineStr">
        <is>
          <t>EpmYw96bUMKbemkseEtYt99Wc9p2a2WJXHPzNn4Epump</t>
        </is>
      </c>
      <c r="B24" t="inlineStr">
        <is>
          <t>21e8</t>
        </is>
      </c>
      <c r="C24" t="n">
        <v>1</v>
      </c>
      <c r="D24" t="n">
        <v>0.757</v>
      </c>
      <c r="E24" t="n">
        <v>0.07000000000000001</v>
      </c>
      <c r="F24" t="n">
        <v>10.21</v>
      </c>
      <c r="G24" t="n">
        <v>10.96</v>
      </c>
      <c r="H24" t="n">
        <v>2</v>
      </c>
      <c r="I24" t="n">
        <v>1</v>
      </c>
      <c r="J24" t="n">
        <v>-1</v>
      </c>
      <c r="K24" t="n">
        <v>-1</v>
      </c>
      <c r="L24">
        <f>HYPERLINK("https://www.defined.fi/sol/EpmYw96bUMKbemkseEtYt99Wc9p2a2WJXHPzNn4Epump?maker=BWAPhpZN5sTorKtnd9p9huviz1Kq9QSBmQpFSunEENQG","https://www.defined.fi/sol/EpmYw96bUMKbemkseEtYt99Wc9p2a2WJXHPzNn4Epump?maker=BWAPhpZN5sTorKtnd9p9huviz1Kq9QSBmQpFSunEENQG")</f>
        <v/>
      </c>
      <c r="M24">
        <f>HYPERLINK("https://dexscreener.com/solana/EpmYw96bUMKbemkseEtYt99Wc9p2a2WJXHPzNn4Epump?maker=BWAPhpZN5sTorKtnd9p9huviz1Kq9QSBmQpFSunEENQG","https://dexscreener.com/solana/EpmYw96bUMKbemkseEtYt99Wc9p2a2WJXHPzNn4Epump?maker=BWAPhpZN5sTorKtnd9p9huviz1Kq9QSBmQpFSunEENQG")</f>
        <v/>
      </c>
    </row>
    <row r="25">
      <c r="A25" t="inlineStr">
        <is>
          <t>ETZDTrZp1tWSTPHf22cyUXiv5xGzXuBFEwJAsE8ypump</t>
        </is>
      </c>
      <c r="B25" t="inlineStr">
        <is>
          <t>xcog</t>
        </is>
      </c>
      <c r="C25" t="n">
        <v>1</v>
      </c>
      <c r="D25" t="n">
        <v>73.97</v>
      </c>
      <c r="E25" t="n">
        <v>0.96</v>
      </c>
      <c r="F25" t="n">
        <v>128.1</v>
      </c>
      <c r="G25" t="n">
        <v>150.94</v>
      </c>
      <c r="H25" t="n">
        <v>16</v>
      </c>
      <c r="I25" t="n">
        <v>11</v>
      </c>
      <c r="J25" t="n">
        <v>-1</v>
      </c>
      <c r="K25" t="n">
        <v>-1</v>
      </c>
      <c r="L25">
        <f>HYPERLINK("https://www.defined.fi/sol/ETZDTrZp1tWSTPHf22cyUXiv5xGzXuBFEwJAsE8ypump?maker=BWAPhpZN5sTorKtnd9p9huviz1Kq9QSBmQpFSunEENQG","https://www.defined.fi/sol/ETZDTrZp1tWSTPHf22cyUXiv5xGzXuBFEwJAsE8ypump?maker=BWAPhpZN5sTorKtnd9p9huviz1Kq9QSBmQpFSunEENQG")</f>
        <v/>
      </c>
      <c r="M25">
        <f>HYPERLINK("https://dexscreener.com/solana/ETZDTrZp1tWSTPHf22cyUXiv5xGzXuBFEwJAsE8ypump?maker=BWAPhpZN5sTorKtnd9p9huviz1Kq9QSBmQpFSunEENQG","https://dexscreener.com/solana/ETZDTrZp1tWSTPHf22cyUXiv5xGzXuBFEwJAsE8ypump?maker=BWAPhpZN5sTorKtnd9p9huviz1Kq9QSBmQpFSunEENQG")</f>
        <v/>
      </c>
    </row>
    <row r="26">
      <c r="A26" t="inlineStr">
        <is>
          <t>4NgSY5hPhzDivgpxj9YRf3jFMH4wAJuPPAKhEtWApump</t>
        </is>
      </c>
      <c r="B26" t="inlineStr">
        <is>
          <t>Ringpiece</t>
        </is>
      </c>
      <c r="C26" t="n">
        <v>1</v>
      </c>
      <c r="D26" t="n">
        <v>-1.17</v>
      </c>
      <c r="E26" t="n">
        <v>-0.8100000000000001</v>
      </c>
      <c r="F26" t="n">
        <v>1.43</v>
      </c>
      <c r="G26" t="n">
        <v>0.267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HYPERLINK("https://www.defined.fi/sol/4NgSY5hPhzDivgpxj9YRf3jFMH4wAJuPPAKhEtWApump?maker=BWAPhpZN5sTorKtnd9p9huviz1Kq9QSBmQpFSunEENQG","https://www.defined.fi/sol/4NgSY5hPhzDivgpxj9YRf3jFMH4wAJuPPAKhEtWApump?maker=BWAPhpZN5sTorKtnd9p9huviz1Kq9QSBmQpFSunEENQG")</f>
        <v/>
      </c>
      <c r="M26">
        <f>HYPERLINK("https://dexscreener.com/solana/4NgSY5hPhzDivgpxj9YRf3jFMH4wAJuPPAKhEtWApump?maker=BWAPhpZN5sTorKtnd9p9huviz1Kq9QSBmQpFSunEENQG","https://dexscreener.com/solana/4NgSY5hPhzDivgpxj9YRf3jFMH4wAJuPPAKhEtWApump?maker=BWAPhpZN5sTorKtnd9p9huviz1Kq9QSBmQpFSunEENQG")</f>
        <v/>
      </c>
    </row>
    <row r="27">
      <c r="A27" t="inlineStr">
        <is>
          <t>CPx6vEEAsk4NTLau19LC2KqdDwvs2DAwnjEYUL6ypump</t>
        </is>
      </c>
      <c r="B27" t="inlineStr">
        <is>
          <t>tDOG</t>
        </is>
      </c>
      <c r="C27" t="n">
        <v>2</v>
      </c>
      <c r="D27" t="n">
        <v>0.657</v>
      </c>
      <c r="E27" t="n">
        <v>0.32</v>
      </c>
      <c r="F27" t="n">
        <v>3.87</v>
      </c>
      <c r="G27" t="n">
        <v>2.72</v>
      </c>
      <c r="H27" t="n">
        <v>1</v>
      </c>
      <c r="I27" t="n">
        <v>1</v>
      </c>
      <c r="J27" t="n">
        <v>-1</v>
      </c>
      <c r="K27" t="n">
        <v>-1</v>
      </c>
      <c r="L27">
        <f>HYPERLINK("https://www.defined.fi/sol/CPx6vEEAsk4NTLau19LC2KqdDwvs2DAwnjEYUL6ypump?maker=BWAPhpZN5sTorKtnd9p9huviz1Kq9QSBmQpFSunEENQG","https://www.defined.fi/sol/CPx6vEEAsk4NTLau19LC2KqdDwvs2DAwnjEYUL6ypump?maker=BWAPhpZN5sTorKtnd9p9huviz1Kq9QSBmQpFSunEENQG")</f>
        <v/>
      </c>
      <c r="M27">
        <f>HYPERLINK("https://dexscreener.com/solana/CPx6vEEAsk4NTLau19LC2KqdDwvs2DAwnjEYUL6ypump?maker=BWAPhpZN5sTorKtnd9p9huviz1Kq9QSBmQpFSunEENQG","https://dexscreener.com/solana/CPx6vEEAsk4NTLau19LC2KqdDwvs2DAwnjEYUL6ypump?maker=BWAPhpZN5sTorKtnd9p9huviz1Kq9QSBmQpFSunEENQG")</f>
        <v/>
      </c>
    </row>
    <row r="28">
      <c r="A28" t="inlineStr">
        <is>
          <t>H4TAj6rZN3S5YCVFeKzSwfuH3EjaqvdEscPX2q4Rpump</t>
        </is>
      </c>
      <c r="B28" t="inlineStr">
        <is>
          <t>peek</t>
        </is>
      </c>
      <c r="C28" t="n">
        <v>2</v>
      </c>
      <c r="D28" t="n">
        <v>-8.08</v>
      </c>
      <c r="E28" t="n">
        <v>-0.93</v>
      </c>
      <c r="F28" t="n">
        <v>8.68</v>
      </c>
      <c r="G28" t="n">
        <v>0.6</v>
      </c>
      <c r="H28" t="n">
        <v>3</v>
      </c>
      <c r="I28" t="n">
        <v>1</v>
      </c>
      <c r="J28" t="n">
        <v>-1</v>
      </c>
      <c r="K28" t="n">
        <v>-1</v>
      </c>
      <c r="L28">
        <f>HYPERLINK("https://www.defined.fi/sol/H4TAj6rZN3S5YCVFeKzSwfuH3EjaqvdEscPX2q4Rpump?maker=BWAPhpZN5sTorKtnd9p9huviz1Kq9QSBmQpFSunEENQG","https://www.defined.fi/sol/H4TAj6rZN3S5YCVFeKzSwfuH3EjaqvdEscPX2q4Rpump?maker=BWAPhpZN5sTorKtnd9p9huviz1Kq9QSBmQpFSunEENQG")</f>
        <v/>
      </c>
      <c r="M28">
        <f>HYPERLINK("https://dexscreener.com/solana/H4TAj6rZN3S5YCVFeKzSwfuH3EjaqvdEscPX2q4Rpump?maker=BWAPhpZN5sTorKtnd9p9huviz1Kq9QSBmQpFSunEENQG","https://dexscreener.com/solana/H4TAj6rZN3S5YCVFeKzSwfuH3EjaqvdEscPX2q4Rpump?maker=BWAPhpZN5sTorKtnd9p9huviz1Kq9QSBmQpFSunEENQG")</f>
        <v/>
      </c>
    </row>
    <row r="29">
      <c r="A29" t="inlineStr">
        <is>
          <t>41revsxLUZnoiUQoMT9eBVCzi4cs8Xbs48rp53gcpump</t>
        </is>
      </c>
      <c r="B29" t="inlineStr">
        <is>
          <t>ROKO</t>
        </is>
      </c>
      <c r="C29" t="n">
        <v>2</v>
      </c>
      <c r="D29" t="n">
        <v>0</v>
      </c>
      <c r="E29" t="n">
        <v>0</v>
      </c>
      <c r="F29" t="n">
        <v>0</v>
      </c>
      <c r="G29" t="n">
        <v>3.78</v>
      </c>
      <c r="H29" t="n">
        <v>0</v>
      </c>
      <c r="I29" t="n">
        <v>1</v>
      </c>
      <c r="J29" t="n">
        <v>-1</v>
      </c>
      <c r="K29" t="n">
        <v>-1</v>
      </c>
      <c r="L29">
        <f>HYPERLINK("https://www.defined.fi/sol/41revsxLUZnoiUQoMT9eBVCzi4cs8Xbs48rp53gcpump?maker=BWAPhpZN5sTorKtnd9p9huviz1Kq9QSBmQpFSunEENQG","https://www.defined.fi/sol/41revsxLUZnoiUQoMT9eBVCzi4cs8Xbs48rp53gcpump?maker=BWAPhpZN5sTorKtnd9p9huviz1Kq9QSBmQpFSunEENQG")</f>
        <v/>
      </c>
      <c r="M29">
        <f>HYPERLINK("https://dexscreener.com/solana/41revsxLUZnoiUQoMT9eBVCzi4cs8Xbs48rp53gcpump?maker=BWAPhpZN5sTorKtnd9p9huviz1Kq9QSBmQpFSunEENQG","https://dexscreener.com/solana/41revsxLUZnoiUQoMT9eBVCzi4cs8Xbs48rp53gcpump?maker=BWAPhpZN5sTorKtnd9p9huviz1Kq9QSBmQpFSunEENQG")</f>
        <v/>
      </c>
    </row>
    <row r="30">
      <c r="A30" t="inlineStr">
        <is>
          <t>2ymAjUoJdiNZgKy6vKfJ2WQ6AExck3cZbAX26g6Qpump</t>
        </is>
      </c>
      <c r="B30" t="inlineStr">
        <is>
          <t>voice99999</t>
        </is>
      </c>
      <c r="C30" t="n">
        <v>2</v>
      </c>
      <c r="D30" t="n">
        <v>-1.19</v>
      </c>
      <c r="E30" t="n">
        <v>-0.15</v>
      </c>
      <c r="F30" t="n">
        <v>3.76</v>
      </c>
      <c r="G30" t="n">
        <v>6.67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HYPERLINK("https://www.defined.fi/sol/2ymAjUoJdiNZgKy6vKfJ2WQ6AExck3cZbAX26g6Qpump?maker=BWAPhpZN5sTorKtnd9p9huviz1Kq9QSBmQpFSunEENQG","https://www.defined.fi/sol/2ymAjUoJdiNZgKy6vKfJ2WQ6AExck3cZbAX26g6Qpump?maker=BWAPhpZN5sTorKtnd9p9huviz1Kq9QSBmQpFSunEENQG")</f>
        <v/>
      </c>
      <c r="M30">
        <f>HYPERLINK("https://dexscreener.com/solana/2ymAjUoJdiNZgKy6vKfJ2WQ6AExck3cZbAX26g6Qpump?maker=BWAPhpZN5sTorKtnd9p9huviz1Kq9QSBmQpFSunEENQG","https://dexscreener.com/solana/2ymAjUoJdiNZgKy6vKfJ2WQ6AExck3cZbAX26g6Qpump?maker=BWAPhpZN5sTorKtnd9p9huviz1Kq9QSBmQpFSunEENQG")</f>
        <v/>
      </c>
    </row>
    <row r="31">
      <c r="A31" t="inlineStr">
        <is>
          <t>PD11M8MB8qQUAiWzyEK4JwfS8rt7Set6av6a5JYpump</t>
        </is>
      </c>
      <c r="B31" t="inlineStr">
        <is>
          <t>AICRYNODE</t>
        </is>
      </c>
      <c r="C31" t="n">
        <v>2</v>
      </c>
      <c r="D31" t="n">
        <v>0.596</v>
      </c>
      <c r="E31" t="n">
        <v>0.03</v>
      </c>
      <c r="F31" t="n">
        <v>33.92</v>
      </c>
      <c r="G31" t="n">
        <v>17.93</v>
      </c>
      <c r="H31" t="n">
        <v>7</v>
      </c>
      <c r="I31" t="n">
        <v>4</v>
      </c>
      <c r="J31" t="n">
        <v>-1</v>
      </c>
      <c r="K31" t="n">
        <v>-1</v>
      </c>
      <c r="L31">
        <f>HYPERLINK("https://www.defined.fi/sol/PD11M8MB8qQUAiWzyEK4JwfS8rt7Set6av6a5JYpump?maker=BWAPhpZN5sTorKtnd9p9huviz1Kq9QSBmQpFSunEENQG","https://www.defined.fi/sol/PD11M8MB8qQUAiWzyEK4JwfS8rt7Set6av6a5JYpump?maker=BWAPhpZN5sTorKtnd9p9huviz1Kq9QSBmQpFSunEENQG")</f>
        <v/>
      </c>
      <c r="M31">
        <f>HYPERLINK("https://dexscreener.com/solana/PD11M8MB8qQUAiWzyEK4JwfS8rt7Set6av6a5JYpump?maker=BWAPhpZN5sTorKtnd9p9huviz1Kq9QSBmQpFSunEENQG","https://dexscreener.com/solana/PD11M8MB8qQUAiWzyEK4JwfS8rt7Set6av6a5JYpump?maker=BWAPhpZN5sTorKtnd9p9huviz1Kq9QSBmQpFSunEENQG")</f>
        <v/>
      </c>
    </row>
    <row r="32">
      <c r="A32" t="inlineStr">
        <is>
          <t>HuiVprCHCucHUb5bX6EXFJd7wuwvdASFzzge4ahXpump</t>
        </is>
      </c>
      <c r="B32" t="inlineStr">
        <is>
          <t>Tilly</t>
        </is>
      </c>
      <c r="C32" t="n">
        <v>2</v>
      </c>
      <c r="D32" t="n">
        <v>-6.16</v>
      </c>
      <c r="E32" t="n">
        <v>-0.23</v>
      </c>
      <c r="F32" t="n">
        <v>22.08</v>
      </c>
      <c r="G32" t="n">
        <v>20.55</v>
      </c>
      <c r="H32" t="n">
        <v>8</v>
      </c>
      <c r="I32" t="n">
        <v>4</v>
      </c>
      <c r="J32" t="n">
        <v>-1</v>
      </c>
      <c r="K32" t="n">
        <v>-1</v>
      </c>
      <c r="L32">
        <f>HYPERLINK("https://www.defined.fi/sol/HuiVprCHCucHUb5bX6EXFJd7wuwvdASFzzge4ahXpump?maker=BWAPhpZN5sTorKtnd9p9huviz1Kq9QSBmQpFSunEENQG","https://www.defined.fi/sol/HuiVprCHCucHUb5bX6EXFJd7wuwvdASFzzge4ahXpump?maker=BWAPhpZN5sTorKtnd9p9huviz1Kq9QSBmQpFSunEENQG")</f>
        <v/>
      </c>
      <c r="M32">
        <f>HYPERLINK("https://dexscreener.com/solana/HuiVprCHCucHUb5bX6EXFJd7wuwvdASFzzge4ahXpump?maker=BWAPhpZN5sTorKtnd9p9huviz1Kq9QSBmQpFSunEENQG","https://dexscreener.com/solana/HuiVprCHCucHUb5bX6EXFJd7wuwvdASFzzge4ahXpump?maker=BWAPhpZN5sTorKtnd9p9huviz1Kq9QSBmQpFSunEENQG")</f>
        <v/>
      </c>
    </row>
    <row r="33">
      <c r="A33" t="inlineStr">
        <is>
          <t>AsmKCysufJvzLiMu5BXPn2ENsLx6DKsRSxstDk4Epump</t>
        </is>
      </c>
      <c r="B33" t="inlineStr">
        <is>
          <t>unknown_AsmK</t>
        </is>
      </c>
      <c r="C33" t="n">
        <v>2</v>
      </c>
      <c r="D33" t="n">
        <v>-3.32</v>
      </c>
      <c r="E33" t="n">
        <v>-0.25</v>
      </c>
      <c r="F33" t="n">
        <v>13.26</v>
      </c>
      <c r="G33" t="n">
        <v>10.13</v>
      </c>
      <c r="H33" t="n">
        <v>5</v>
      </c>
      <c r="I33" t="n">
        <v>1</v>
      </c>
      <c r="J33" t="n">
        <v>-1</v>
      </c>
      <c r="K33" t="n">
        <v>-1</v>
      </c>
      <c r="L33">
        <f>HYPERLINK("https://www.defined.fi/sol/AsmKCysufJvzLiMu5BXPn2ENsLx6DKsRSxstDk4Epump?maker=BWAPhpZN5sTorKtnd9p9huviz1Kq9QSBmQpFSunEENQG","https://www.defined.fi/sol/AsmKCysufJvzLiMu5BXPn2ENsLx6DKsRSxstDk4Epump?maker=BWAPhpZN5sTorKtnd9p9huviz1Kq9QSBmQpFSunEENQG")</f>
        <v/>
      </c>
      <c r="M33">
        <f>HYPERLINK("https://dexscreener.com/solana/AsmKCysufJvzLiMu5BXPn2ENsLx6DKsRSxstDk4Epump?maker=BWAPhpZN5sTorKtnd9p9huviz1Kq9QSBmQpFSunEENQG","https://dexscreener.com/solana/AsmKCysufJvzLiMu5BXPn2ENsLx6DKsRSxstDk4Epump?maker=BWAPhpZN5sTorKtnd9p9huviz1Kq9QSBmQpFSunEENQG")</f>
        <v/>
      </c>
    </row>
    <row r="34">
      <c r="A34" t="inlineStr">
        <is>
          <t>CUzSRjBvqFFq45mg6j9oyQrDxyUTHEKM2xqKzDkZpump</t>
        </is>
      </c>
      <c r="B34" t="inlineStr">
        <is>
          <t>SYDNEY</t>
        </is>
      </c>
      <c r="C34" t="n">
        <v>3</v>
      </c>
      <c r="D34" t="n">
        <v>-1.37</v>
      </c>
      <c r="E34" t="n">
        <v>-0.4</v>
      </c>
      <c r="F34" t="n">
        <v>3.82</v>
      </c>
      <c r="G34" t="n">
        <v>2.03</v>
      </c>
      <c r="H34" t="n">
        <v>1</v>
      </c>
      <c r="I34" t="n">
        <v>1</v>
      </c>
      <c r="J34" t="n">
        <v>-1</v>
      </c>
      <c r="K34" t="n">
        <v>-1</v>
      </c>
      <c r="L34">
        <f>HYPERLINK("https://www.defined.fi/sol/CUzSRjBvqFFq45mg6j9oyQrDxyUTHEKM2xqKzDkZpump?maker=BWAPhpZN5sTorKtnd9p9huviz1Kq9QSBmQpFSunEENQG","https://www.defined.fi/sol/CUzSRjBvqFFq45mg6j9oyQrDxyUTHEKM2xqKzDkZpump?maker=BWAPhpZN5sTorKtnd9p9huviz1Kq9QSBmQpFSunEENQG")</f>
        <v/>
      </c>
      <c r="M34">
        <f>HYPERLINK("https://dexscreener.com/solana/CUzSRjBvqFFq45mg6j9oyQrDxyUTHEKM2xqKzDkZpump?maker=BWAPhpZN5sTorKtnd9p9huviz1Kq9QSBmQpFSunEENQG","https://dexscreener.com/solana/CUzSRjBvqFFq45mg6j9oyQrDxyUTHEKM2xqKzDkZpump?maker=BWAPhpZN5sTorKtnd9p9huviz1Kq9QSBmQpFSunEENQG")</f>
        <v/>
      </c>
    </row>
    <row r="35">
      <c r="A35" t="inlineStr">
        <is>
          <t>7taMk5ZwJGBZHruoAREHdWpHdfCPHan4VqC2BvDepump</t>
        </is>
      </c>
      <c r="B35" t="inlineStr">
        <is>
          <t>MIKE</t>
        </is>
      </c>
      <c r="C35" t="n">
        <v>3</v>
      </c>
      <c r="D35" t="n">
        <v>-0.611</v>
      </c>
      <c r="E35" t="n">
        <v>-0.16</v>
      </c>
      <c r="F35" t="n">
        <v>3.85</v>
      </c>
      <c r="G35" t="n">
        <v>3.24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HYPERLINK("https://www.defined.fi/sol/7taMk5ZwJGBZHruoAREHdWpHdfCPHan4VqC2BvDepump?maker=BWAPhpZN5sTorKtnd9p9huviz1Kq9QSBmQpFSunEENQG","https://www.defined.fi/sol/7taMk5ZwJGBZHruoAREHdWpHdfCPHan4VqC2BvDepump?maker=BWAPhpZN5sTorKtnd9p9huviz1Kq9QSBmQpFSunEENQG")</f>
        <v/>
      </c>
      <c r="M35">
        <f>HYPERLINK("https://dexscreener.com/solana/7taMk5ZwJGBZHruoAREHdWpHdfCPHan4VqC2BvDepump?maker=BWAPhpZN5sTorKtnd9p9huviz1Kq9QSBmQpFSunEENQG","https://dexscreener.com/solana/7taMk5ZwJGBZHruoAREHdWpHdfCPHan4VqC2BvDepump?maker=BWAPhpZN5sTorKtnd9p9huviz1Kq9QSBmQpFSunEENQG")</f>
        <v/>
      </c>
    </row>
    <row r="36">
      <c r="A36" t="inlineStr">
        <is>
          <t>HtCqD3o5aF1RXcyGi6AW11PoB3bZmFdA8kvVyhJrpump</t>
        </is>
      </c>
      <c r="B36" t="inlineStr">
        <is>
          <t>GMika</t>
        </is>
      </c>
      <c r="C36" t="n">
        <v>3</v>
      </c>
      <c r="D36" t="n">
        <v>-3.46</v>
      </c>
      <c r="E36" t="n">
        <v>-0.55</v>
      </c>
      <c r="F36" t="n">
        <v>10.21</v>
      </c>
      <c r="G36" t="n">
        <v>2.79</v>
      </c>
      <c r="H36" t="n">
        <v>5</v>
      </c>
      <c r="I36" t="n">
        <v>2</v>
      </c>
      <c r="J36" t="n">
        <v>-1</v>
      </c>
      <c r="K36" t="n">
        <v>-1</v>
      </c>
      <c r="L36">
        <f>HYPERLINK("https://www.defined.fi/sol/HtCqD3o5aF1RXcyGi6AW11PoB3bZmFdA8kvVyhJrpump?maker=BWAPhpZN5sTorKtnd9p9huviz1Kq9QSBmQpFSunEENQG","https://www.defined.fi/sol/HtCqD3o5aF1RXcyGi6AW11PoB3bZmFdA8kvVyhJrpump?maker=BWAPhpZN5sTorKtnd9p9huviz1Kq9QSBmQpFSunEENQG")</f>
        <v/>
      </c>
      <c r="M36">
        <f>HYPERLINK("https://dexscreener.com/solana/HtCqD3o5aF1RXcyGi6AW11PoB3bZmFdA8kvVyhJrpump?maker=BWAPhpZN5sTorKtnd9p9huviz1Kq9QSBmQpFSunEENQG","https://dexscreener.com/solana/HtCqD3o5aF1RXcyGi6AW11PoB3bZmFdA8kvVyhJrpump?maker=BWAPhpZN5sTorKtnd9p9huviz1Kq9QSBmQpFSunEENQG")</f>
        <v/>
      </c>
    </row>
    <row r="37">
      <c r="A37" t="inlineStr">
        <is>
          <t>FqnqT1GKi8S4Gyk5wnSKvJjXW48HqGtKJt9WS4o2pump</t>
        </is>
      </c>
      <c r="B37" t="inlineStr">
        <is>
          <t>Bakso</t>
        </is>
      </c>
      <c r="C37" t="n">
        <v>3</v>
      </c>
      <c r="D37" t="n">
        <v>-1.32</v>
      </c>
      <c r="E37" t="n">
        <v>-0.24</v>
      </c>
      <c r="F37" t="n">
        <v>3.4</v>
      </c>
      <c r="G37" t="n">
        <v>4.23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HYPERLINK("https://www.defined.fi/sol/FqnqT1GKi8S4Gyk5wnSKvJjXW48HqGtKJt9WS4o2pump?maker=BWAPhpZN5sTorKtnd9p9huviz1Kq9QSBmQpFSunEENQG","https://www.defined.fi/sol/FqnqT1GKi8S4Gyk5wnSKvJjXW48HqGtKJt9WS4o2pump?maker=BWAPhpZN5sTorKtnd9p9huviz1Kq9QSBmQpFSunEENQG")</f>
        <v/>
      </c>
      <c r="M37">
        <f>HYPERLINK("https://dexscreener.com/solana/FqnqT1GKi8S4Gyk5wnSKvJjXW48HqGtKJt9WS4o2pump?maker=BWAPhpZN5sTorKtnd9p9huviz1Kq9QSBmQpFSunEENQG","https://dexscreener.com/solana/FqnqT1GKi8S4Gyk5wnSKvJjXW48HqGtKJt9WS4o2pump?maker=BWAPhpZN5sTorKtnd9p9huviz1Kq9QSBmQpFSunEENQG")</f>
        <v/>
      </c>
    </row>
    <row r="38">
      <c r="A38" t="inlineStr">
        <is>
          <t>EH2tRrNn2TfD2c1vNLMrNaxa4wskzEnzb1Vo5YDRpump</t>
        </is>
      </c>
      <c r="B38" t="inlineStr">
        <is>
          <t>SLAP</t>
        </is>
      </c>
      <c r="C38" t="n">
        <v>3</v>
      </c>
      <c r="D38" t="n">
        <v>0.992</v>
      </c>
      <c r="E38" t="n">
        <v>0.28</v>
      </c>
      <c r="F38" t="n">
        <v>3.53</v>
      </c>
      <c r="G38" t="n">
        <v>4.53</v>
      </c>
      <c r="H38" t="n">
        <v>1</v>
      </c>
      <c r="I38" t="n">
        <v>1</v>
      </c>
      <c r="J38" t="n">
        <v>-1</v>
      </c>
      <c r="K38" t="n">
        <v>-1</v>
      </c>
      <c r="L38">
        <f>HYPERLINK("https://www.defined.fi/sol/EH2tRrNn2TfD2c1vNLMrNaxa4wskzEnzb1Vo5YDRpump?maker=BWAPhpZN5sTorKtnd9p9huviz1Kq9QSBmQpFSunEENQG","https://www.defined.fi/sol/EH2tRrNn2TfD2c1vNLMrNaxa4wskzEnzb1Vo5YDRpump?maker=BWAPhpZN5sTorKtnd9p9huviz1Kq9QSBmQpFSunEENQG")</f>
        <v/>
      </c>
      <c r="M38">
        <f>HYPERLINK("https://dexscreener.com/solana/EH2tRrNn2TfD2c1vNLMrNaxa4wskzEnzb1Vo5YDRpump?maker=BWAPhpZN5sTorKtnd9p9huviz1Kq9QSBmQpFSunEENQG","https://dexscreener.com/solana/EH2tRrNn2TfD2c1vNLMrNaxa4wskzEnzb1Vo5YDRpump?maker=BWAPhpZN5sTorKtnd9p9huviz1Kq9QSBmQpFSunEENQG")</f>
        <v/>
      </c>
    </row>
    <row r="39">
      <c r="A39" t="inlineStr">
        <is>
          <t>HpQDF5bK88ijPAWnQyFtaz2FuvRxwgsnJdJdqX6npump</t>
        </is>
      </c>
      <c r="B39" t="inlineStr">
        <is>
          <t>ACAT</t>
        </is>
      </c>
      <c r="C39" t="n">
        <v>4</v>
      </c>
      <c r="D39" t="n">
        <v>-0.913</v>
      </c>
      <c r="E39" t="n">
        <v>-0.32</v>
      </c>
      <c r="F39" t="n">
        <v>2.89</v>
      </c>
      <c r="G39" t="n">
        <v>1.98</v>
      </c>
      <c r="H39" t="n">
        <v>1</v>
      </c>
      <c r="I39" t="n">
        <v>1</v>
      </c>
      <c r="J39" t="n">
        <v>-1</v>
      </c>
      <c r="K39" t="n">
        <v>-1</v>
      </c>
      <c r="L39">
        <f>HYPERLINK("https://www.defined.fi/sol/HpQDF5bK88ijPAWnQyFtaz2FuvRxwgsnJdJdqX6npump?maker=BWAPhpZN5sTorKtnd9p9huviz1Kq9QSBmQpFSunEENQG","https://www.defined.fi/sol/HpQDF5bK88ijPAWnQyFtaz2FuvRxwgsnJdJdqX6npump?maker=BWAPhpZN5sTorKtnd9p9huviz1Kq9QSBmQpFSunEENQG")</f>
        <v/>
      </c>
      <c r="M39">
        <f>HYPERLINK("https://dexscreener.com/solana/HpQDF5bK88ijPAWnQyFtaz2FuvRxwgsnJdJdqX6npump?maker=BWAPhpZN5sTorKtnd9p9huviz1Kq9QSBmQpFSunEENQG","https://dexscreener.com/solana/HpQDF5bK88ijPAWnQyFtaz2FuvRxwgsnJdJdqX6npump?maker=BWAPhpZN5sTorKtnd9p9huviz1Kq9QSBmQpFSunEENQG")</f>
        <v/>
      </c>
    </row>
    <row r="40">
      <c r="A40" t="inlineStr">
        <is>
          <t>BzRJGSG1MYq5rb1AnGzJ9hNpejkLv5SoGv3NrkMopump</t>
        </is>
      </c>
      <c r="B40" t="inlineStr">
        <is>
          <t>CAPTCHA</t>
        </is>
      </c>
      <c r="C40" t="n">
        <v>4</v>
      </c>
      <c r="D40" t="n">
        <v>-0.63</v>
      </c>
      <c r="E40" t="n">
        <v>-0.35</v>
      </c>
      <c r="F40" t="n">
        <v>1.8</v>
      </c>
      <c r="G40" t="n">
        <v>1.17</v>
      </c>
      <c r="H40" t="n">
        <v>1</v>
      </c>
      <c r="I40" t="n">
        <v>1</v>
      </c>
      <c r="J40" t="n">
        <v>-1</v>
      </c>
      <c r="K40" t="n">
        <v>-1</v>
      </c>
      <c r="L40">
        <f>HYPERLINK("https://www.defined.fi/sol/BzRJGSG1MYq5rb1AnGzJ9hNpejkLv5SoGv3NrkMopump?maker=BWAPhpZN5sTorKtnd9p9huviz1Kq9QSBmQpFSunEENQG","https://www.defined.fi/sol/BzRJGSG1MYq5rb1AnGzJ9hNpejkLv5SoGv3NrkMopump?maker=BWAPhpZN5sTorKtnd9p9huviz1Kq9QSBmQpFSunEENQG")</f>
        <v/>
      </c>
      <c r="M40">
        <f>HYPERLINK("https://dexscreener.com/solana/BzRJGSG1MYq5rb1AnGzJ9hNpejkLv5SoGv3NrkMopump?maker=BWAPhpZN5sTorKtnd9p9huviz1Kq9QSBmQpFSunEENQG","https://dexscreener.com/solana/BzRJGSG1MYq5rb1AnGzJ9hNpejkLv5SoGv3NrkMopump?maker=BWAPhpZN5sTorKtnd9p9huviz1Kq9QSBmQpFSunEENQG")</f>
        <v/>
      </c>
    </row>
    <row r="41">
      <c r="A41" t="inlineStr">
        <is>
          <t>Agao1mWPoCNynaTdsrVsRpfD77LV4YQJYnPe49dypump</t>
        </is>
      </c>
      <c r="B41" t="inlineStr">
        <is>
          <t>MM</t>
        </is>
      </c>
      <c r="C41" t="n">
        <v>5</v>
      </c>
      <c r="D41" t="n">
        <v>-0.042</v>
      </c>
      <c r="E41" t="n">
        <v>-1</v>
      </c>
      <c r="F41" t="n">
        <v>0.049</v>
      </c>
      <c r="G41" t="n">
        <v>0</v>
      </c>
      <c r="H41" t="n">
        <v>1</v>
      </c>
      <c r="I41" t="n">
        <v>0</v>
      </c>
      <c r="J41" t="n">
        <v>-1</v>
      </c>
      <c r="K41" t="n">
        <v>-1</v>
      </c>
      <c r="L41">
        <f>HYPERLINK("https://www.defined.fi/sol/Agao1mWPoCNynaTdsrVsRpfD77LV4YQJYnPe49dypump?maker=BWAPhpZN5sTorKtnd9p9huviz1Kq9QSBmQpFSunEENQG","https://www.defined.fi/sol/Agao1mWPoCNynaTdsrVsRpfD77LV4YQJYnPe49dypump?maker=BWAPhpZN5sTorKtnd9p9huviz1Kq9QSBmQpFSunEENQG")</f>
        <v/>
      </c>
      <c r="M41">
        <f>HYPERLINK("https://dexscreener.com/solana/Agao1mWPoCNynaTdsrVsRpfD77LV4YQJYnPe49dypump?maker=BWAPhpZN5sTorKtnd9p9huviz1Kq9QSBmQpFSunEENQG","https://dexscreener.com/solana/Agao1mWPoCNynaTdsrVsRpfD77LV4YQJYnPe49dypump?maker=BWAPhpZN5sTorKtnd9p9huviz1Kq9QSBmQpFSunEENQG")</f>
        <v/>
      </c>
    </row>
    <row r="42">
      <c r="A42" t="inlineStr">
        <is>
          <t>9pvH8ZNp55RVjeeQT5qJrAK3shhLNRvL23CuF6JMpump</t>
        </is>
      </c>
      <c r="B42" t="inlineStr">
        <is>
          <t>EMA6900</t>
        </is>
      </c>
      <c r="C42" t="n">
        <v>5</v>
      </c>
      <c r="D42" t="n">
        <v>-0.062</v>
      </c>
      <c r="E42" t="n">
        <v>-0.54</v>
      </c>
      <c r="F42" t="n">
        <v>0.115</v>
      </c>
      <c r="G42" t="n">
        <v>0.053</v>
      </c>
      <c r="H42" t="n">
        <v>1</v>
      </c>
      <c r="I42" t="n">
        <v>1</v>
      </c>
      <c r="J42" t="n">
        <v>-1</v>
      </c>
      <c r="K42" t="n">
        <v>-1</v>
      </c>
      <c r="L42">
        <f>HYPERLINK("https://www.defined.fi/sol/9pvH8ZNp55RVjeeQT5qJrAK3shhLNRvL23CuF6JMpump?maker=BWAPhpZN5sTorKtnd9p9huviz1Kq9QSBmQpFSunEENQG","https://www.defined.fi/sol/9pvH8ZNp55RVjeeQT5qJrAK3shhLNRvL23CuF6JMpump?maker=BWAPhpZN5sTorKtnd9p9huviz1Kq9QSBmQpFSunEENQG")</f>
        <v/>
      </c>
      <c r="M42">
        <f>HYPERLINK("https://dexscreener.com/solana/9pvH8ZNp55RVjeeQT5qJrAK3shhLNRvL23CuF6JMpump?maker=BWAPhpZN5sTorKtnd9p9huviz1Kq9QSBmQpFSunEENQG","https://dexscreener.com/solana/9pvH8ZNp55RVjeeQT5qJrAK3shhLNRvL23CuF6JMpump?maker=BWAPhpZN5sTorKtnd9p9huviz1Kq9QSBmQpFSunEENQG")</f>
        <v/>
      </c>
    </row>
    <row r="43">
      <c r="A43" t="inlineStr">
        <is>
          <t>99HyJGhAsLGDSwAZnwpUKZcVTAWDeMiZTeLHparvpump</t>
        </is>
      </c>
      <c r="B43" t="inlineStr">
        <is>
          <t>GOGO</t>
        </is>
      </c>
      <c r="C43" t="n">
        <v>7</v>
      </c>
      <c r="D43" t="n">
        <v>-0.782</v>
      </c>
      <c r="E43" t="n">
        <v>-0.9</v>
      </c>
      <c r="F43" t="n">
        <v>0.868</v>
      </c>
      <c r="G43" t="n">
        <v>0.08599999999999999</v>
      </c>
      <c r="H43" t="n">
        <v>2</v>
      </c>
      <c r="I43" t="n">
        <v>1</v>
      </c>
      <c r="J43" t="n">
        <v>-1</v>
      </c>
      <c r="K43" t="n">
        <v>-1</v>
      </c>
      <c r="L43">
        <f>HYPERLINK("https://www.defined.fi/sol/99HyJGhAsLGDSwAZnwpUKZcVTAWDeMiZTeLHparvpump?maker=BWAPhpZN5sTorKtnd9p9huviz1Kq9QSBmQpFSunEENQG","https://www.defined.fi/sol/99HyJGhAsLGDSwAZnwpUKZcVTAWDeMiZTeLHparvpump?maker=BWAPhpZN5sTorKtnd9p9huviz1Kq9QSBmQpFSunEENQG")</f>
        <v/>
      </c>
      <c r="M43">
        <f>HYPERLINK("https://dexscreener.com/solana/99HyJGhAsLGDSwAZnwpUKZcVTAWDeMiZTeLHparvpump?maker=BWAPhpZN5sTorKtnd9p9huviz1Kq9QSBmQpFSunEENQG","https://dexscreener.com/solana/99HyJGhAsLGDSwAZnwpUKZcVTAWDeMiZTeLHparvpump?maker=BWAPhpZN5sTorKtnd9p9huviz1Kq9QSBmQpFSunEENQG")</f>
        <v/>
      </c>
    </row>
    <row r="44">
      <c r="A44" t="inlineStr">
        <is>
          <t>9yRFUadoiMEcqRQuMzNhn6wX8Mphi3FDcau15vUupump</t>
        </is>
      </c>
      <c r="B44" t="inlineStr">
        <is>
          <t>$MINS</t>
        </is>
      </c>
      <c r="C44" t="n">
        <v>7</v>
      </c>
      <c r="D44" t="n">
        <v>0.127</v>
      </c>
      <c r="E44" t="n">
        <v>0.17</v>
      </c>
      <c r="F44" t="n">
        <v>0.764</v>
      </c>
      <c r="G44" t="n">
        <v>0.891</v>
      </c>
      <c r="H44" t="n">
        <v>1</v>
      </c>
      <c r="I44" t="n">
        <v>1</v>
      </c>
      <c r="J44" t="n">
        <v>-1</v>
      </c>
      <c r="K44" t="n">
        <v>-1</v>
      </c>
      <c r="L44">
        <f>HYPERLINK("https://www.defined.fi/sol/9yRFUadoiMEcqRQuMzNhn6wX8Mphi3FDcau15vUupump?maker=BWAPhpZN5sTorKtnd9p9huviz1Kq9QSBmQpFSunEENQG","https://www.defined.fi/sol/9yRFUadoiMEcqRQuMzNhn6wX8Mphi3FDcau15vUupump?maker=BWAPhpZN5sTorKtnd9p9huviz1Kq9QSBmQpFSunEENQG")</f>
        <v/>
      </c>
      <c r="M44">
        <f>HYPERLINK("https://dexscreener.com/solana/9yRFUadoiMEcqRQuMzNhn6wX8Mphi3FDcau15vUupump?maker=BWAPhpZN5sTorKtnd9p9huviz1Kq9QSBmQpFSunEENQG","https://dexscreener.com/solana/9yRFUadoiMEcqRQuMzNhn6wX8Mphi3FDcau15vUupump?maker=BWAPhpZN5sTorKtnd9p9huviz1Kq9QSBmQpFSunEENQG")</f>
        <v/>
      </c>
    </row>
    <row r="45">
      <c r="A45" t="inlineStr">
        <is>
          <t>5BcypcSTzVSJNjHJLahngfkY6Ktp7JQVuoA9N7Xrpump</t>
        </is>
      </c>
      <c r="B45" t="inlineStr">
        <is>
          <t>SOL6900</t>
        </is>
      </c>
      <c r="C45" t="n">
        <v>7</v>
      </c>
      <c r="D45" t="n">
        <v>-4.2</v>
      </c>
      <c r="E45" t="n">
        <v>-0.87</v>
      </c>
      <c r="F45" t="n">
        <v>4.82</v>
      </c>
      <c r="G45" t="n">
        <v>0.619</v>
      </c>
      <c r="H45" t="n">
        <v>1</v>
      </c>
      <c r="I45" t="n">
        <v>1</v>
      </c>
      <c r="J45" t="n">
        <v>-1</v>
      </c>
      <c r="K45" t="n">
        <v>-1</v>
      </c>
      <c r="L45">
        <f>HYPERLINK("https://www.defined.fi/sol/5BcypcSTzVSJNjHJLahngfkY6Ktp7JQVuoA9N7Xrpump?maker=BWAPhpZN5sTorKtnd9p9huviz1Kq9QSBmQpFSunEENQG","https://www.defined.fi/sol/5BcypcSTzVSJNjHJLahngfkY6Ktp7JQVuoA9N7Xrpump?maker=BWAPhpZN5sTorKtnd9p9huviz1Kq9QSBmQpFSunEENQG")</f>
        <v/>
      </c>
      <c r="M45">
        <f>HYPERLINK("https://dexscreener.com/solana/5BcypcSTzVSJNjHJLahngfkY6Ktp7JQVuoA9N7Xrpump?maker=BWAPhpZN5sTorKtnd9p9huviz1Kq9QSBmQpFSunEENQG","https://dexscreener.com/solana/5BcypcSTzVSJNjHJLahngfkY6Ktp7JQVuoA9N7Xrpump?maker=BWAPhpZN5sTorKtnd9p9huviz1Kq9QSBmQpFSunEENQG")</f>
        <v/>
      </c>
    </row>
    <row r="46">
      <c r="A46" t="inlineStr">
        <is>
          <t>6tVZVjcppH2BZ9Xj5yFU1Zt34m2rYcyDqqpSeMDZpump</t>
        </is>
      </c>
      <c r="B46" t="inlineStr">
        <is>
          <t>miharu</t>
        </is>
      </c>
      <c r="C46" t="n">
        <v>7</v>
      </c>
      <c r="D46" t="n">
        <v>-3.84</v>
      </c>
      <c r="E46" t="n">
        <v>-0.43</v>
      </c>
      <c r="F46" t="n">
        <v>18.73</v>
      </c>
      <c r="G46" t="n">
        <v>4.98</v>
      </c>
      <c r="H46" t="n">
        <v>5</v>
      </c>
      <c r="I46" t="n">
        <v>2</v>
      </c>
      <c r="J46" t="n">
        <v>-1</v>
      </c>
      <c r="K46" t="n">
        <v>-1</v>
      </c>
      <c r="L46">
        <f>HYPERLINK("https://www.defined.fi/sol/6tVZVjcppH2BZ9Xj5yFU1Zt34m2rYcyDqqpSeMDZpump?maker=BWAPhpZN5sTorKtnd9p9huviz1Kq9QSBmQpFSunEENQG","https://www.defined.fi/sol/6tVZVjcppH2BZ9Xj5yFU1Zt34m2rYcyDqqpSeMDZpump?maker=BWAPhpZN5sTorKtnd9p9huviz1Kq9QSBmQpFSunEENQG")</f>
        <v/>
      </c>
      <c r="M46">
        <f>HYPERLINK("https://dexscreener.com/solana/6tVZVjcppH2BZ9Xj5yFU1Zt34m2rYcyDqqpSeMDZpump?maker=BWAPhpZN5sTorKtnd9p9huviz1Kq9QSBmQpFSunEENQG","https://dexscreener.com/solana/6tVZVjcppH2BZ9Xj5yFU1Zt34m2rYcyDqqpSeMDZpump?maker=BWAPhpZN5sTorKtnd9p9huviz1Kq9QSBmQpFSunEENQG")</f>
        <v/>
      </c>
    </row>
    <row r="47">
      <c r="A47" t="inlineStr">
        <is>
          <t>5q53M4P3HcK32m6nnvin1CTJ6DTyj6X27sTTjg8Ypump</t>
        </is>
      </c>
      <c r="B47" t="inlineStr">
        <is>
          <t>$PANG</t>
        </is>
      </c>
      <c r="C47" t="n">
        <v>9</v>
      </c>
      <c r="D47" t="n">
        <v>0.081</v>
      </c>
      <c r="E47" t="n">
        <v>0.03</v>
      </c>
      <c r="F47" t="n">
        <v>2.62</v>
      </c>
      <c r="G47" t="n">
        <v>2.7</v>
      </c>
      <c r="H47" t="n">
        <v>2</v>
      </c>
      <c r="I47" t="n">
        <v>1</v>
      </c>
      <c r="J47" t="n">
        <v>-1</v>
      </c>
      <c r="K47" t="n">
        <v>-1</v>
      </c>
      <c r="L47">
        <f>HYPERLINK("https://www.defined.fi/sol/5q53M4P3HcK32m6nnvin1CTJ6DTyj6X27sTTjg8Ypump?maker=BWAPhpZN5sTorKtnd9p9huviz1Kq9QSBmQpFSunEENQG","https://www.defined.fi/sol/5q53M4P3HcK32m6nnvin1CTJ6DTyj6X27sTTjg8Ypump?maker=BWAPhpZN5sTorKtnd9p9huviz1Kq9QSBmQpFSunEENQG")</f>
        <v/>
      </c>
      <c r="M47">
        <f>HYPERLINK("https://dexscreener.com/solana/5q53M4P3HcK32m6nnvin1CTJ6DTyj6X27sTTjg8Ypump?maker=BWAPhpZN5sTorKtnd9p9huviz1Kq9QSBmQpFSunEENQG","https://dexscreener.com/solana/5q53M4P3HcK32m6nnvin1CTJ6DTyj6X27sTTjg8Ypump?maker=BWAPhpZN5sTorKtnd9p9huviz1Kq9QSBmQpFSunEENQG")</f>
        <v/>
      </c>
    </row>
    <row r="48">
      <c r="A48" t="inlineStr">
        <is>
          <t>7X96F88gMJeSaWcUggRMmLJRki52o61oAThxfZm5pump</t>
        </is>
      </c>
      <c r="B48" t="inlineStr">
        <is>
          <t>NASDAQ420</t>
        </is>
      </c>
      <c r="C48" t="n">
        <v>9</v>
      </c>
      <c r="D48" t="n">
        <v>3.01</v>
      </c>
      <c r="E48" t="n">
        <v>0.3</v>
      </c>
      <c r="F48" t="n">
        <v>10.13</v>
      </c>
      <c r="G48" t="n">
        <v>13.14</v>
      </c>
      <c r="H48" t="n">
        <v>3</v>
      </c>
      <c r="I48" t="n">
        <v>2</v>
      </c>
      <c r="J48" t="n">
        <v>-1</v>
      </c>
      <c r="K48" t="n">
        <v>-1</v>
      </c>
      <c r="L48">
        <f>HYPERLINK("https://www.defined.fi/sol/7X96F88gMJeSaWcUggRMmLJRki52o61oAThxfZm5pump?maker=BWAPhpZN5sTorKtnd9p9huviz1Kq9QSBmQpFSunEENQG","https://www.defined.fi/sol/7X96F88gMJeSaWcUggRMmLJRki52o61oAThxfZm5pump?maker=BWAPhpZN5sTorKtnd9p9huviz1Kq9QSBmQpFSunEENQG")</f>
        <v/>
      </c>
      <c r="M48">
        <f>HYPERLINK("https://dexscreener.com/solana/7X96F88gMJeSaWcUggRMmLJRki52o61oAThxfZm5pump?maker=BWAPhpZN5sTorKtnd9p9huviz1Kq9QSBmQpFSunEENQG","https://dexscreener.com/solana/7X96F88gMJeSaWcUggRMmLJRki52o61oAThxfZm5pump?maker=BWAPhpZN5sTorKtnd9p9huviz1Kq9QSBmQpFSunEENQG")</f>
        <v/>
      </c>
    </row>
    <row r="49">
      <c r="A49" t="inlineStr">
        <is>
          <t>JB2wezZLdzWfnaCfHxLg193RS3Rh51ThiXxEDWQDpump</t>
        </is>
      </c>
      <c r="B49" t="inlineStr">
        <is>
          <t>LABUBU</t>
        </is>
      </c>
      <c r="C49" t="n">
        <v>9</v>
      </c>
      <c r="D49" t="n">
        <v>3.9</v>
      </c>
      <c r="E49" t="n">
        <v>0.62</v>
      </c>
      <c r="F49" t="n">
        <v>6.9</v>
      </c>
      <c r="G49" t="n">
        <v>10.17</v>
      </c>
      <c r="H49" t="n">
        <v>1</v>
      </c>
      <c r="I49" t="n">
        <v>2</v>
      </c>
      <c r="J49" t="n">
        <v>-1</v>
      </c>
      <c r="K49" t="n">
        <v>-1</v>
      </c>
      <c r="L49">
        <f>HYPERLINK("https://www.defined.fi/sol/JB2wezZLdzWfnaCfHxLg193RS3Rh51ThiXxEDWQDpump?maker=BWAPhpZN5sTorKtnd9p9huviz1Kq9QSBmQpFSunEENQG","https://www.defined.fi/sol/JB2wezZLdzWfnaCfHxLg193RS3Rh51ThiXxEDWQDpump?maker=BWAPhpZN5sTorKtnd9p9huviz1Kq9QSBmQpFSunEENQG")</f>
        <v/>
      </c>
      <c r="M49">
        <f>HYPERLINK("https://dexscreener.com/solana/JB2wezZLdzWfnaCfHxLg193RS3Rh51ThiXxEDWQDpump?maker=BWAPhpZN5sTorKtnd9p9huviz1Kq9QSBmQpFSunEENQG","https://dexscreener.com/solana/JB2wezZLdzWfnaCfHxLg193RS3Rh51ThiXxEDWQDpump?maker=BWAPhpZN5sTorKtnd9p9huviz1Kq9QSBmQpFSunEENQG")</f>
        <v/>
      </c>
    </row>
    <row r="50">
      <c r="A50" t="inlineStr">
        <is>
          <t>8oAiUkC1gpr4Tuz3ZA7YUntWE47sop1fYmGWo4Zrpump</t>
        </is>
      </c>
      <c r="B50" t="inlineStr">
        <is>
          <t>PeterTodd</t>
        </is>
      </c>
      <c r="C50" t="n">
        <v>10</v>
      </c>
      <c r="D50" t="n">
        <v>-1.99</v>
      </c>
      <c r="E50" t="n">
        <v>-0.13</v>
      </c>
      <c r="F50" t="n">
        <v>9.619999999999999</v>
      </c>
      <c r="G50" t="n">
        <v>12.88</v>
      </c>
      <c r="H50" t="n">
        <v>3</v>
      </c>
      <c r="I50" t="n">
        <v>3</v>
      </c>
      <c r="J50" t="n">
        <v>-1</v>
      </c>
      <c r="K50" t="n">
        <v>-1</v>
      </c>
      <c r="L50">
        <f>HYPERLINK("https://www.defined.fi/sol/8oAiUkC1gpr4Tuz3ZA7YUntWE47sop1fYmGWo4Zrpump?maker=BWAPhpZN5sTorKtnd9p9huviz1Kq9QSBmQpFSunEENQG","https://www.defined.fi/sol/8oAiUkC1gpr4Tuz3ZA7YUntWE47sop1fYmGWo4Zrpump?maker=BWAPhpZN5sTorKtnd9p9huviz1Kq9QSBmQpFSunEENQG")</f>
        <v/>
      </c>
      <c r="M50">
        <f>HYPERLINK("https://dexscreener.com/solana/8oAiUkC1gpr4Tuz3ZA7YUntWE47sop1fYmGWo4Zrpump?maker=BWAPhpZN5sTorKtnd9p9huviz1Kq9QSBmQpFSunEENQG","https://dexscreener.com/solana/8oAiUkC1gpr4Tuz3ZA7YUntWE47sop1fYmGWo4Zrpump?maker=BWAPhpZN5sTorKtnd9p9huviz1Kq9QSBmQpFSunEENQG")</f>
        <v/>
      </c>
    </row>
    <row r="51">
      <c r="A51" t="inlineStr">
        <is>
          <t>9WuADsQtSPQCA18xan5PJj8m1t82bQeUkLoLssS2pump</t>
        </is>
      </c>
      <c r="B51" t="inlineStr">
        <is>
          <t>LEN</t>
        </is>
      </c>
      <c r="C51" t="n">
        <v>11</v>
      </c>
      <c r="D51" t="n">
        <v>-24.42</v>
      </c>
      <c r="E51" t="n">
        <v>-0.26</v>
      </c>
      <c r="F51" t="n">
        <v>63.76</v>
      </c>
      <c r="G51" t="n">
        <v>70.88</v>
      </c>
      <c r="H51" t="n">
        <v>18</v>
      </c>
      <c r="I51" t="n">
        <v>17</v>
      </c>
      <c r="J51" t="n">
        <v>-1</v>
      </c>
      <c r="K51" t="n">
        <v>-1</v>
      </c>
      <c r="L51">
        <f>HYPERLINK("https://www.defined.fi/sol/9WuADsQtSPQCA18xan5PJj8m1t82bQeUkLoLssS2pump?maker=BWAPhpZN5sTorKtnd9p9huviz1Kq9QSBmQpFSunEENQG","https://www.defined.fi/sol/9WuADsQtSPQCA18xan5PJj8m1t82bQeUkLoLssS2pump?maker=BWAPhpZN5sTorKtnd9p9huviz1Kq9QSBmQpFSunEENQG")</f>
        <v/>
      </c>
      <c r="M51">
        <f>HYPERLINK("https://dexscreener.com/solana/9WuADsQtSPQCA18xan5PJj8m1t82bQeUkLoLssS2pump?maker=BWAPhpZN5sTorKtnd9p9huviz1Kq9QSBmQpFSunEENQG","https://dexscreener.com/solana/9WuADsQtSPQCA18xan5PJj8m1t82bQeUkLoLssS2pump?maker=BWAPhpZN5sTorKtnd9p9huviz1Kq9QSBmQpFSunEENQG")</f>
        <v/>
      </c>
    </row>
    <row r="52">
      <c r="A52" t="inlineStr">
        <is>
          <t>62CGp1npmxMTuUA4p8kKrWeNj9TURu12MVgPPZwMpump</t>
        </is>
      </c>
      <c r="B52" t="inlineStr">
        <is>
          <t>ChadGPT</t>
        </is>
      </c>
      <c r="C52" t="n">
        <v>11</v>
      </c>
      <c r="D52" t="n">
        <v>0.218</v>
      </c>
      <c r="E52" t="n">
        <v>0.04</v>
      </c>
      <c r="F52" t="n">
        <v>5.67</v>
      </c>
      <c r="G52" t="n">
        <v>5.45</v>
      </c>
      <c r="H52" t="n">
        <v>2</v>
      </c>
      <c r="I52" t="n">
        <v>2</v>
      </c>
      <c r="J52" t="n">
        <v>-1</v>
      </c>
      <c r="K52" t="n">
        <v>-1</v>
      </c>
      <c r="L52">
        <f>HYPERLINK("https://www.defined.fi/sol/62CGp1npmxMTuUA4p8kKrWeNj9TURu12MVgPPZwMpump?maker=BWAPhpZN5sTorKtnd9p9huviz1Kq9QSBmQpFSunEENQG","https://www.defined.fi/sol/62CGp1npmxMTuUA4p8kKrWeNj9TURu12MVgPPZwMpump?maker=BWAPhpZN5sTorKtnd9p9huviz1Kq9QSBmQpFSunEENQG")</f>
        <v/>
      </c>
      <c r="M52">
        <f>HYPERLINK("https://dexscreener.com/solana/62CGp1npmxMTuUA4p8kKrWeNj9TURu12MVgPPZwMpump?maker=BWAPhpZN5sTorKtnd9p9huviz1Kq9QSBmQpFSunEENQG","https://dexscreener.com/solana/62CGp1npmxMTuUA4p8kKrWeNj9TURu12MVgPPZwMpump?maker=BWAPhpZN5sTorKtnd9p9huviz1Kq9QSBmQpFSunEENQG")</f>
        <v/>
      </c>
    </row>
    <row r="53">
      <c r="A53" t="inlineStr">
        <is>
          <t>5TNm9T7ykUWyeCihZbdehPmiPefxjpV1mPWnYuueq3xM</t>
        </is>
      </c>
      <c r="B53" t="inlineStr">
        <is>
          <t>Back</t>
        </is>
      </c>
      <c r="C53" t="n">
        <v>11</v>
      </c>
      <c r="D53" t="n">
        <v>-9.27</v>
      </c>
      <c r="E53" t="n">
        <v>-0.61</v>
      </c>
      <c r="F53" t="n">
        <v>12.78</v>
      </c>
      <c r="G53" t="n">
        <v>6.03</v>
      </c>
      <c r="H53" t="n">
        <v>5</v>
      </c>
      <c r="I53" t="n">
        <v>2</v>
      </c>
      <c r="J53" t="n">
        <v>-1</v>
      </c>
      <c r="K53" t="n">
        <v>-1</v>
      </c>
      <c r="L53">
        <f>HYPERLINK("https://www.defined.fi/sol/5TNm9T7ykUWyeCihZbdehPmiPefxjpV1mPWnYuueq3xM?maker=BWAPhpZN5sTorKtnd9p9huviz1Kq9QSBmQpFSunEENQG","https://www.defined.fi/sol/5TNm9T7ykUWyeCihZbdehPmiPefxjpV1mPWnYuueq3xM?maker=BWAPhpZN5sTorKtnd9p9huviz1Kq9QSBmQpFSunEENQG")</f>
        <v/>
      </c>
      <c r="M53">
        <f>HYPERLINK("https://dexscreener.com/solana/5TNm9T7ykUWyeCihZbdehPmiPefxjpV1mPWnYuueq3xM?maker=BWAPhpZN5sTorKtnd9p9huviz1Kq9QSBmQpFSunEENQG","https://dexscreener.com/solana/5TNm9T7ykUWyeCihZbdehPmiPefxjpV1mPWnYuueq3xM?maker=BWAPhpZN5sTorKtnd9p9huviz1Kq9QSBmQpFSunEENQG")</f>
        <v/>
      </c>
    </row>
    <row r="54">
      <c r="A54" t="inlineStr">
        <is>
          <t>AY4AxLZaqZ6XAt3GhUnqreBH1DM7YzqAsoqQ8KmJpump</t>
        </is>
      </c>
      <c r="B54" t="inlineStr">
        <is>
          <t>SATOSHI</t>
        </is>
      </c>
      <c r="C54" t="n">
        <v>11</v>
      </c>
      <c r="D54" t="n">
        <v>-2.98</v>
      </c>
      <c r="E54" t="n">
        <v>-0.42</v>
      </c>
      <c r="F54" t="n">
        <v>4.48</v>
      </c>
      <c r="G54" t="n">
        <v>4.1</v>
      </c>
      <c r="H54" t="n">
        <v>2</v>
      </c>
      <c r="I54" t="n">
        <v>1</v>
      </c>
      <c r="J54" t="n">
        <v>-1</v>
      </c>
      <c r="K54" t="n">
        <v>-1</v>
      </c>
      <c r="L54">
        <f>HYPERLINK("https://www.defined.fi/sol/AY4AxLZaqZ6XAt3GhUnqreBH1DM7YzqAsoqQ8KmJpump?maker=BWAPhpZN5sTorKtnd9p9huviz1Kq9QSBmQpFSunEENQG","https://www.defined.fi/sol/AY4AxLZaqZ6XAt3GhUnqreBH1DM7YzqAsoqQ8KmJpump?maker=BWAPhpZN5sTorKtnd9p9huviz1Kq9QSBmQpFSunEENQG")</f>
        <v/>
      </c>
      <c r="M54">
        <f>HYPERLINK("https://dexscreener.com/solana/AY4AxLZaqZ6XAt3GhUnqreBH1DM7YzqAsoqQ8KmJpump?maker=BWAPhpZN5sTorKtnd9p9huviz1Kq9QSBmQpFSunEENQG","https://dexscreener.com/solana/AY4AxLZaqZ6XAt3GhUnqreBH1DM7YzqAsoqQ8KmJpump?maker=BWAPhpZN5sTorKtnd9p9huviz1Kq9QSBmQpFSunEENQG")</f>
        <v/>
      </c>
    </row>
    <row r="55">
      <c r="A55" t="inlineStr">
        <is>
          <t>E6AujzX54E1ZoPDFP2CyG3HHUVKygEkp6DRqig61pump</t>
        </is>
      </c>
      <c r="B55" t="inlineStr">
        <is>
          <t>Pochita</t>
        </is>
      </c>
      <c r="C55" t="n">
        <v>11</v>
      </c>
      <c r="D55" t="n">
        <v>0</v>
      </c>
      <c r="E55" t="n">
        <v>0</v>
      </c>
      <c r="F55" t="n">
        <v>0</v>
      </c>
      <c r="G55" t="n">
        <v>0.038</v>
      </c>
      <c r="H55" t="n">
        <v>0</v>
      </c>
      <c r="I55" t="n">
        <v>1</v>
      </c>
      <c r="J55" t="n">
        <v>-1</v>
      </c>
      <c r="K55" t="n">
        <v>-1</v>
      </c>
      <c r="L55">
        <f>HYPERLINK("https://www.defined.fi/sol/E6AujzX54E1ZoPDFP2CyG3HHUVKygEkp6DRqig61pump?maker=BWAPhpZN5sTorKtnd9p9huviz1Kq9QSBmQpFSunEENQG","https://www.defined.fi/sol/E6AujzX54E1ZoPDFP2CyG3HHUVKygEkp6DRqig61pump?maker=BWAPhpZN5sTorKtnd9p9huviz1Kq9QSBmQpFSunEENQG")</f>
        <v/>
      </c>
      <c r="M55">
        <f>HYPERLINK("https://dexscreener.com/solana/E6AujzX54E1ZoPDFP2CyG3HHUVKygEkp6DRqig61pump?maker=BWAPhpZN5sTorKtnd9p9huviz1Kq9QSBmQpFSunEENQG","https://dexscreener.com/solana/E6AujzX54E1ZoPDFP2CyG3HHUVKygEkp6DRqig61pump?maker=BWAPhpZN5sTorKtnd9p9huviz1Kq9QSBmQpFSunEENQG")</f>
        <v/>
      </c>
    </row>
    <row r="56">
      <c r="A56" t="inlineStr">
        <is>
          <t>5QQRKwnJsoy5MHbYvUe1zgtNUGhesQ5SErQvnAZgpump</t>
        </is>
      </c>
      <c r="B56" t="inlineStr">
        <is>
          <t>DIDDY</t>
        </is>
      </c>
      <c r="C56" t="n">
        <v>11</v>
      </c>
      <c r="D56" t="n">
        <v>1.64</v>
      </c>
      <c r="E56" t="n">
        <v>0.68</v>
      </c>
      <c r="F56" t="n">
        <v>4.51</v>
      </c>
      <c r="G56" t="n">
        <v>4.04</v>
      </c>
      <c r="H56" t="n">
        <v>4</v>
      </c>
      <c r="I56" t="n">
        <v>3</v>
      </c>
      <c r="J56" t="n">
        <v>-1</v>
      </c>
      <c r="K56" t="n">
        <v>-1</v>
      </c>
      <c r="L56">
        <f>HYPERLINK("https://www.defined.fi/sol/5QQRKwnJsoy5MHbYvUe1zgtNUGhesQ5SErQvnAZgpump?maker=BWAPhpZN5sTorKtnd9p9huviz1Kq9QSBmQpFSunEENQG","https://www.defined.fi/sol/5QQRKwnJsoy5MHbYvUe1zgtNUGhesQ5SErQvnAZgpump?maker=BWAPhpZN5sTorKtnd9p9huviz1Kq9QSBmQpFSunEENQG")</f>
        <v/>
      </c>
      <c r="M56">
        <f>HYPERLINK("https://dexscreener.com/solana/5QQRKwnJsoy5MHbYvUe1zgtNUGhesQ5SErQvnAZgpump?maker=BWAPhpZN5sTorKtnd9p9huviz1Kq9QSBmQpFSunEENQG","https://dexscreener.com/solana/5QQRKwnJsoy5MHbYvUe1zgtNUGhesQ5SErQvnAZgpump?maker=BWAPhpZN5sTorKtnd9p9huviz1Kq9QSBmQpFSunEENQG")</f>
        <v/>
      </c>
    </row>
    <row r="57">
      <c r="A57" t="inlineStr">
        <is>
          <t>Bz7vVzQhm2KMW1XgcrDruYega1MiwrAs1DQysrx4tFkp</t>
        </is>
      </c>
      <c r="B57" t="inlineStr">
        <is>
          <t>WAP</t>
        </is>
      </c>
      <c r="C57" t="n">
        <v>12</v>
      </c>
      <c r="D57" t="n">
        <v>0</v>
      </c>
      <c r="E57" t="n">
        <v>0</v>
      </c>
      <c r="F57" t="n">
        <v>0</v>
      </c>
      <c r="G57" t="n">
        <v>0</v>
      </c>
      <c r="H57" t="n">
        <v>0</v>
      </c>
      <c r="I57" t="n">
        <v>0</v>
      </c>
      <c r="J57" t="n">
        <v>-1</v>
      </c>
      <c r="K57" t="n">
        <v>-1</v>
      </c>
      <c r="L57">
        <f>HYPERLINK("https://www.defined.fi/sol/Bz7vVzQhm2KMW1XgcrDruYega1MiwrAs1DQysrx4tFkp?maker=BWAPhpZN5sTorKtnd9p9huviz1Kq9QSBmQpFSunEENQG","https://www.defined.fi/sol/Bz7vVzQhm2KMW1XgcrDruYega1MiwrAs1DQysrx4tFkp?maker=BWAPhpZN5sTorKtnd9p9huviz1Kq9QSBmQpFSunEENQG")</f>
        <v/>
      </c>
      <c r="M57">
        <f>HYPERLINK("https://dexscreener.com/solana/Bz7vVzQhm2KMW1XgcrDruYega1MiwrAs1DQysrx4tFkp?maker=BWAPhpZN5sTorKtnd9p9huviz1Kq9QSBmQpFSunEENQG","https://dexscreener.com/solana/Bz7vVzQhm2KMW1XgcrDruYega1MiwrAs1DQysrx4tFkp?maker=BWAPhpZN5sTorKtnd9p9huviz1Kq9QSBmQpFSunEENQG")</f>
        <v/>
      </c>
    </row>
    <row r="58">
      <c r="A58" t="inlineStr">
        <is>
          <t>6MvV5hjy11Szm7HmLciZepMJj3ez9xgLWeFKozFxV1sS</t>
        </is>
      </c>
      <c r="B58" t="inlineStr">
        <is>
          <t>ERNIE</t>
        </is>
      </c>
      <c r="C58" t="n">
        <v>12</v>
      </c>
      <c r="D58" t="n">
        <v>-12.17</v>
      </c>
      <c r="E58" t="n">
        <v>-0.66</v>
      </c>
      <c r="F58" t="n">
        <v>14.91</v>
      </c>
      <c r="G58" t="n">
        <v>6.38</v>
      </c>
      <c r="H58" t="n">
        <v>3</v>
      </c>
      <c r="I58" t="n">
        <v>3</v>
      </c>
      <c r="J58" t="n">
        <v>-1</v>
      </c>
      <c r="K58" t="n">
        <v>-1</v>
      </c>
      <c r="L58">
        <f>HYPERLINK("https://www.defined.fi/sol/6MvV5hjy11Szm7HmLciZepMJj3ez9xgLWeFKozFxV1sS?maker=BWAPhpZN5sTorKtnd9p9huviz1Kq9QSBmQpFSunEENQG","https://www.defined.fi/sol/6MvV5hjy11Szm7HmLciZepMJj3ez9xgLWeFKozFxV1sS?maker=BWAPhpZN5sTorKtnd9p9huviz1Kq9QSBmQpFSunEENQG")</f>
        <v/>
      </c>
      <c r="M58">
        <f>HYPERLINK("https://dexscreener.com/solana/6MvV5hjy11Szm7HmLciZepMJj3ez9xgLWeFKozFxV1sS?maker=BWAPhpZN5sTorKtnd9p9huviz1Kq9QSBmQpFSunEENQG","https://dexscreener.com/solana/6MvV5hjy11Szm7HmLciZepMJj3ez9xgLWeFKozFxV1sS?maker=BWAPhpZN5sTorKtnd9p9huviz1Kq9QSBmQpFSunEENQG")</f>
        <v/>
      </c>
    </row>
    <row r="59">
      <c r="A59" t="inlineStr">
        <is>
          <t>FskzSqy7Pi1f3nWorr4WhhQboxzyv8fv6Q2e8xyDpump</t>
        </is>
      </c>
      <c r="B59" t="inlineStr">
        <is>
          <t>morud</t>
        </is>
      </c>
      <c r="C59" t="n">
        <v>13</v>
      </c>
      <c r="D59" t="n">
        <v>-2.29</v>
      </c>
      <c r="E59" t="n">
        <v>-0.47</v>
      </c>
      <c r="F59" t="n">
        <v>4.2</v>
      </c>
      <c r="G59" t="n">
        <v>2.6</v>
      </c>
      <c r="H59" t="n">
        <v>2</v>
      </c>
      <c r="I59" t="n">
        <v>1</v>
      </c>
      <c r="J59" t="n">
        <v>-1</v>
      </c>
      <c r="K59" t="n">
        <v>-1</v>
      </c>
      <c r="L59">
        <f>HYPERLINK("https://www.defined.fi/sol/FskzSqy7Pi1f3nWorr4WhhQboxzyv8fv6Q2e8xyDpump?maker=BWAPhpZN5sTorKtnd9p9huviz1Kq9QSBmQpFSunEENQG","https://www.defined.fi/sol/FskzSqy7Pi1f3nWorr4WhhQboxzyv8fv6Q2e8xyDpump?maker=BWAPhpZN5sTorKtnd9p9huviz1Kq9QSBmQpFSunEENQG")</f>
        <v/>
      </c>
      <c r="M59">
        <f>HYPERLINK("https://dexscreener.com/solana/FskzSqy7Pi1f3nWorr4WhhQboxzyv8fv6Q2e8xyDpump?maker=BWAPhpZN5sTorKtnd9p9huviz1Kq9QSBmQpFSunEENQG","https://dexscreener.com/solana/FskzSqy7Pi1f3nWorr4WhhQboxzyv8fv6Q2e8xyDpump?maker=BWAPhpZN5sTorKtnd9p9huviz1Kq9QSBmQpFSunEENQG")</f>
        <v/>
      </c>
    </row>
    <row r="60">
      <c r="A60" t="inlineStr">
        <is>
          <t>Ca7H6zSLAZqvFVyfeHg4qui8VPzYxVUYYtTtq8ntpump</t>
        </is>
      </c>
      <c r="B60" t="inlineStr">
        <is>
          <t>Sahil</t>
        </is>
      </c>
      <c r="C60" t="n">
        <v>13</v>
      </c>
      <c r="D60" t="n">
        <v>-0.986</v>
      </c>
      <c r="E60" t="n">
        <v>-1</v>
      </c>
      <c r="F60" t="n">
        <v>1.68</v>
      </c>
      <c r="G60" t="n">
        <v>0.698</v>
      </c>
      <c r="H60" t="n">
        <v>2</v>
      </c>
      <c r="I60" t="n">
        <v>1</v>
      </c>
      <c r="J60" t="n">
        <v>-1</v>
      </c>
      <c r="K60" t="n">
        <v>-1</v>
      </c>
      <c r="L60">
        <f>HYPERLINK("https://www.defined.fi/sol/Ca7H6zSLAZqvFVyfeHg4qui8VPzYxVUYYtTtq8ntpump?maker=BWAPhpZN5sTorKtnd9p9huviz1Kq9QSBmQpFSunEENQG","https://www.defined.fi/sol/Ca7H6zSLAZqvFVyfeHg4qui8VPzYxVUYYtTtq8ntpump?maker=BWAPhpZN5sTorKtnd9p9huviz1Kq9QSBmQpFSunEENQG")</f>
        <v/>
      </c>
      <c r="M60">
        <f>HYPERLINK("https://dexscreener.com/solana/Ca7H6zSLAZqvFVyfeHg4qui8VPzYxVUYYtTtq8ntpump?maker=BWAPhpZN5sTorKtnd9p9huviz1Kq9QSBmQpFSunEENQG","https://dexscreener.com/solana/Ca7H6zSLAZqvFVyfeHg4qui8VPzYxVUYYtTtq8ntpump?maker=BWAPhpZN5sTorKtnd9p9huviz1Kq9QSBmQpFSunEENQG")</f>
        <v/>
      </c>
    </row>
    <row r="61">
      <c r="A61" t="inlineStr">
        <is>
          <t>BqqzzwgH2S8QqEziVSnWumiDHwV1NtbB1pYD3wbApump</t>
        </is>
      </c>
      <c r="B61" t="inlineStr">
        <is>
          <t>MABA</t>
        </is>
      </c>
      <c r="C61" t="n">
        <v>14</v>
      </c>
      <c r="D61" t="n">
        <v>-0.646</v>
      </c>
      <c r="E61" t="n">
        <v>-0.09</v>
      </c>
      <c r="F61" t="n">
        <v>1.79</v>
      </c>
      <c r="G61" t="n">
        <v>6.56</v>
      </c>
      <c r="H61" t="n">
        <v>1</v>
      </c>
      <c r="I61" t="n">
        <v>1</v>
      </c>
      <c r="J61" t="n">
        <v>-1</v>
      </c>
      <c r="K61" t="n">
        <v>-1</v>
      </c>
      <c r="L61">
        <f>HYPERLINK("https://www.defined.fi/sol/BqqzzwgH2S8QqEziVSnWumiDHwV1NtbB1pYD3wbApump?maker=BWAPhpZN5sTorKtnd9p9huviz1Kq9QSBmQpFSunEENQG","https://www.defined.fi/sol/BqqzzwgH2S8QqEziVSnWumiDHwV1NtbB1pYD3wbApump?maker=BWAPhpZN5sTorKtnd9p9huviz1Kq9QSBmQpFSunEENQG")</f>
        <v/>
      </c>
      <c r="M61">
        <f>HYPERLINK("https://dexscreener.com/solana/BqqzzwgH2S8QqEziVSnWumiDHwV1NtbB1pYD3wbApump?maker=BWAPhpZN5sTorKtnd9p9huviz1Kq9QSBmQpFSunEENQG","https://dexscreener.com/solana/BqqzzwgH2S8QqEziVSnWumiDHwV1NtbB1pYD3wbApump?maker=BWAPhpZN5sTorKtnd9p9huviz1Kq9QSBmQpFSunEENQG")</f>
        <v/>
      </c>
    </row>
    <row r="62">
      <c r="A62" t="inlineStr">
        <is>
          <t>ED5nyyWEzpPPiWimP8vYm7sD7TD3LAt3Q3gRTWHzPJBY</t>
        </is>
      </c>
      <c r="B62" t="inlineStr">
        <is>
          <t>MOODENG</t>
        </is>
      </c>
      <c r="C62" t="n">
        <v>14</v>
      </c>
      <c r="D62" t="n">
        <v>40.24</v>
      </c>
      <c r="E62" t="n">
        <v>0.34</v>
      </c>
      <c r="F62" t="n">
        <v>117.71</v>
      </c>
      <c r="G62" t="n">
        <v>158.14</v>
      </c>
      <c r="H62" t="n">
        <v>14</v>
      </c>
      <c r="I62" t="n">
        <v>23</v>
      </c>
      <c r="J62" t="n">
        <v>-1</v>
      </c>
      <c r="K62" t="n">
        <v>-1</v>
      </c>
      <c r="L62">
        <f>HYPERLINK("https://www.defined.fi/sol/ED5nyyWEzpPPiWimP8vYm7sD7TD3LAt3Q3gRTWHzPJBY?maker=BWAPhpZN5sTorKtnd9p9huviz1Kq9QSBmQpFSunEENQG","https://www.defined.fi/sol/ED5nyyWEzpPPiWimP8vYm7sD7TD3LAt3Q3gRTWHzPJBY?maker=BWAPhpZN5sTorKtnd9p9huviz1Kq9QSBmQpFSunEENQG")</f>
        <v/>
      </c>
      <c r="M62">
        <f>HYPERLINK("https://dexscreener.com/solana/ED5nyyWEzpPPiWimP8vYm7sD7TD3LAt3Q3gRTWHzPJBY?maker=BWAPhpZN5sTorKtnd9p9huviz1Kq9QSBmQpFSunEENQG","https://dexscreener.com/solana/ED5nyyWEzpPPiWimP8vYm7sD7TD3LAt3Q3gRTWHzPJBY?maker=BWAPhpZN5sTorKtnd9p9huviz1Kq9QSBmQpFSunEENQG")</f>
        <v/>
      </c>
    </row>
    <row r="63">
      <c r="A63" t="inlineStr">
        <is>
          <t>EytFLfSh31iCk7J2tabppifQuJebsemtH32tDnMapump</t>
        </is>
      </c>
      <c r="B63" t="inlineStr">
        <is>
          <t>DMH</t>
        </is>
      </c>
      <c r="C63" t="n">
        <v>14</v>
      </c>
      <c r="D63" t="n">
        <v>-3.65</v>
      </c>
      <c r="E63" t="n">
        <v>-0.38</v>
      </c>
      <c r="F63" t="n">
        <v>5.4</v>
      </c>
      <c r="G63" t="n">
        <v>5.98</v>
      </c>
      <c r="H63" t="n">
        <v>2</v>
      </c>
      <c r="I63" t="n">
        <v>1</v>
      </c>
      <c r="J63" t="n">
        <v>-1</v>
      </c>
      <c r="K63" t="n">
        <v>-1</v>
      </c>
      <c r="L63">
        <f>HYPERLINK("https://www.defined.fi/sol/EytFLfSh31iCk7J2tabppifQuJebsemtH32tDnMapump?maker=BWAPhpZN5sTorKtnd9p9huviz1Kq9QSBmQpFSunEENQG","https://www.defined.fi/sol/EytFLfSh31iCk7J2tabppifQuJebsemtH32tDnMapump?maker=BWAPhpZN5sTorKtnd9p9huviz1Kq9QSBmQpFSunEENQG")</f>
        <v/>
      </c>
      <c r="M63">
        <f>HYPERLINK("https://dexscreener.com/solana/EytFLfSh31iCk7J2tabppifQuJebsemtH32tDnMapump?maker=BWAPhpZN5sTorKtnd9p9huviz1Kq9QSBmQpFSunEENQG","https://dexscreener.com/solana/EytFLfSh31iCk7J2tabppifQuJebsemtH32tDnMapump?maker=BWAPhpZN5sTorKtnd9p9huviz1Kq9QSBmQpFSunEENQG")</f>
        <v/>
      </c>
    </row>
    <row r="64">
      <c r="A64" t="inlineStr">
        <is>
          <t>Cs1trGdJmdJLYVc5svdSZ1nuVZ159uf5tNTH87Bgpump</t>
        </is>
      </c>
      <c r="B64" t="inlineStr">
        <is>
          <t>COMBO</t>
        </is>
      </c>
      <c r="C64" t="n">
        <v>14</v>
      </c>
      <c r="D64" t="n">
        <v>-1.84</v>
      </c>
      <c r="E64" t="n">
        <v>-0.37</v>
      </c>
      <c r="F64" t="n">
        <v>3.42</v>
      </c>
      <c r="G64" t="n">
        <v>3.11</v>
      </c>
      <c r="H64" t="n">
        <v>2</v>
      </c>
      <c r="I64" t="n">
        <v>1</v>
      </c>
      <c r="J64" t="n">
        <v>-1</v>
      </c>
      <c r="K64" t="n">
        <v>-1</v>
      </c>
      <c r="L64">
        <f>HYPERLINK("https://www.defined.fi/sol/Cs1trGdJmdJLYVc5svdSZ1nuVZ159uf5tNTH87Bgpump?maker=BWAPhpZN5sTorKtnd9p9huviz1Kq9QSBmQpFSunEENQG","https://www.defined.fi/sol/Cs1trGdJmdJLYVc5svdSZ1nuVZ159uf5tNTH87Bgpump?maker=BWAPhpZN5sTorKtnd9p9huviz1Kq9QSBmQpFSunEENQG")</f>
        <v/>
      </c>
      <c r="M64">
        <f>HYPERLINK("https://dexscreener.com/solana/Cs1trGdJmdJLYVc5svdSZ1nuVZ159uf5tNTH87Bgpump?maker=BWAPhpZN5sTorKtnd9p9huviz1Kq9QSBmQpFSunEENQG","https://dexscreener.com/solana/Cs1trGdJmdJLYVc5svdSZ1nuVZ159uf5tNTH87Bgpump?maker=BWAPhpZN5sTorKtnd9p9huviz1Kq9QSBmQpFSunEENQG")</f>
        <v/>
      </c>
    </row>
    <row r="65">
      <c r="A65" t="inlineStr">
        <is>
          <t>8zrgJrFt6PW4QJSoHCFXn2uAMtWPNAGasSbGmNpXpump</t>
        </is>
      </c>
      <c r="B65" t="inlineStr">
        <is>
          <t>DARKMUSK</t>
        </is>
      </c>
      <c r="C65" t="n">
        <v>14</v>
      </c>
      <c r="D65" t="n">
        <v>-0.099</v>
      </c>
      <c r="E65" t="n">
        <v>-0.07000000000000001</v>
      </c>
      <c r="F65" t="n">
        <v>1.8</v>
      </c>
      <c r="G65" t="n">
        <v>1.31</v>
      </c>
      <c r="H65" t="n">
        <v>1</v>
      </c>
      <c r="I65" t="n">
        <v>1</v>
      </c>
      <c r="J65" t="n">
        <v>-1</v>
      </c>
      <c r="K65" t="n">
        <v>-1</v>
      </c>
      <c r="L65">
        <f>HYPERLINK("https://www.defined.fi/sol/8zrgJrFt6PW4QJSoHCFXn2uAMtWPNAGasSbGmNpXpump?maker=BWAPhpZN5sTorKtnd9p9huviz1Kq9QSBmQpFSunEENQG","https://www.defined.fi/sol/8zrgJrFt6PW4QJSoHCFXn2uAMtWPNAGasSbGmNpXpump?maker=BWAPhpZN5sTorKtnd9p9huviz1Kq9QSBmQpFSunEENQG")</f>
        <v/>
      </c>
      <c r="M65">
        <f>HYPERLINK("https://dexscreener.com/solana/8zrgJrFt6PW4QJSoHCFXn2uAMtWPNAGasSbGmNpXpump?maker=BWAPhpZN5sTorKtnd9p9huviz1Kq9QSBmQpFSunEENQG","https://dexscreener.com/solana/8zrgJrFt6PW4QJSoHCFXn2uAMtWPNAGasSbGmNpXpump?maker=BWAPhpZN5sTorKtnd9p9huviz1Kq9QSBmQpFSunEENQG")</f>
        <v/>
      </c>
    </row>
    <row r="66">
      <c r="A66" t="inlineStr">
        <is>
          <t>2c9WLrpx57xnwmR6KgJETT5ZtoPEf83WVQEc4csTkG24</t>
        </is>
      </c>
      <c r="B66" t="inlineStr">
        <is>
          <t>SASHA</t>
        </is>
      </c>
      <c r="C66" t="n">
        <v>15</v>
      </c>
      <c r="D66" t="n">
        <v>0</v>
      </c>
      <c r="E66" t="n">
        <v>-1</v>
      </c>
      <c r="F66" t="n">
        <v>0</v>
      </c>
      <c r="G66" t="n">
        <v>0</v>
      </c>
      <c r="H66" t="n">
        <v>0</v>
      </c>
      <c r="I66" t="n">
        <v>0</v>
      </c>
      <c r="J66" t="n">
        <v>-1</v>
      </c>
      <c r="K66" t="n">
        <v>-1</v>
      </c>
      <c r="L66">
        <f>HYPERLINK("https://www.defined.fi/sol/2c9WLrpx57xnwmR6KgJETT5ZtoPEf83WVQEc4csTkG24?maker=BWAPhpZN5sTorKtnd9p9huviz1Kq9QSBmQpFSunEENQG","https://www.defined.fi/sol/2c9WLrpx57xnwmR6KgJETT5ZtoPEf83WVQEc4csTkG24?maker=BWAPhpZN5sTorKtnd9p9huviz1Kq9QSBmQpFSunEENQG")</f>
        <v/>
      </c>
      <c r="M66">
        <f>HYPERLINK("https://dexscreener.com/solana/2c9WLrpx57xnwmR6KgJETT5ZtoPEf83WVQEc4csTkG24?maker=BWAPhpZN5sTorKtnd9p9huviz1Kq9QSBmQpFSunEENQG","https://dexscreener.com/solana/2c9WLrpx57xnwmR6KgJETT5ZtoPEf83WVQEc4csTkG24?maker=BWAPhpZN5sTorKtnd9p9huviz1Kq9QSBmQpFSunEENQG")</f>
        <v/>
      </c>
    </row>
    <row r="67">
      <c r="A67" t="inlineStr">
        <is>
          <t>4KW2dYGRdxFaeMWVKh1STeyGnG8KyREbK66J6RKMpump</t>
        </is>
      </c>
      <c r="B67" t="inlineStr">
        <is>
          <t>Remus</t>
        </is>
      </c>
      <c r="C67" t="n">
        <v>15</v>
      </c>
      <c r="D67" t="n">
        <v>-0.047</v>
      </c>
      <c r="E67" t="n">
        <v>-0.97</v>
      </c>
      <c r="F67" t="n">
        <v>2.72</v>
      </c>
      <c r="G67" t="n">
        <v>0</v>
      </c>
      <c r="H67" t="n">
        <v>1</v>
      </c>
      <c r="I67" t="n">
        <v>0</v>
      </c>
      <c r="J67" t="n">
        <v>-1</v>
      </c>
      <c r="K67" t="n">
        <v>-1</v>
      </c>
      <c r="L67">
        <f>HYPERLINK("https://www.defined.fi/sol/4KW2dYGRdxFaeMWVKh1STeyGnG8KyREbK66J6RKMpump?maker=BWAPhpZN5sTorKtnd9p9huviz1Kq9QSBmQpFSunEENQG","https://www.defined.fi/sol/4KW2dYGRdxFaeMWVKh1STeyGnG8KyREbK66J6RKMpump?maker=BWAPhpZN5sTorKtnd9p9huviz1Kq9QSBmQpFSunEENQG")</f>
        <v/>
      </c>
      <c r="M67">
        <f>HYPERLINK("https://dexscreener.com/solana/4KW2dYGRdxFaeMWVKh1STeyGnG8KyREbK66J6RKMpump?maker=BWAPhpZN5sTorKtnd9p9huviz1Kq9QSBmQpFSunEENQG","https://dexscreener.com/solana/4KW2dYGRdxFaeMWVKh1STeyGnG8KyREbK66J6RKMpump?maker=BWAPhpZN5sTorKtnd9p9huviz1Kq9QSBmQpFSunEENQG")</f>
        <v/>
      </c>
    </row>
    <row r="68">
      <c r="A68" t="inlineStr">
        <is>
          <t>CS7LmjtuugEUWtFgfyto79nrksKigv7Fdcp9qPuigdLs</t>
        </is>
      </c>
      <c r="B68" t="inlineStr">
        <is>
          <t>Manyu</t>
        </is>
      </c>
      <c r="C68" t="n">
        <v>15</v>
      </c>
      <c r="D68" t="n">
        <v>1.49</v>
      </c>
      <c r="E68" t="n">
        <v>0.03</v>
      </c>
      <c r="F68" t="n">
        <v>30.88</v>
      </c>
      <c r="G68" t="n">
        <v>52.94</v>
      </c>
      <c r="H68" t="n">
        <v>4</v>
      </c>
      <c r="I68" t="n">
        <v>6</v>
      </c>
      <c r="J68" t="n">
        <v>-1</v>
      </c>
      <c r="K68" t="n">
        <v>-1</v>
      </c>
      <c r="L68">
        <f>HYPERLINK("https://www.defined.fi/sol/CS7LmjtuugEUWtFgfyto79nrksKigv7Fdcp9qPuigdLs?maker=BWAPhpZN5sTorKtnd9p9huviz1Kq9QSBmQpFSunEENQG","https://www.defined.fi/sol/CS7LmjtuugEUWtFgfyto79nrksKigv7Fdcp9qPuigdLs?maker=BWAPhpZN5sTorKtnd9p9huviz1Kq9QSBmQpFSunEENQG")</f>
        <v/>
      </c>
      <c r="M68">
        <f>HYPERLINK("https://dexscreener.com/solana/CS7LmjtuugEUWtFgfyto79nrksKigv7Fdcp9qPuigdLs?maker=BWAPhpZN5sTorKtnd9p9huviz1Kq9QSBmQpFSunEENQG","https://dexscreener.com/solana/CS7LmjtuugEUWtFgfyto79nrksKigv7Fdcp9qPuigdLs?maker=BWAPhpZN5sTorKtnd9p9huviz1Kq9QSBmQpFSunEENQG")</f>
        <v/>
      </c>
    </row>
    <row r="69">
      <c r="A69" t="inlineStr">
        <is>
          <t>DUp2qMMGuACziKeyZRtH9cuKyqtYpqJ24iZg6tVLpump</t>
        </is>
      </c>
      <c r="B69" t="inlineStr">
        <is>
          <t>RDOG</t>
        </is>
      </c>
      <c r="C69" t="n">
        <v>15</v>
      </c>
      <c r="D69" t="n">
        <v>-14.7</v>
      </c>
      <c r="E69" t="n">
        <v>-0.29</v>
      </c>
      <c r="F69" t="n">
        <v>48.06</v>
      </c>
      <c r="G69" t="n">
        <v>35.67</v>
      </c>
      <c r="H69" t="n">
        <v>9</v>
      </c>
      <c r="I69" t="n">
        <v>7</v>
      </c>
      <c r="J69" t="n">
        <v>-1</v>
      </c>
      <c r="K69" t="n">
        <v>-1</v>
      </c>
      <c r="L69">
        <f>HYPERLINK("https://www.defined.fi/sol/DUp2qMMGuACziKeyZRtH9cuKyqtYpqJ24iZg6tVLpump?maker=BWAPhpZN5sTorKtnd9p9huviz1Kq9QSBmQpFSunEENQG","https://www.defined.fi/sol/DUp2qMMGuACziKeyZRtH9cuKyqtYpqJ24iZg6tVLpump?maker=BWAPhpZN5sTorKtnd9p9huviz1Kq9QSBmQpFSunEENQG")</f>
        <v/>
      </c>
      <c r="M69">
        <f>HYPERLINK("https://dexscreener.com/solana/DUp2qMMGuACziKeyZRtH9cuKyqtYpqJ24iZg6tVLpump?maker=BWAPhpZN5sTorKtnd9p9huviz1Kq9QSBmQpFSunEENQG","https://dexscreener.com/solana/DUp2qMMGuACziKeyZRtH9cuKyqtYpqJ24iZg6tVLpump?maker=BWAPhpZN5sTorKtnd9p9huviz1Kq9QSBmQpFSunEENQG")</f>
        <v/>
      </c>
    </row>
    <row r="70">
      <c r="A70" t="inlineStr">
        <is>
          <t>AMx8qfFG7fnteKU5jC7u4t85KMiQ5EgVAk8gvCkVpump</t>
        </is>
      </c>
      <c r="B70" t="inlineStr">
        <is>
          <t>MOFU</t>
        </is>
      </c>
      <c r="C70" t="n">
        <v>16</v>
      </c>
      <c r="D70" t="n">
        <v>-1.59</v>
      </c>
      <c r="E70" t="n">
        <v>-0.61</v>
      </c>
      <c r="F70" t="n">
        <v>2.61</v>
      </c>
      <c r="G70" t="n">
        <v>1.03</v>
      </c>
      <c r="H70" t="n">
        <v>2</v>
      </c>
      <c r="I70" t="n">
        <v>1</v>
      </c>
      <c r="J70" t="n">
        <v>-1</v>
      </c>
      <c r="K70" t="n">
        <v>-1</v>
      </c>
      <c r="L70">
        <f>HYPERLINK("https://www.defined.fi/sol/AMx8qfFG7fnteKU5jC7u4t85KMiQ5EgVAk8gvCkVpump?maker=BWAPhpZN5sTorKtnd9p9huviz1Kq9QSBmQpFSunEENQG","https://www.defined.fi/sol/AMx8qfFG7fnteKU5jC7u4t85KMiQ5EgVAk8gvCkVpump?maker=BWAPhpZN5sTorKtnd9p9huviz1Kq9QSBmQpFSunEENQG")</f>
        <v/>
      </c>
      <c r="M70">
        <f>HYPERLINK("https://dexscreener.com/solana/AMx8qfFG7fnteKU5jC7u4t85KMiQ5EgVAk8gvCkVpump?maker=BWAPhpZN5sTorKtnd9p9huviz1Kq9QSBmQpFSunEENQG","https://dexscreener.com/solana/AMx8qfFG7fnteKU5jC7u4t85KMiQ5EgVAk8gvCkVpump?maker=BWAPhpZN5sTorKtnd9p9huviz1Kq9QSBmQpFSunEENQG")</f>
        <v/>
      </c>
    </row>
    <row r="71">
      <c r="A71" t="inlineStr">
        <is>
          <t>55BFqkqzcADMdgm38Aq8tDCAzWvqAikDngrCbD8xpump</t>
        </is>
      </c>
      <c r="B71" t="inlineStr">
        <is>
          <t>Pengu</t>
        </is>
      </c>
      <c r="C71" t="n">
        <v>16</v>
      </c>
      <c r="D71" t="n">
        <v>-2.01</v>
      </c>
      <c r="E71" t="n">
        <v>-0.1</v>
      </c>
      <c r="F71" t="n">
        <v>12</v>
      </c>
      <c r="G71" t="n">
        <v>17.28</v>
      </c>
      <c r="H71" t="n">
        <v>4</v>
      </c>
      <c r="I71" t="n">
        <v>3</v>
      </c>
      <c r="J71" t="n">
        <v>-1</v>
      </c>
      <c r="K71" t="n">
        <v>-1</v>
      </c>
      <c r="L71">
        <f>HYPERLINK("https://www.defined.fi/sol/55BFqkqzcADMdgm38Aq8tDCAzWvqAikDngrCbD8xpump?maker=BWAPhpZN5sTorKtnd9p9huviz1Kq9QSBmQpFSunEENQG","https://www.defined.fi/sol/55BFqkqzcADMdgm38Aq8tDCAzWvqAikDngrCbD8xpump?maker=BWAPhpZN5sTorKtnd9p9huviz1Kq9QSBmQpFSunEENQG")</f>
        <v/>
      </c>
      <c r="M71">
        <f>HYPERLINK("https://dexscreener.com/solana/55BFqkqzcADMdgm38Aq8tDCAzWvqAikDngrCbD8xpump?maker=BWAPhpZN5sTorKtnd9p9huviz1Kq9QSBmQpFSunEENQG","https://dexscreener.com/solana/55BFqkqzcADMdgm38Aq8tDCAzWvqAikDngrCbD8xpump?maker=BWAPhpZN5sTorKtnd9p9huviz1Kq9QSBmQpFSunEENQG")</f>
        <v/>
      </c>
    </row>
    <row r="72">
      <c r="A72" t="inlineStr">
        <is>
          <t>2GMEDWxPhdBicySMjUky49UHgXutxQ8SJjWyrcKPpump</t>
        </is>
      </c>
      <c r="B72" t="inlineStr">
        <is>
          <t>PONK</t>
        </is>
      </c>
      <c r="C72" t="n">
        <v>16</v>
      </c>
      <c r="D72" t="n">
        <v>-5.67</v>
      </c>
      <c r="E72" t="n">
        <v>-0.36</v>
      </c>
      <c r="F72" t="n">
        <v>10.73</v>
      </c>
      <c r="G72" t="n">
        <v>10.17</v>
      </c>
      <c r="H72" t="n">
        <v>2</v>
      </c>
      <c r="I72" t="n">
        <v>1</v>
      </c>
      <c r="J72" t="n">
        <v>-1</v>
      </c>
      <c r="K72" t="n">
        <v>-1</v>
      </c>
      <c r="L72">
        <f>HYPERLINK("https://www.defined.fi/sol/2GMEDWxPhdBicySMjUky49UHgXutxQ8SJjWyrcKPpump?maker=BWAPhpZN5sTorKtnd9p9huviz1Kq9QSBmQpFSunEENQG","https://www.defined.fi/sol/2GMEDWxPhdBicySMjUky49UHgXutxQ8SJjWyrcKPpump?maker=BWAPhpZN5sTorKtnd9p9huviz1Kq9QSBmQpFSunEENQG")</f>
        <v/>
      </c>
      <c r="M72">
        <f>HYPERLINK("https://dexscreener.com/solana/2GMEDWxPhdBicySMjUky49UHgXutxQ8SJjWyrcKPpump?maker=BWAPhpZN5sTorKtnd9p9huviz1Kq9QSBmQpFSunEENQG","https://dexscreener.com/solana/2GMEDWxPhdBicySMjUky49UHgXutxQ8SJjWyrcKPpump?maker=BWAPhpZN5sTorKtnd9p9huviz1Kq9QSBmQpFSunEENQG")</f>
        <v/>
      </c>
    </row>
    <row r="73">
      <c r="A73" t="inlineStr">
        <is>
          <t>67p68fQBqAeKEt1jEM5bKMLR5mfiDKgEcoDxKfZpump</t>
        </is>
      </c>
      <c r="B73" t="inlineStr">
        <is>
          <t>POCHITA</t>
        </is>
      </c>
      <c r="C73" t="n">
        <v>17</v>
      </c>
      <c r="D73" t="n">
        <v>0</v>
      </c>
      <c r="E73" t="n">
        <v>0</v>
      </c>
      <c r="F73" t="n">
        <v>0</v>
      </c>
      <c r="G73" t="n">
        <v>8.85</v>
      </c>
      <c r="H73" t="n">
        <v>0</v>
      </c>
      <c r="I73" t="n">
        <v>1</v>
      </c>
      <c r="J73" t="n">
        <v>-1</v>
      </c>
      <c r="K73" t="n">
        <v>-1</v>
      </c>
      <c r="L73">
        <f>HYPERLINK("https://www.defined.fi/sol/67p68fQBqAeKEt1jEM5bKMLR5mfiDKgEcoDxKfZpump?maker=BWAPhpZN5sTorKtnd9p9huviz1Kq9QSBmQpFSunEENQG","https://www.defined.fi/sol/67p68fQBqAeKEt1jEM5bKMLR5mfiDKgEcoDxKfZpump?maker=BWAPhpZN5sTorKtnd9p9huviz1Kq9QSBmQpFSunEENQG")</f>
        <v/>
      </c>
      <c r="M73">
        <f>HYPERLINK("https://dexscreener.com/solana/67p68fQBqAeKEt1jEM5bKMLR5mfiDKgEcoDxKfZpump?maker=BWAPhpZN5sTorKtnd9p9huviz1Kq9QSBmQpFSunEENQG","https://dexscreener.com/solana/67p68fQBqAeKEt1jEM5bKMLR5mfiDKgEcoDxKfZpump?maker=BWAPhpZN5sTorKtnd9p9huviz1Kq9QSBmQpFSunEENQG")</f>
        <v/>
      </c>
    </row>
    <row r="74">
      <c r="A74" t="inlineStr">
        <is>
          <t>D2G8xFQ8qPqAJNTRtpwtZ1ZMH69xtytPnpuAmGUGpump</t>
        </is>
      </c>
      <c r="B74" t="inlineStr">
        <is>
          <t>DONG</t>
        </is>
      </c>
      <c r="C74" t="n">
        <v>17</v>
      </c>
      <c r="D74" t="n">
        <v>-3.43</v>
      </c>
      <c r="E74" t="n">
        <v>-0.66</v>
      </c>
      <c r="F74" t="n">
        <v>5.17</v>
      </c>
      <c r="G74" t="n">
        <v>1.74</v>
      </c>
      <c r="H74" t="n">
        <v>2</v>
      </c>
      <c r="I74" t="n">
        <v>1</v>
      </c>
      <c r="J74" t="n">
        <v>-1</v>
      </c>
      <c r="K74" t="n">
        <v>-1</v>
      </c>
      <c r="L74">
        <f>HYPERLINK("https://www.defined.fi/sol/D2G8xFQ8qPqAJNTRtpwtZ1ZMH69xtytPnpuAmGUGpump?maker=BWAPhpZN5sTorKtnd9p9huviz1Kq9QSBmQpFSunEENQG","https://www.defined.fi/sol/D2G8xFQ8qPqAJNTRtpwtZ1ZMH69xtytPnpuAmGUGpump?maker=BWAPhpZN5sTorKtnd9p9huviz1Kq9QSBmQpFSunEENQG")</f>
        <v/>
      </c>
      <c r="M74">
        <f>HYPERLINK("https://dexscreener.com/solana/D2G8xFQ8qPqAJNTRtpwtZ1ZMH69xtytPnpuAmGUGpump?maker=BWAPhpZN5sTorKtnd9p9huviz1Kq9QSBmQpFSunEENQG","https://dexscreener.com/solana/D2G8xFQ8qPqAJNTRtpwtZ1ZMH69xtytPnpuAmGUGpump?maker=BWAPhpZN5sTorKtnd9p9huviz1Kq9QSBmQpFSunEENQG")</f>
        <v/>
      </c>
    </row>
    <row r="75">
      <c r="A75" t="inlineStr">
        <is>
          <t>DedD8nULcLHFmp1aM5SXTmEVV1tGgdpukdMX8RjfzfUs</t>
        </is>
      </c>
      <c r="B75" t="inlineStr">
        <is>
          <t>WeDog</t>
        </is>
      </c>
      <c r="C75" t="n">
        <v>17</v>
      </c>
      <c r="D75" t="n">
        <v>-0.698</v>
      </c>
      <c r="E75" t="n">
        <v>-0.3</v>
      </c>
      <c r="F75" t="n">
        <v>1.1</v>
      </c>
      <c r="G75" t="n">
        <v>1.59</v>
      </c>
      <c r="H75" t="n">
        <v>1</v>
      </c>
      <c r="I75" t="n">
        <v>1</v>
      </c>
      <c r="J75" t="n">
        <v>-1</v>
      </c>
      <c r="K75" t="n">
        <v>-1</v>
      </c>
      <c r="L75">
        <f>HYPERLINK("https://www.defined.fi/sol/DedD8nULcLHFmp1aM5SXTmEVV1tGgdpukdMX8RjfzfUs?maker=BWAPhpZN5sTorKtnd9p9huviz1Kq9QSBmQpFSunEENQG","https://www.defined.fi/sol/DedD8nULcLHFmp1aM5SXTmEVV1tGgdpukdMX8RjfzfUs?maker=BWAPhpZN5sTorKtnd9p9huviz1Kq9QSBmQpFSunEENQG")</f>
        <v/>
      </c>
      <c r="M75">
        <f>HYPERLINK("https://dexscreener.com/solana/DedD8nULcLHFmp1aM5SXTmEVV1tGgdpukdMX8RjfzfUs?maker=BWAPhpZN5sTorKtnd9p9huviz1Kq9QSBmQpFSunEENQG","https://dexscreener.com/solana/DedD8nULcLHFmp1aM5SXTmEVV1tGgdpukdMX8RjfzfUs?maker=BWAPhpZN5sTorKtnd9p9huviz1Kq9QSBmQpFSunEENQG")</f>
        <v/>
      </c>
    </row>
    <row r="76">
      <c r="A76" t="inlineStr">
        <is>
          <t>madHpjRn6bd8t78Rsy7NuSuNwWa2HU8ByPobZprHbHv</t>
        </is>
      </c>
      <c r="B76" t="inlineStr">
        <is>
          <t>MAD</t>
        </is>
      </c>
      <c r="C76" t="n">
        <v>17</v>
      </c>
      <c r="D76" t="n">
        <v>0</v>
      </c>
      <c r="E76" t="n">
        <v>0</v>
      </c>
      <c r="F76" t="n">
        <v>0</v>
      </c>
      <c r="G76" t="n">
        <v>0</v>
      </c>
      <c r="H76" t="n">
        <v>0</v>
      </c>
      <c r="I76" t="n">
        <v>0</v>
      </c>
      <c r="J76" t="n">
        <v>-1</v>
      </c>
      <c r="K76" t="n">
        <v>-1</v>
      </c>
      <c r="L76">
        <f>HYPERLINK("https://www.defined.fi/sol/madHpjRn6bd8t78Rsy7NuSuNwWa2HU8ByPobZprHbHv?maker=BWAPhpZN5sTorKtnd9p9huviz1Kq9QSBmQpFSunEENQG","https://www.defined.fi/sol/madHpjRn6bd8t78Rsy7NuSuNwWa2HU8ByPobZprHbHv?maker=BWAPhpZN5sTorKtnd9p9huviz1Kq9QSBmQpFSunEENQG")</f>
        <v/>
      </c>
      <c r="M76">
        <f>HYPERLINK("https://dexscreener.com/solana/madHpjRn6bd8t78Rsy7NuSuNwWa2HU8ByPobZprHbHv?maker=BWAPhpZN5sTorKtnd9p9huviz1Kq9QSBmQpFSunEENQG","https://dexscreener.com/solana/madHpjRn6bd8t78Rsy7NuSuNwWa2HU8ByPobZprHbHv?maker=BWAPhpZN5sTorKtnd9p9huviz1Kq9QSBmQpFSunEENQG")</f>
        <v/>
      </c>
    </row>
    <row r="77">
      <c r="A77" t="inlineStr">
        <is>
          <t>mkvXiNBpa8uiSApe5BrhWVJaT87pJFTZxRy7zFapump</t>
        </is>
      </c>
      <c r="B77" t="inlineStr">
        <is>
          <t>Nailong</t>
        </is>
      </c>
      <c r="C77" t="n">
        <v>17</v>
      </c>
      <c r="D77" t="n">
        <v>-0.026</v>
      </c>
      <c r="E77" t="n">
        <v>-0</v>
      </c>
      <c r="F77" t="n">
        <v>7.34</v>
      </c>
      <c r="G77" t="n">
        <v>8.65</v>
      </c>
      <c r="H77" t="n">
        <v>2</v>
      </c>
      <c r="I77" t="n">
        <v>3</v>
      </c>
      <c r="J77" t="n">
        <v>-1</v>
      </c>
      <c r="K77" t="n">
        <v>-1</v>
      </c>
      <c r="L77">
        <f>HYPERLINK("https://www.defined.fi/sol/mkvXiNBpa8uiSApe5BrhWVJaT87pJFTZxRy7zFapump?maker=BWAPhpZN5sTorKtnd9p9huviz1Kq9QSBmQpFSunEENQG","https://www.defined.fi/sol/mkvXiNBpa8uiSApe5BrhWVJaT87pJFTZxRy7zFapump?maker=BWAPhpZN5sTorKtnd9p9huviz1Kq9QSBmQpFSunEENQG")</f>
        <v/>
      </c>
      <c r="M77">
        <f>HYPERLINK("https://dexscreener.com/solana/mkvXiNBpa8uiSApe5BrhWVJaT87pJFTZxRy7zFapump?maker=BWAPhpZN5sTorKtnd9p9huviz1Kq9QSBmQpFSunEENQG","https://dexscreener.com/solana/mkvXiNBpa8uiSApe5BrhWVJaT87pJFTZxRy7zFapump?maker=BWAPhpZN5sTorKtnd9p9huviz1Kq9QSBmQpFSunEENQG")</f>
        <v/>
      </c>
    </row>
    <row r="78">
      <c r="A78" t="inlineStr">
        <is>
          <t>8JT3enHmQKzn1VguHYoHGrDSvDrqHVkYZBwGCiNGpump</t>
        </is>
      </c>
      <c r="B78" t="inlineStr">
        <is>
          <t>IGOR</t>
        </is>
      </c>
      <c r="C78" t="n">
        <v>17</v>
      </c>
      <c r="D78" t="n">
        <v>1.92</v>
      </c>
      <c r="E78" t="n">
        <v>0.23</v>
      </c>
      <c r="F78" t="n">
        <v>8.41</v>
      </c>
      <c r="G78" t="n">
        <v>10.34</v>
      </c>
      <c r="H78" t="n">
        <v>3</v>
      </c>
      <c r="I78" t="n">
        <v>1</v>
      </c>
      <c r="J78" t="n">
        <v>-1</v>
      </c>
      <c r="K78" t="n">
        <v>-1</v>
      </c>
      <c r="L78">
        <f>HYPERLINK("https://www.defined.fi/sol/8JT3enHmQKzn1VguHYoHGrDSvDrqHVkYZBwGCiNGpump?maker=BWAPhpZN5sTorKtnd9p9huviz1Kq9QSBmQpFSunEENQG","https://www.defined.fi/sol/8JT3enHmQKzn1VguHYoHGrDSvDrqHVkYZBwGCiNGpump?maker=BWAPhpZN5sTorKtnd9p9huviz1Kq9QSBmQpFSunEENQG")</f>
        <v/>
      </c>
      <c r="M78">
        <f>HYPERLINK("https://dexscreener.com/solana/8JT3enHmQKzn1VguHYoHGrDSvDrqHVkYZBwGCiNGpump?maker=BWAPhpZN5sTorKtnd9p9huviz1Kq9QSBmQpFSunEENQG","https://dexscreener.com/solana/8JT3enHmQKzn1VguHYoHGrDSvDrqHVkYZBwGCiNGpump?maker=BWAPhpZN5sTorKtnd9p9huviz1Kq9QSBmQpFSunEENQG")</f>
        <v/>
      </c>
    </row>
    <row r="79">
      <c r="A79" t="inlineStr">
        <is>
          <t>GVmFmB4KW8uXRfjiwbh9JcCRCBFtKy5SQ2BFvdoipump</t>
        </is>
      </c>
      <c r="B79" t="inlineStr">
        <is>
          <t>QUANT</t>
        </is>
      </c>
      <c r="C79" t="n">
        <v>17</v>
      </c>
      <c r="D79" t="n">
        <v>-2.01</v>
      </c>
      <c r="E79" t="n">
        <v>-0.25</v>
      </c>
      <c r="F79" t="n">
        <v>8.359999999999999</v>
      </c>
      <c r="G79" t="n">
        <v>5.9</v>
      </c>
      <c r="H79" t="n">
        <v>3</v>
      </c>
      <c r="I79" t="n">
        <v>3</v>
      </c>
      <c r="J79" t="n">
        <v>-1</v>
      </c>
      <c r="K79" t="n">
        <v>-1</v>
      </c>
      <c r="L79">
        <f>HYPERLINK("https://www.defined.fi/sol/GVmFmB4KW8uXRfjiwbh9JcCRCBFtKy5SQ2BFvdoipump?maker=BWAPhpZN5sTorKtnd9p9huviz1Kq9QSBmQpFSunEENQG","https://www.defined.fi/sol/GVmFmB4KW8uXRfjiwbh9JcCRCBFtKy5SQ2BFvdoipump?maker=BWAPhpZN5sTorKtnd9p9huviz1Kq9QSBmQpFSunEENQG")</f>
        <v/>
      </c>
      <c r="M79">
        <f>HYPERLINK("https://dexscreener.com/solana/GVmFmB4KW8uXRfjiwbh9JcCRCBFtKy5SQ2BFvdoipump?maker=BWAPhpZN5sTorKtnd9p9huviz1Kq9QSBmQpFSunEENQG","https://dexscreener.com/solana/GVmFmB4KW8uXRfjiwbh9JcCRCBFtKy5SQ2BFvdoipump?maker=BWAPhpZN5sTorKtnd9p9huviz1Kq9QSBmQpFSunEENQG")</f>
        <v/>
      </c>
    </row>
    <row r="80">
      <c r="A80" t="inlineStr">
        <is>
          <t>CHVggq5Bu2UKLB1MQtLciDV3UKv5hwLkJwA14egApump</t>
        </is>
      </c>
      <c r="B80" t="inlineStr">
        <is>
          <t>momo</t>
        </is>
      </c>
      <c r="C80" t="n">
        <v>17</v>
      </c>
      <c r="D80" t="n">
        <v>-2.09</v>
      </c>
      <c r="E80" t="n">
        <v>-0.5600000000000001</v>
      </c>
      <c r="F80" t="n">
        <v>2.79</v>
      </c>
      <c r="G80" t="n">
        <v>1.62</v>
      </c>
      <c r="H80" t="n">
        <v>1</v>
      </c>
      <c r="I80" t="n">
        <v>1</v>
      </c>
      <c r="J80" t="n">
        <v>-1</v>
      </c>
      <c r="K80" t="n">
        <v>-1</v>
      </c>
      <c r="L80">
        <f>HYPERLINK("https://www.defined.fi/sol/CHVggq5Bu2UKLB1MQtLciDV3UKv5hwLkJwA14egApump?maker=BWAPhpZN5sTorKtnd9p9huviz1Kq9QSBmQpFSunEENQG","https://www.defined.fi/sol/CHVggq5Bu2UKLB1MQtLciDV3UKv5hwLkJwA14egApump?maker=BWAPhpZN5sTorKtnd9p9huviz1Kq9QSBmQpFSunEENQG")</f>
        <v/>
      </c>
      <c r="M80">
        <f>HYPERLINK("https://dexscreener.com/solana/CHVggq5Bu2UKLB1MQtLciDV3UKv5hwLkJwA14egApump?maker=BWAPhpZN5sTorKtnd9p9huviz1Kq9QSBmQpFSunEENQG","https://dexscreener.com/solana/CHVggq5Bu2UKLB1MQtLciDV3UKv5hwLkJwA14egApump?maker=BWAPhpZN5sTorKtnd9p9huviz1Kq9QSBmQpFSunEENQG")</f>
        <v/>
      </c>
    </row>
    <row r="81">
      <c r="A81" t="inlineStr">
        <is>
          <t>EAMU6WF4SzcWaVEPf6q6YmG7tsaC5jtmjXFWyjorpump</t>
        </is>
      </c>
      <c r="B81" t="inlineStr">
        <is>
          <t>WeCat</t>
        </is>
      </c>
      <c r="C81" t="n">
        <v>17</v>
      </c>
      <c r="D81" t="n">
        <v>-1.46</v>
      </c>
      <c r="E81" t="n">
        <v>-0.64</v>
      </c>
      <c r="F81" t="n">
        <v>2.3</v>
      </c>
      <c r="G81" t="n">
        <v>0.838</v>
      </c>
      <c r="H81" t="n">
        <v>2</v>
      </c>
      <c r="I81" t="n">
        <v>1</v>
      </c>
      <c r="J81" t="n">
        <v>-1</v>
      </c>
      <c r="K81" t="n">
        <v>-1</v>
      </c>
      <c r="L81">
        <f>HYPERLINK("https://www.defined.fi/sol/EAMU6WF4SzcWaVEPf6q6YmG7tsaC5jtmjXFWyjorpump?maker=BWAPhpZN5sTorKtnd9p9huviz1Kq9QSBmQpFSunEENQG","https://www.defined.fi/sol/EAMU6WF4SzcWaVEPf6q6YmG7tsaC5jtmjXFWyjorpump?maker=BWAPhpZN5sTorKtnd9p9huviz1Kq9QSBmQpFSunEENQG")</f>
        <v/>
      </c>
      <c r="M81">
        <f>HYPERLINK("https://dexscreener.com/solana/EAMU6WF4SzcWaVEPf6q6YmG7tsaC5jtmjXFWyjorpump?maker=BWAPhpZN5sTorKtnd9p9huviz1Kq9QSBmQpFSunEENQG","https://dexscreener.com/solana/EAMU6WF4SzcWaVEPf6q6YmG7tsaC5jtmjXFWyjorpump?maker=BWAPhpZN5sTorKtnd9p9huviz1Kq9QSBmQpFSunEENQG")</f>
        <v/>
      </c>
    </row>
    <row r="82">
      <c r="A82" t="inlineStr">
        <is>
          <t>HVqkGQhJZdL1NK15TCipwooDV7TQ1mSfjfUW6fMBpump</t>
        </is>
      </c>
      <c r="B82" t="inlineStr">
        <is>
          <t>unknown_HVqk</t>
        </is>
      </c>
      <c r="C82" t="n">
        <v>17</v>
      </c>
      <c r="D82" t="n">
        <v>-2.97</v>
      </c>
      <c r="E82" t="n">
        <v>-0.41</v>
      </c>
      <c r="F82" t="n">
        <v>5.54</v>
      </c>
      <c r="G82" t="n">
        <v>4.18</v>
      </c>
      <c r="H82" t="n">
        <v>3</v>
      </c>
      <c r="I82" t="n">
        <v>1</v>
      </c>
      <c r="J82" t="n">
        <v>-1</v>
      </c>
      <c r="K82" t="n">
        <v>-1</v>
      </c>
      <c r="L82">
        <f>HYPERLINK("https://www.defined.fi/sol/HVqkGQhJZdL1NK15TCipwooDV7TQ1mSfjfUW6fMBpump?maker=BWAPhpZN5sTorKtnd9p9huviz1Kq9QSBmQpFSunEENQG","https://www.defined.fi/sol/HVqkGQhJZdL1NK15TCipwooDV7TQ1mSfjfUW6fMBpump?maker=BWAPhpZN5sTorKtnd9p9huviz1Kq9QSBmQpFSunEENQG")</f>
        <v/>
      </c>
      <c r="M82">
        <f>HYPERLINK("https://dexscreener.com/solana/HVqkGQhJZdL1NK15TCipwooDV7TQ1mSfjfUW6fMBpump?maker=BWAPhpZN5sTorKtnd9p9huviz1Kq9QSBmQpFSunEENQG","https://dexscreener.com/solana/HVqkGQhJZdL1NK15TCipwooDV7TQ1mSfjfUW6fMBpump?maker=BWAPhpZN5sTorKtnd9p9huviz1Kq9QSBmQpFSunEENQG")</f>
        <v/>
      </c>
    </row>
    <row r="83">
      <c r="A83" t="inlineStr">
        <is>
          <t>J2m5CMjWZZPSUqh6Fxrmv15GnVt1HzF2CptwJ1Pvpump</t>
        </is>
      </c>
      <c r="B83" t="inlineStr">
        <is>
          <t>TDOG</t>
        </is>
      </c>
      <c r="C83" t="n">
        <v>18</v>
      </c>
      <c r="D83" t="n">
        <v>-3.69</v>
      </c>
      <c r="E83" t="n">
        <v>-0.79</v>
      </c>
      <c r="F83" t="n">
        <v>3.86</v>
      </c>
      <c r="G83" t="n">
        <v>0.98</v>
      </c>
      <c r="H83" t="n">
        <v>1</v>
      </c>
      <c r="I83" t="n">
        <v>1</v>
      </c>
      <c r="J83" t="n">
        <v>-1</v>
      </c>
      <c r="K83" t="n">
        <v>-1</v>
      </c>
      <c r="L83">
        <f>HYPERLINK("https://www.defined.fi/sol/J2m5CMjWZZPSUqh6Fxrmv15GnVt1HzF2CptwJ1Pvpump?maker=BWAPhpZN5sTorKtnd9p9huviz1Kq9QSBmQpFSunEENQG","https://www.defined.fi/sol/J2m5CMjWZZPSUqh6Fxrmv15GnVt1HzF2CptwJ1Pvpump?maker=BWAPhpZN5sTorKtnd9p9huviz1Kq9QSBmQpFSunEENQG")</f>
        <v/>
      </c>
      <c r="M83">
        <f>HYPERLINK("https://dexscreener.com/solana/J2m5CMjWZZPSUqh6Fxrmv15GnVt1HzF2CptwJ1Pvpump?maker=BWAPhpZN5sTorKtnd9p9huviz1Kq9QSBmQpFSunEENQG","https://dexscreener.com/solana/J2m5CMjWZZPSUqh6Fxrmv15GnVt1HzF2CptwJ1Pvpump?maker=BWAPhpZN5sTorKtnd9p9huviz1Kq9QSBmQpFSunEENQG")</f>
        <v/>
      </c>
    </row>
    <row r="84">
      <c r="A84" t="inlineStr">
        <is>
          <t>4XRkueX5zY9wU5Zts5Lx5sTpo2H28xX4nYCaaFLW1zYP</t>
        </is>
      </c>
      <c r="B84" t="inlineStr">
        <is>
          <t>$CATGULL</t>
        </is>
      </c>
      <c r="C84" t="n">
        <v>18</v>
      </c>
      <c r="D84" t="n">
        <v>-1</v>
      </c>
      <c r="E84" t="n">
        <v>-0.21</v>
      </c>
      <c r="F84" t="n">
        <v>4.82</v>
      </c>
      <c r="G84" t="n">
        <v>3.75</v>
      </c>
      <c r="H84" t="n">
        <v>1</v>
      </c>
      <c r="I84" t="n">
        <v>2</v>
      </c>
      <c r="J84" t="n">
        <v>-1</v>
      </c>
      <c r="K84" t="n">
        <v>-1</v>
      </c>
      <c r="L84">
        <f>HYPERLINK("https://www.defined.fi/sol/4XRkueX5zY9wU5Zts5Lx5sTpo2H28xX4nYCaaFLW1zYP?maker=BWAPhpZN5sTorKtnd9p9huviz1Kq9QSBmQpFSunEENQG","https://www.defined.fi/sol/4XRkueX5zY9wU5Zts5Lx5sTpo2H28xX4nYCaaFLW1zYP?maker=BWAPhpZN5sTorKtnd9p9huviz1Kq9QSBmQpFSunEENQG")</f>
        <v/>
      </c>
      <c r="M84">
        <f>HYPERLINK("https://dexscreener.com/solana/4XRkueX5zY9wU5Zts5Lx5sTpo2H28xX4nYCaaFLW1zYP?maker=BWAPhpZN5sTorKtnd9p9huviz1Kq9QSBmQpFSunEENQG","https://dexscreener.com/solana/4XRkueX5zY9wU5Zts5Lx5sTpo2H28xX4nYCaaFLW1zYP?maker=BWAPhpZN5sTorKtnd9p9huviz1Kq9QSBmQpFSunEENQG")</f>
        <v/>
      </c>
    </row>
    <row r="85">
      <c r="A85" t="inlineStr">
        <is>
          <t>AwU9dsHztu6tbTByWpTGpQLKbKywK8DmtewfhVZ5pump</t>
        </is>
      </c>
      <c r="B85" t="inlineStr">
        <is>
          <t>SHII</t>
        </is>
      </c>
      <c r="C85" t="n">
        <v>19</v>
      </c>
      <c r="D85" t="n">
        <v>-0.6</v>
      </c>
      <c r="E85" t="n">
        <v>-0.2</v>
      </c>
      <c r="F85" t="n">
        <v>2.95</v>
      </c>
      <c r="G85" t="n">
        <v>2.35</v>
      </c>
      <c r="H85" t="n">
        <v>1</v>
      </c>
      <c r="I85" t="n">
        <v>2</v>
      </c>
      <c r="J85" t="n">
        <v>-1</v>
      </c>
      <c r="K85" t="n">
        <v>-1</v>
      </c>
      <c r="L85">
        <f>HYPERLINK("https://www.defined.fi/sol/AwU9dsHztu6tbTByWpTGpQLKbKywK8DmtewfhVZ5pump?maker=BWAPhpZN5sTorKtnd9p9huviz1Kq9QSBmQpFSunEENQG","https://www.defined.fi/sol/AwU9dsHztu6tbTByWpTGpQLKbKywK8DmtewfhVZ5pump?maker=BWAPhpZN5sTorKtnd9p9huviz1Kq9QSBmQpFSunEENQG")</f>
        <v/>
      </c>
      <c r="M85">
        <f>HYPERLINK("https://dexscreener.com/solana/AwU9dsHztu6tbTByWpTGpQLKbKywK8DmtewfhVZ5pump?maker=BWAPhpZN5sTorKtnd9p9huviz1Kq9QSBmQpFSunEENQG","https://dexscreener.com/solana/AwU9dsHztu6tbTByWpTGpQLKbKywK8DmtewfhVZ5pump?maker=BWAPhpZN5sTorKtnd9p9huviz1Kq9QSBmQpFSunEENQG")</f>
        <v/>
      </c>
    </row>
    <row r="86">
      <c r="A86" t="inlineStr">
        <is>
          <t>stqZDmCJf4kLdemm7KnH98abtq3J14ULaj3aktk8zRN</t>
        </is>
      </c>
      <c r="B86" t="inlineStr">
        <is>
          <t>MooDeng</t>
        </is>
      </c>
      <c r="C86" t="n">
        <v>19</v>
      </c>
      <c r="D86" t="n">
        <v>0</v>
      </c>
      <c r="E86" t="n">
        <v>-1</v>
      </c>
      <c r="F86" t="n">
        <v>0</v>
      </c>
      <c r="G86" t="n">
        <v>0</v>
      </c>
      <c r="H86" t="n">
        <v>0</v>
      </c>
      <c r="I86" t="n">
        <v>0</v>
      </c>
      <c r="J86" t="n">
        <v>-1</v>
      </c>
      <c r="K86" t="n">
        <v>-1</v>
      </c>
      <c r="L86">
        <f>HYPERLINK("https://www.defined.fi/sol/stqZDmCJf4kLdemm7KnH98abtq3J14ULaj3aktk8zRN?maker=BWAPhpZN5sTorKtnd9p9huviz1Kq9QSBmQpFSunEENQG","https://www.defined.fi/sol/stqZDmCJf4kLdemm7KnH98abtq3J14ULaj3aktk8zRN?maker=BWAPhpZN5sTorKtnd9p9huviz1Kq9QSBmQpFSunEENQG")</f>
        <v/>
      </c>
      <c r="M86">
        <f>HYPERLINK("https://dexscreener.com/solana/stqZDmCJf4kLdemm7KnH98abtq3J14ULaj3aktk8zRN?maker=BWAPhpZN5sTorKtnd9p9huviz1Kq9QSBmQpFSunEENQG","https://dexscreener.com/solana/stqZDmCJf4kLdemm7KnH98abtq3J14ULaj3aktk8zRN?maker=BWAPhpZN5sTorKtnd9p9huviz1Kq9QSBmQpFSunEENQG")</f>
        <v/>
      </c>
    </row>
    <row r="87">
      <c r="A87" t="inlineStr">
        <is>
          <t>6T44rfi9BDUdZbEvVddZWVfsGrpC6N1sSSKYnCsLpump</t>
        </is>
      </c>
      <c r="B87" t="inlineStr">
        <is>
          <t>sirius</t>
        </is>
      </c>
      <c r="C87" t="n">
        <v>20</v>
      </c>
      <c r="D87" t="n">
        <v>-12.44</v>
      </c>
      <c r="E87" t="n">
        <v>-0.13</v>
      </c>
      <c r="F87" t="n">
        <v>112.79</v>
      </c>
      <c r="G87" t="n">
        <v>82.73</v>
      </c>
      <c r="H87" t="n">
        <v>19</v>
      </c>
      <c r="I87" t="n">
        <v>9</v>
      </c>
      <c r="J87" t="n">
        <v>-1</v>
      </c>
      <c r="K87" t="n">
        <v>-1</v>
      </c>
      <c r="L87">
        <f>HYPERLINK("https://www.defined.fi/sol/6T44rfi9BDUdZbEvVddZWVfsGrpC6N1sSSKYnCsLpump?maker=BWAPhpZN5sTorKtnd9p9huviz1Kq9QSBmQpFSunEENQG","https://www.defined.fi/sol/6T44rfi9BDUdZbEvVddZWVfsGrpC6N1sSSKYnCsLpump?maker=BWAPhpZN5sTorKtnd9p9huviz1Kq9QSBmQpFSunEENQG")</f>
        <v/>
      </c>
      <c r="M87">
        <f>HYPERLINK("https://dexscreener.com/solana/6T44rfi9BDUdZbEvVddZWVfsGrpC6N1sSSKYnCsLpump?maker=BWAPhpZN5sTorKtnd9p9huviz1Kq9QSBmQpFSunEENQG","https://dexscreener.com/solana/6T44rfi9BDUdZbEvVddZWVfsGrpC6N1sSSKYnCsLpump?maker=BWAPhpZN5sTorKtnd9p9huviz1Kq9QSBmQpFSunEENQG")</f>
        <v/>
      </c>
    </row>
    <row r="88">
      <c r="A88" t="inlineStr">
        <is>
          <t>ESVRQ6phc55VCw7sWB6JgW3PeTB6N68kvwjfsMPcpump</t>
        </is>
      </c>
      <c r="B88" t="inlineStr">
        <is>
          <t>omochi</t>
        </is>
      </c>
      <c r="C88" t="n">
        <v>20</v>
      </c>
      <c r="D88" t="n">
        <v>-27.7</v>
      </c>
      <c r="E88" t="n">
        <v>-0.33</v>
      </c>
      <c r="F88" t="n">
        <v>103.05</v>
      </c>
      <c r="G88" t="n">
        <v>55.44</v>
      </c>
      <c r="H88" t="n">
        <v>20</v>
      </c>
      <c r="I88" t="n">
        <v>10</v>
      </c>
      <c r="J88" t="n">
        <v>-1</v>
      </c>
      <c r="K88" t="n">
        <v>-1</v>
      </c>
      <c r="L88">
        <f>HYPERLINK("https://www.defined.fi/sol/ESVRQ6phc55VCw7sWB6JgW3PeTB6N68kvwjfsMPcpump?maker=BWAPhpZN5sTorKtnd9p9huviz1Kq9QSBmQpFSunEENQG","https://www.defined.fi/sol/ESVRQ6phc55VCw7sWB6JgW3PeTB6N68kvwjfsMPcpump?maker=BWAPhpZN5sTorKtnd9p9huviz1Kq9QSBmQpFSunEENQG")</f>
        <v/>
      </c>
      <c r="M88">
        <f>HYPERLINK("https://dexscreener.com/solana/ESVRQ6phc55VCw7sWB6JgW3PeTB6N68kvwjfsMPcpump?maker=BWAPhpZN5sTorKtnd9p9huviz1Kq9QSBmQpFSunEENQG","https://dexscreener.com/solana/ESVRQ6phc55VCw7sWB6JgW3PeTB6N68kvwjfsMPcpump?maker=BWAPhpZN5sTorKtnd9p9huviz1Kq9QSBmQpFSunEENQG")</f>
        <v/>
      </c>
    </row>
    <row r="89">
      <c r="A89" t="inlineStr">
        <is>
          <t>FzQectckWX1XLxUHNh9PfepacRG1sz8PQh4tBY5xpump</t>
        </is>
      </c>
      <c r="B89" t="inlineStr">
        <is>
          <t>MELO</t>
        </is>
      </c>
      <c r="C89" t="n">
        <v>20</v>
      </c>
      <c r="D89" t="n">
        <v>-25.67</v>
      </c>
      <c r="E89" t="n">
        <v>-0.62</v>
      </c>
      <c r="F89" t="n">
        <v>39.01</v>
      </c>
      <c r="G89" t="n">
        <v>15.48</v>
      </c>
      <c r="H89" t="n">
        <v>9</v>
      </c>
      <c r="I89" t="n">
        <v>3</v>
      </c>
      <c r="J89" t="n">
        <v>-1</v>
      </c>
      <c r="K89" t="n">
        <v>-1</v>
      </c>
      <c r="L89">
        <f>HYPERLINK("https://www.defined.fi/sol/FzQectckWX1XLxUHNh9PfepacRG1sz8PQh4tBY5xpump?maker=BWAPhpZN5sTorKtnd9p9huviz1Kq9QSBmQpFSunEENQG","https://www.defined.fi/sol/FzQectckWX1XLxUHNh9PfepacRG1sz8PQh4tBY5xpump?maker=BWAPhpZN5sTorKtnd9p9huviz1Kq9QSBmQpFSunEENQG")</f>
        <v/>
      </c>
      <c r="M89">
        <f>HYPERLINK("https://dexscreener.com/solana/FzQectckWX1XLxUHNh9PfepacRG1sz8PQh4tBY5xpump?maker=BWAPhpZN5sTorKtnd9p9huviz1Kq9QSBmQpFSunEENQG","https://dexscreener.com/solana/FzQectckWX1XLxUHNh9PfepacRG1sz8PQh4tBY5xpump?maker=BWAPhpZN5sTorKtnd9p9huviz1Kq9QSBmQpFSunEENQG")</f>
        <v/>
      </c>
    </row>
    <row r="90">
      <c r="A90" t="inlineStr">
        <is>
          <t>cS4VyngtsHzGsWy3nUQVGEUKKNYedmLcwgzNQ8Gpump</t>
        </is>
      </c>
      <c r="B90" t="inlineStr">
        <is>
          <t>PhangJim</t>
        </is>
      </c>
      <c r="C90" t="n">
        <v>21</v>
      </c>
      <c r="D90" t="n">
        <v>-2.78</v>
      </c>
      <c r="E90" t="n">
        <v>-0.38</v>
      </c>
      <c r="F90" t="n">
        <v>7.85</v>
      </c>
      <c r="G90" t="n">
        <v>4.61</v>
      </c>
      <c r="H90" t="n">
        <v>4</v>
      </c>
      <c r="I90" t="n">
        <v>2</v>
      </c>
      <c r="J90" t="n">
        <v>-1</v>
      </c>
      <c r="K90" t="n">
        <v>-1</v>
      </c>
      <c r="L90">
        <f>HYPERLINK("https://www.defined.fi/sol/cS4VyngtsHzGsWy3nUQVGEUKKNYedmLcwgzNQ8Gpump?maker=BWAPhpZN5sTorKtnd9p9huviz1Kq9QSBmQpFSunEENQG","https://www.defined.fi/sol/cS4VyngtsHzGsWy3nUQVGEUKKNYedmLcwgzNQ8Gpump?maker=BWAPhpZN5sTorKtnd9p9huviz1Kq9QSBmQpFSunEENQG")</f>
        <v/>
      </c>
      <c r="M90">
        <f>HYPERLINK("https://dexscreener.com/solana/cS4VyngtsHzGsWy3nUQVGEUKKNYedmLcwgzNQ8Gpump?maker=BWAPhpZN5sTorKtnd9p9huviz1Kq9QSBmQpFSunEENQG","https://dexscreener.com/solana/cS4VyngtsHzGsWy3nUQVGEUKKNYedmLcwgzNQ8Gpump?maker=BWAPhpZN5sTorKtnd9p9huviz1Kq9QSBmQpFSunEENQG")</f>
        <v/>
      </c>
    </row>
    <row r="91">
      <c r="A91" t="inlineStr">
        <is>
          <t>9kahs6tASfXb8wXhC9g54mYA7e33XzmksYdpjQBDpump</t>
        </is>
      </c>
      <c r="B91" t="inlineStr">
        <is>
          <t>Pangjim</t>
        </is>
      </c>
      <c r="C91" t="n">
        <v>21</v>
      </c>
      <c r="D91" t="n">
        <v>-0.848</v>
      </c>
      <c r="E91" t="n">
        <v>-0.43</v>
      </c>
      <c r="F91" t="n">
        <v>1.98</v>
      </c>
      <c r="G91" t="n">
        <v>1.13</v>
      </c>
      <c r="H91" t="n">
        <v>2</v>
      </c>
      <c r="I91" t="n">
        <v>3</v>
      </c>
      <c r="J91" t="n">
        <v>-1</v>
      </c>
      <c r="K91" t="n">
        <v>-1</v>
      </c>
      <c r="L91">
        <f>HYPERLINK("https://www.defined.fi/sol/9kahs6tASfXb8wXhC9g54mYA7e33XzmksYdpjQBDpump?maker=BWAPhpZN5sTorKtnd9p9huviz1Kq9QSBmQpFSunEENQG","https://www.defined.fi/sol/9kahs6tASfXb8wXhC9g54mYA7e33XzmksYdpjQBDpump?maker=BWAPhpZN5sTorKtnd9p9huviz1Kq9QSBmQpFSunEENQG")</f>
        <v/>
      </c>
      <c r="M91">
        <f>HYPERLINK("https://dexscreener.com/solana/9kahs6tASfXb8wXhC9g54mYA7e33XzmksYdpjQBDpump?maker=BWAPhpZN5sTorKtnd9p9huviz1Kq9QSBmQpFSunEENQG","https://dexscreener.com/solana/9kahs6tASfXb8wXhC9g54mYA7e33XzmksYdpjQBDpump?maker=BWAPhpZN5sTorKtnd9p9huviz1Kq9QSBmQpFSunEENQG")</f>
        <v/>
      </c>
    </row>
    <row r="92">
      <c r="A92" t="inlineStr">
        <is>
          <t>FNLK4bSwHNrVCeCXCKjY5y6ZCbYM25saKLD6cHhBpump</t>
        </is>
      </c>
      <c r="B92" t="inlineStr">
        <is>
          <t>LOLCAT</t>
        </is>
      </c>
      <c r="C92" t="n">
        <v>21</v>
      </c>
      <c r="D92" t="n">
        <v>-4.74</v>
      </c>
      <c r="E92" t="n">
        <v>-0.25</v>
      </c>
      <c r="F92" t="n">
        <v>18.15</v>
      </c>
      <c r="G92" t="n">
        <v>14.31</v>
      </c>
      <c r="H92" t="n">
        <v>3</v>
      </c>
      <c r="I92" t="n">
        <v>2</v>
      </c>
      <c r="J92" t="n">
        <v>-1</v>
      </c>
      <c r="K92" t="n">
        <v>-1</v>
      </c>
      <c r="L92">
        <f>HYPERLINK("https://www.defined.fi/sol/FNLK4bSwHNrVCeCXCKjY5y6ZCbYM25saKLD6cHhBpump?maker=BWAPhpZN5sTorKtnd9p9huviz1Kq9QSBmQpFSunEENQG","https://www.defined.fi/sol/FNLK4bSwHNrVCeCXCKjY5y6ZCbYM25saKLD6cHhBpump?maker=BWAPhpZN5sTorKtnd9p9huviz1Kq9QSBmQpFSunEENQG")</f>
        <v/>
      </c>
      <c r="M92">
        <f>HYPERLINK("https://dexscreener.com/solana/FNLK4bSwHNrVCeCXCKjY5y6ZCbYM25saKLD6cHhBpump?maker=BWAPhpZN5sTorKtnd9p9huviz1Kq9QSBmQpFSunEENQG","https://dexscreener.com/solana/FNLK4bSwHNrVCeCXCKjY5y6ZCbYM25saKLD6cHhBpump?maker=BWAPhpZN5sTorKtnd9p9huviz1Kq9QSBmQpFSunEENQG")</f>
        <v/>
      </c>
    </row>
    <row r="93">
      <c r="A93" t="inlineStr">
        <is>
          <t>8Hs9FHqUq5mzFQM9U9jypZqGMbfaxD83DSLogZz4owmA</t>
        </is>
      </c>
      <c r="B93" t="inlineStr">
        <is>
          <t>MOODENG</t>
        </is>
      </c>
      <c r="C93" t="n">
        <v>21</v>
      </c>
      <c r="D93" t="n">
        <v>0</v>
      </c>
      <c r="E93" t="n">
        <v>-1</v>
      </c>
      <c r="F93" t="n">
        <v>0</v>
      </c>
      <c r="G93" t="n">
        <v>0</v>
      </c>
      <c r="H93" t="n">
        <v>0</v>
      </c>
      <c r="I93" t="n">
        <v>0</v>
      </c>
      <c r="J93" t="n">
        <v>-1</v>
      </c>
      <c r="K93" t="n">
        <v>-1</v>
      </c>
      <c r="L93">
        <f>HYPERLINK("https://www.defined.fi/sol/8Hs9FHqUq5mzFQM9U9jypZqGMbfaxD83DSLogZz4owmA?maker=BWAPhpZN5sTorKtnd9p9huviz1Kq9QSBmQpFSunEENQG","https://www.defined.fi/sol/8Hs9FHqUq5mzFQM9U9jypZqGMbfaxD83DSLogZz4owmA?maker=BWAPhpZN5sTorKtnd9p9huviz1Kq9QSBmQpFSunEENQG")</f>
        <v/>
      </c>
      <c r="M93">
        <f>HYPERLINK("https://dexscreener.com/solana/8Hs9FHqUq5mzFQM9U9jypZqGMbfaxD83DSLogZz4owmA?maker=BWAPhpZN5sTorKtnd9p9huviz1Kq9QSBmQpFSunEENQG","https://dexscreener.com/solana/8Hs9FHqUq5mzFQM9U9jypZqGMbfaxD83DSLogZz4owmA?maker=BWAPhpZN5sTorKtnd9p9huviz1Kq9QSBmQpFSunEENQG")</f>
        <v/>
      </c>
    </row>
    <row r="94">
      <c r="A94" t="inlineStr">
        <is>
          <t>77RBCP95AFT9XRsx4xuGUHjBQsjcatGYCZ2VXx8Epump</t>
        </is>
      </c>
      <c r="B94" t="inlineStr">
        <is>
          <t>HUAHUA</t>
        </is>
      </c>
      <c r="C94" t="n">
        <v>21</v>
      </c>
      <c r="D94" t="n">
        <v>-3.4</v>
      </c>
      <c r="E94" t="n">
        <v>-0.17</v>
      </c>
      <c r="F94" t="n">
        <v>19.8</v>
      </c>
      <c r="G94" t="n">
        <v>17.06</v>
      </c>
      <c r="H94" t="n">
        <v>4</v>
      </c>
      <c r="I94" t="n">
        <v>4</v>
      </c>
      <c r="J94" t="n">
        <v>-1</v>
      </c>
      <c r="K94" t="n">
        <v>-1</v>
      </c>
      <c r="L94">
        <f>HYPERLINK("https://www.defined.fi/sol/77RBCP95AFT9XRsx4xuGUHjBQsjcatGYCZ2VXx8Epump?maker=BWAPhpZN5sTorKtnd9p9huviz1Kq9QSBmQpFSunEENQG","https://www.defined.fi/sol/77RBCP95AFT9XRsx4xuGUHjBQsjcatGYCZ2VXx8Epump?maker=BWAPhpZN5sTorKtnd9p9huviz1Kq9QSBmQpFSunEENQG")</f>
        <v/>
      </c>
      <c r="M94">
        <f>HYPERLINK("https://dexscreener.com/solana/77RBCP95AFT9XRsx4xuGUHjBQsjcatGYCZ2VXx8Epump?maker=BWAPhpZN5sTorKtnd9p9huviz1Kq9QSBmQpFSunEENQG","https://dexscreener.com/solana/77RBCP95AFT9XRsx4xuGUHjBQsjcatGYCZ2VXx8Epump?maker=BWAPhpZN5sTorKtnd9p9huviz1Kq9QSBmQpFSunEENQG")</f>
        <v/>
      </c>
    </row>
    <row r="95">
      <c r="A95" t="inlineStr">
        <is>
          <t>34a8ALsPmbWxp7D3bQ6erERrCLz1ahr6u6o66Udmpump</t>
        </is>
      </c>
      <c r="B95" t="inlineStr">
        <is>
          <t>PESTO</t>
        </is>
      </c>
      <c r="C95" t="n">
        <v>21</v>
      </c>
      <c r="D95" t="n">
        <v>0.5659999999999999</v>
      </c>
      <c r="E95" t="n">
        <v>0.06</v>
      </c>
      <c r="F95" t="n">
        <v>9.869999999999999</v>
      </c>
      <c r="G95" t="n">
        <v>10.44</v>
      </c>
      <c r="H95" t="n">
        <v>2</v>
      </c>
      <c r="I95" t="n">
        <v>1</v>
      </c>
      <c r="J95" t="n">
        <v>-1</v>
      </c>
      <c r="K95" t="n">
        <v>-1</v>
      </c>
      <c r="L95">
        <f>HYPERLINK("https://www.defined.fi/sol/34a8ALsPmbWxp7D3bQ6erERrCLz1ahr6u6o66Udmpump?maker=BWAPhpZN5sTorKtnd9p9huviz1Kq9QSBmQpFSunEENQG","https://www.defined.fi/sol/34a8ALsPmbWxp7D3bQ6erERrCLz1ahr6u6o66Udmpump?maker=BWAPhpZN5sTorKtnd9p9huviz1Kq9QSBmQpFSunEENQG")</f>
        <v/>
      </c>
      <c r="M95">
        <f>HYPERLINK("https://dexscreener.com/solana/34a8ALsPmbWxp7D3bQ6erERrCLz1ahr6u6o66Udmpump?maker=BWAPhpZN5sTorKtnd9p9huviz1Kq9QSBmQpFSunEENQG","https://dexscreener.com/solana/34a8ALsPmbWxp7D3bQ6erERrCLz1ahr6u6o66Udmpump?maker=BWAPhpZN5sTorKtnd9p9huviz1Kq9QSBmQpFSunEENQG")</f>
        <v/>
      </c>
    </row>
    <row r="96">
      <c r="A96" t="inlineStr">
        <is>
          <t>11W8vakvavnP9aryEK8jmDDsdeWE6S6SGu8Fjkipump</t>
        </is>
      </c>
      <c r="B96" t="inlineStr">
        <is>
          <t>nala</t>
        </is>
      </c>
      <c r="C96" t="n">
        <v>21</v>
      </c>
      <c r="D96" t="n">
        <v>-4.32</v>
      </c>
      <c r="E96" t="n">
        <v>-0.27</v>
      </c>
      <c r="F96" t="n">
        <v>10.85</v>
      </c>
      <c r="G96" t="n">
        <v>11.74</v>
      </c>
      <c r="H96" t="n">
        <v>10</v>
      </c>
      <c r="I96" t="n">
        <v>5</v>
      </c>
      <c r="J96" t="n">
        <v>-1</v>
      </c>
      <c r="K96" t="n">
        <v>-1</v>
      </c>
      <c r="L96">
        <f>HYPERLINK("https://www.defined.fi/sol/11W8vakvavnP9aryEK8jmDDsdeWE6S6SGu8Fjkipump?maker=BWAPhpZN5sTorKtnd9p9huviz1Kq9QSBmQpFSunEENQG","https://www.defined.fi/sol/11W8vakvavnP9aryEK8jmDDsdeWE6S6SGu8Fjkipump?maker=BWAPhpZN5sTorKtnd9p9huviz1Kq9QSBmQpFSunEENQG")</f>
        <v/>
      </c>
      <c r="M96">
        <f>HYPERLINK("https://dexscreener.com/solana/11W8vakvavnP9aryEK8jmDDsdeWE6S6SGu8Fjkipump?maker=BWAPhpZN5sTorKtnd9p9huviz1Kq9QSBmQpFSunEENQG","https://dexscreener.com/solana/11W8vakvavnP9aryEK8jmDDsdeWE6S6SGu8Fjkipump?maker=BWAPhpZN5sTorKtnd9p9huviz1Kq9QSBmQpFSunEENQG")</f>
        <v/>
      </c>
    </row>
    <row r="97">
      <c r="A97" t="inlineStr">
        <is>
          <t>62dAfHS5x38xK7UxLm3TXKBK4U64uuzaPeu7LAvfpump</t>
        </is>
      </c>
      <c r="B97" t="inlineStr">
        <is>
          <t>ORC</t>
        </is>
      </c>
      <c r="C97" t="n">
        <v>21</v>
      </c>
      <c r="D97" t="n">
        <v>-0.478</v>
      </c>
      <c r="E97" t="n">
        <v>-1</v>
      </c>
      <c r="F97" t="n">
        <v>1.99</v>
      </c>
      <c r="G97" t="n">
        <v>1.51</v>
      </c>
      <c r="H97" t="n">
        <v>2</v>
      </c>
      <c r="I97" t="n">
        <v>1</v>
      </c>
      <c r="J97" t="n">
        <v>-1</v>
      </c>
      <c r="K97" t="n">
        <v>-1</v>
      </c>
      <c r="L97">
        <f>HYPERLINK("https://www.defined.fi/sol/62dAfHS5x38xK7UxLm3TXKBK4U64uuzaPeu7LAvfpump?maker=BWAPhpZN5sTorKtnd9p9huviz1Kq9QSBmQpFSunEENQG","https://www.defined.fi/sol/62dAfHS5x38xK7UxLm3TXKBK4U64uuzaPeu7LAvfpump?maker=BWAPhpZN5sTorKtnd9p9huviz1Kq9QSBmQpFSunEENQG")</f>
        <v/>
      </c>
      <c r="M97">
        <f>HYPERLINK("https://dexscreener.com/solana/62dAfHS5x38xK7UxLm3TXKBK4U64uuzaPeu7LAvfpump?maker=BWAPhpZN5sTorKtnd9p9huviz1Kq9QSBmQpFSunEENQG","https://dexscreener.com/solana/62dAfHS5x38xK7UxLm3TXKBK4U64uuzaPeu7LAvfpump?maker=BWAPhpZN5sTorKtnd9p9huviz1Kq9QSBmQpFSunEENQG")</f>
        <v/>
      </c>
    </row>
    <row r="98">
      <c r="A98" t="inlineStr">
        <is>
          <t>9jMWqUwJH5aTAwEzj8aA7dLCZadLUcpjkVRuAMAYpump</t>
        </is>
      </c>
      <c r="B98" t="inlineStr">
        <is>
          <t>kagi</t>
        </is>
      </c>
      <c r="C98" t="n">
        <v>21</v>
      </c>
      <c r="D98" t="n">
        <v>0.049</v>
      </c>
      <c r="E98" t="n">
        <v>0.02</v>
      </c>
      <c r="F98" t="n">
        <v>2.75</v>
      </c>
      <c r="G98" t="n">
        <v>2.8</v>
      </c>
      <c r="H98" t="n">
        <v>2</v>
      </c>
      <c r="I98" t="n">
        <v>1</v>
      </c>
      <c r="J98" t="n">
        <v>-1</v>
      </c>
      <c r="K98" t="n">
        <v>-1</v>
      </c>
      <c r="L98">
        <f>HYPERLINK("https://www.defined.fi/sol/9jMWqUwJH5aTAwEzj8aA7dLCZadLUcpjkVRuAMAYpump?maker=BWAPhpZN5sTorKtnd9p9huviz1Kq9QSBmQpFSunEENQG","https://www.defined.fi/sol/9jMWqUwJH5aTAwEzj8aA7dLCZadLUcpjkVRuAMAYpump?maker=BWAPhpZN5sTorKtnd9p9huviz1Kq9QSBmQpFSunEENQG")</f>
        <v/>
      </c>
      <c r="M98">
        <f>HYPERLINK("https://dexscreener.com/solana/9jMWqUwJH5aTAwEzj8aA7dLCZadLUcpjkVRuAMAYpump?maker=BWAPhpZN5sTorKtnd9p9huviz1Kq9QSBmQpFSunEENQG","https://dexscreener.com/solana/9jMWqUwJH5aTAwEzj8aA7dLCZadLUcpjkVRuAMAYpump?maker=BWAPhpZN5sTorKtnd9p9huviz1Kq9QSBmQpFSunEENQG")</f>
        <v/>
      </c>
    </row>
    <row r="99">
      <c r="A99" t="inlineStr">
        <is>
          <t>AiQcnL5gPjEXVH1E1FGUdN1WhPz4qXAZfQJxpGrJpump</t>
        </is>
      </c>
      <c r="B99" t="inlineStr">
        <is>
          <t>kheowzoo</t>
        </is>
      </c>
      <c r="C99" t="n">
        <v>21</v>
      </c>
      <c r="D99" t="n">
        <v>0.604</v>
      </c>
      <c r="E99" t="n">
        <v>0.05</v>
      </c>
      <c r="F99" t="n">
        <v>13.7</v>
      </c>
      <c r="G99" t="n">
        <v>13.67</v>
      </c>
      <c r="H99" t="n">
        <v>4</v>
      </c>
      <c r="I99" t="n">
        <v>3</v>
      </c>
      <c r="J99" t="n">
        <v>-1</v>
      </c>
      <c r="K99" t="n">
        <v>-1</v>
      </c>
      <c r="L99">
        <f>HYPERLINK("https://www.defined.fi/sol/AiQcnL5gPjEXVH1E1FGUdN1WhPz4qXAZfQJxpGrJpump?maker=BWAPhpZN5sTorKtnd9p9huviz1Kq9QSBmQpFSunEENQG","https://www.defined.fi/sol/AiQcnL5gPjEXVH1E1FGUdN1WhPz4qXAZfQJxpGrJpump?maker=BWAPhpZN5sTorKtnd9p9huviz1Kq9QSBmQpFSunEENQG")</f>
        <v/>
      </c>
      <c r="M99">
        <f>HYPERLINK("https://dexscreener.com/solana/AiQcnL5gPjEXVH1E1FGUdN1WhPz4qXAZfQJxpGrJpump?maker=BWAPhpZN5sTorKtnd9p9huviz1Kq9QSBmQpFSunEENQG","https://dexscreener.com/solana/AiQcnL5gPjEXVH1E1FGUdN1WhPz4qXAZfQJxpGrJpump?maker=BWAPhpZN5sTorKtnd9p9huviz1Kq9QSBmQpFSunEENQG")</f>
        <v/>
      </c>
    </row>
    <row r="100">
      <c r="A100" t="inlineStr">
        <is>
          <t>5Hogv1L5JDC5CqwAT1LnBJbjcxFWBscw1AgQKzZAaSfu</t>
        </is>
      </c>
      <c r="B100" t="inlineStr">
        <is>
          <t>GM</t>
        </is>
      </c>
      <c r="C100" t="n">
        <v>22</v>
      </c>
      <c r="D100" t="n">
        <v>-0.026</v>
      </c>
      <c r="E100" t="n">
        <v>-1</v>
      </c>
      <c r="F100" t="n">
        <v>0.49</v>
      </c>
      <c r="G100" t="n">
        <v>0.464</v>
      </c>
      <c r="H100" t="n">
        <v>1</v>
      </c>
      <c r="I100" t="n">
        <v>1</v>
      </c>
      <c r="J100" t="n">
        <v>-1</v>
      </c>
      <c r="K100" t="n">
        <v>-1</v>
      </c>
      <c r="L100">
        <f>HYPERLINK("https://www.defined.fi/sol/5Hogv1L5JDC5CqwAT1LnBJbjcxFWBscw1AgQKzZAaSfu?maker=BWAPhpZN5sTorKtnd9p9huviz1Kq9QSBmQpFSunEENQG","https://www.defined.fi/sol/5Hogv1L5JDC5CqwAT1LnBJbjcxFWBscw1AgQKzZAaSfu?maker=BWAPhpZN5sTorKtnd9p9huviz1Kq9QSBmQpFSunEENQG")</f>
        <v/>
      </c>
      <c r="M100">
        <f>HYPERLINK("https://dexscreener.com/solana/5Hogv1L5JDC5CqwAT1LnBJbjcxFWBscw1AgQKzZAaSfu?maker=BWAPhpZN5sTorKtnd9p9huviz1Kq9QSBmQpFSunEENQG","https://dexscreener.com/solana/5Hogv1L5JDC5CqwAT1LnBJbjcxFWBscw1AgQKzZAaSfu?maker=BWAPhpZN5sTorKtnd9p9huviz1Kq9QSBmQpFSunEENQG")</f>
        <v/>
      </c>
    </row>
    <row r="101">
      <c r="A101" t="inlineStr">
        <is>
          <t>9jca8QgA8b95FTSSANzp54LPmsSoqPijnhMsqgghAQTP</t>
        </is>
      </c>
      <c r="B101" t="inlineStr">
        <is>
          <t>TEPE</t>
        </is>
      </c>
      <c r="C101" t="n">
        <v>23</v>
      </c>
      <c r="D101" t="n">
        <v>0</v>
      </c>
      <c r="E101" t="n">
        <v>0</v>
      </c>
      <c r="F101" t="n">
        <v>0</v>
      </c>
      <c r="G101" t="n">
        <v>0</v>
      </c>
      <c r="H101" t="n">
        <v>0</v>
      </c>
      <c r="I101" t="n">
        <v>0</v>
      </c>
      <c r="J101" t="n">
        <v>-1</v>
      </c>
      <c r="K101" t="n">
        <v>-1</v>
      </c>
      <c r="L101">
        <f>HYPERLINK("https://www.defined.fi/sol/9jca8QgA8b95FTSSANzp54LPmsSoqPijnhMsqgghAQTP?maker=BWAPhpZN5sTorKtnd9p9huviz1Kq9QSBmQpFSunEENQG","https://www.defined.fi/sol/9jca8QgA8b95FTSSANzp54LPmsSoqPijnhMsqgghAQTP?maker=BWAPhpZN5sTorKtnd9p9huviz1Kq9QSBmQpFSunEENQG")</f>
        <v/>
      </c>
      <c r="M101">
        <f>HYPERLINK("https://dexscreener.com/solana/9jca8QgA8b95FTSSANzp54LPmsSoqPijnhMsqgghAQTP?maker=BWAPhpZN5sTorKtnd9p9huviz1Kq9QSBmQpFSunEENQG","https://dexscreener.com/solana/9jca8QgA8b95FTSSANzp54LPmsSoqPijnhMsqgghAQTP?maker=BWAPhpZN5sTorKtnd9p9huviz1Kq9QSBmQpFSunEENQG")</f>
        <v/>
      </c>
    </row>
    <row r="102">
      <c r="A102" t="inlineStr">
        <is>
          <t>DTEqTxxGFn3SZ4C8tNP35X8iegCCgCBrX974WFSuYVZh</t>
        </is>
      </c>
      <c r="B102" t="inlineStr">
        <is>
          <t>CROX</t>
        </is>
      </c>
      <c r="C102" t="n">
        <v>23</v>
      </c>
      <c r="D102" t="n">
        <v>0</v>
      </c>
      <c r="E102" t="n">
        <v>0</v>
      </c>
      <c r="F102" t="n">
        <v>0</v>
      </c>
      <c r="G102" t="n">
        <v>0</v>
      </c>
      <c r="H102" t="n">
        <v>0</v>
      </c>
      <c r="I102" t="n">
        <v>0</v>
      </c>
      <c r="J102" t="n">
        <v>-1</v>
      </c>
      <c r="K102" t="n">
        <v>-1</v>
      </c>
      <c r="L102">
        <f>HYPERLINK("https://www.defined.fi/sol/DTEqTxxGFn3SZ4C8tNP35X8iegCCgCBrX974WFSuYVZh?maker=BWAPhpZN5sTorKtnd9p9huviz1Kq9QSBmQpFSunEENQG","https://www.defined.fi/sol/DTEqTxxGFn3SZ4C8tNP35X8iegCCgCBrX974WFSuYVZh?maker=BWAPhpZN5sTorKtnd9p9huviz1Kq9QSBmQpFSunEENQG")</f>
        <v/>
      </c>
      <c r="M102">
        <f>HYPERLINK("https://dexscreener.com/solana/DTEqTxxGFn3SZ4C8tNP35X8iegCCgCBrX974WFSuYVZh?maker=BWAPhpZN5sTorKtnd9p9huviz1Kq9QSBmQpFSunEENQG","https://dexscreener.com/solana/DTEqTxxGFn3SZ4C8tNP35X8iegCCgCBrX974WFSuYVZh?maker=BWAPhpZN5sTorKtnd9p9huviz1Kq9QSBmQpFSunEENQG")</f>
        <v/>
      </c>
    </row>
    <row r="103">
      <c r="A103" t="inlineStr">
        <is>
          <t>9ZcLtHGSxsweJ9KqqxYSM5GV2DjdcuEUC5CiTiW2WcCx</t>
        </is>
      </c>
      <c r="B103" t="inlineStr">
        <is>
          <t>BABOKA</t>
        </is>
      </c>
      <c r="C103" t="n">
        <v>24</v>
      </c>
      <c r="D103" t="n">
        <v>0</v>
      </c>
      <c r="E103" t="n">
        <v>-1</v>
      </c>
      <c r="F103" t="n">
        <v>0</v>
      </c>
      <c r="G103" t="n">
        <v>0</v>
      </c>
      <c r="H103" t="n">
        <v>0</v>
      </c>
      <c r="I103" t="n">
        <v>0</v>
      </c>
      <c r="J103" t="n">
        <v>-1</v>
      </c>
      <c r="K103" t="n">
        <v>-1</v>
      </c>
      <c r="L103">
        <f>HYPERLINK("https://www.defined.fi/sol/9ZcLtHGSxsweJ9KqqxYSM5GV2DjdcuEUC5CiTiW2WcCx?maker=BWAPhpZN5sTorKtnd9p9huviz1Kq9QSBmQpFSunEENQG","https://www.defined.fi/sol/9ZcLtHGSxsweJ9KqqxYSM5GV2DjdcuEUC5CiTiW2WcCx?maker=BWAPhpZN5sTorKtnd9p9huviz1Kq9QSBmQpFSunEENQG")</f>
        <v/>
      </c>
      <c r="M103">
        <f>HYPERLINK("https://dexscreener.com/solana/9ZcLtHGSxsweJ9KqqxYSM5GV2DjdcuEUC5CiTiW2WcCx?maker=BWAPhpZN5sTorKtnd9p9huviz1Kq9QSBmQpFSunEENQG","https://dexscreener.com/solana/9ZcLtHGSxsweJ9KqqxYSM5GV2DjdcuEUC5CiTiW2WcCx?maker=BWAPhpZN5sTorKtnd9p9huviz1Kq9QSBmQpFSunEENQG")</f>
        <v/>
      </c>
    </row>
    <row r="104">
      <c r="A104" t="inlineStr">
        <is>
          <t>3ptmioNatCLNtgCsYwFGELd3NZRkZEx1RtihbqgKczjd</t>
        </is>
      </c>
      <c r="B104" t="inlineStr">
        <is>
          <t>NIGA</t>
        </is>
      </c>
      <c r="C104" t="n">
        <v>25</v>
      </c>
      <c r="D104" t="n">
        <v>0</v>
      </c>
      <c r="E104" t="n">
        <v>-1</v>
      </c>
      <c r="F104" t="n">
        <v>0</v>
      </c>
      <c r="G104" t="n">
        <v>0</v>
      </c>
      <c r="H104" t="n">
        <v>0</v>
      </c>
      <c r="I104" t="n">
        <v>0</v>
      </c>
      <c r="J104" t="n">
        <v>-1</v>
      </c>
      <c r="K104" t="n">
        <v>-1</v>
      </c>
      <c r="L104">
        <f>HYPERLINK("https://www.defined.fi/sol/3ptmioNatCLNtgCsYwFGELd3NZRkZEx1RtihbqgKczjd?maker=BWAPhpZN5sTorKtnd9p9huviz1Kq9QSBmQpFSunEENQG","https://www.defined.fi/sol/3ptmioNatCLNtgCsYwFGELd3NZRkZEx1RtihbqgKczjd?maker=BWAPhpZN5sTorKtnd9p9huviz1Kq9QSBmQpFSunEENQG")</f>
        <v/>
      </c>
      <c r="M104">
        <f>HYPERLINK("https://dexscreener.com/solana/3ptmioNatCLNtgCsYwFGELd3NZRkZEx1RtihbqgKczjd?maker=BWAPhpZN5sTorKtnd9p9huviz1Kq9QSBmQpFSunEENQG","https://dexscreener.com/solana/3ptmioNatCLNtgCsYwFGELd3NZRkZEx1RtihbqgKczjd?maker=BWAPhpZN5sTorKtnd9p9huviz1Kq9QSBmQpFSunEENQG")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2024-10-20T15:37:40Z</dcterms:created>
  <dcterms:modified xsi:type="dcterms:W3CDTF">2024-10-20T15:37:40Z</dcterms:modified>
</cp:coreProperties>
</file>