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8BFNreX5cd1KUAN1ct75xn4qv74uBJNqLxTfSbKPpump</t>
        </is>
      </c>
      <c r="B2" t="inlineStr">
        <is>
          <t>cryptid</t>
        </is>
      </c>
      <c r="C2" t="n">
        <v>0</v>
      </c>
      <c r="D2" t="n">
        <v>1.27</v>
      </c>
      <c r="E2" t="n">
        <v>0.19</v>
      </c>
      <c r="F2" t="n">
        <v>6.81</v>
      </c>
      <c r="G2" t="n">
        <v>3.04</v>
      </c>
      <c r="H2" t="n">
        <v>8</v>
      </c>
      <c r="I2" t="n">
        <v>2</v>
      </c>
      <c r="J2" t="n">
        <v>-1</v>
      </c>
      <c r="K2" t="n">
        <v>-1</v>
      </c>
      <c r="L2">
        <f>HYPERLINK("https://www.defined.fi/sol/8BFNreX5cd1KUAN1ct75xn4qv74uBJNqLxTfSbKPpump?maker=AutanKZsLpydgGV3RgDdijyWYgcGgjy6jxFY7WCxtu28","https://www.defined.fi/sol/8BFNreX5cd1KUAN1ct75xn4qv74uBJNqLxTfSbKPpump?maker=AutanKZsLpydgGV3RgDdijyWYgcGgjy6jxFY7WCxtu28")</f>
        <v/>
      </c>
      <c r="M2">
        <f>HYPERLINK("https://dexscreener.com/solana/8BFNreX5cd1KUAN1ct75xn4qv74uBJNqLxTfSbKPpump?maker=AutanKZsLpydgGV3RgDdijyWYgcGgjy6jxFY7WCxtu28","https://dexscreener.com/solana/8BFNreX5cd1KUAN1ct75xn4qv74uBJNqLxTfSbKPpump?maker=AutanKZsLpydgGV3RgDdijyWYgcGgjy6jxFY7WCxtu28")</f>
        <v/>
      </c>
    </row>
    <row r="3">
      <c r="A3" t="inlineStr">
        <is>
          <t>9JhFqCA21MoAXs2PTaeqNQp2XngPn1PgYr2rsEVCpump</t>
        </is>
      </c>
      <c r="B3" t="inlineStr">
        <is>
          <t>OPUS</t>
        </is>
      </c>
      <c r="C3" t="n">
        <v>0</v>
      </c>
      <c r="D3" t="n">
        <v>31.37</v>
      </c>
      <c r="E3" t="n">
        <v>0.4</v>
      </c>
      <c r="F3" t="n">
        <v>78.79000000000001</v>
      </c>
      <c r="G3" t="n">
        <v>39.19</v>
      </c>
      <c r="H3" t="n">
        <v>67</v>
      </c>
      <c r="I3" t="n">
        <v>19</v>
      </c>
      <c r="J3" t="n">
        <v>-1</v>
      </c>
      <c r="K3" t="n">
        <v>-1</v>
      </c>
      <c r="L3">
        <f>HYPERLINK("https://www.defined.fi/sol/9JhFqCA21MoAXs2PTaeqNQp2XngPn1PgYr2rsEVCpump?maker=AutanKZsLpydgGV3RgDdijyWYgcGgjy6jxFY7WCxtu28","https://www.defined.fi/sol/9JhFqCA21MoAXs2PTaeqNQp2XngPn1PgYr2rsEVCpump?maker=AutanKZsLpydgGV3RgDdijyWYgcGgjy6jxFY7WCxtu28")</f>
        <v/>
      </c>
      <c r="M3">
        <f>HYPERLINK("https://dexscreener.com/solana/9JhFqCA21MoAXs2PTaeqNQp2XngPn1PgYr2rsEVCpump?maker=AutanKZsLpydgGV3RgDdijyWYgcGgjy6jxFY7WCxtu28","https://dexscreener.com/solana/9JhFqCA21MoAXs2PTaeqNQp2XngPn1PgYr2rsEVCpump?maker=AutanKZsLpydgGV3RgDdijyWYgcGgjy6jxFY7WCxtu28")</f>
        <v/>
      </c>
    </row>
    <row r="4">
      <c r="A4" t="inlineStr">
        <is>
          <t>3DkVGaNSMTcxFkgGDAm299FaVxgnCw2411vxZTmRpump</t>
        </is>
      </c>
      <c r="B4" t="inlineStr">
        <is>
          <t>OMEGA</t>
        </is>
      </c>
      <c r="C4" t="n">
        <v>0</v>
      </c>
      <c r="D4" t="n">
        <v>-0.08799999999999999</v>
      </c>
      <c r="E4" t="n">
        <v>-0.09</v>
      </c>
      <c r="F4" t="n">
        <v>0.989</v>
      </c>
      <c r="G4" t="n">
        <v>0.901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HYPERLINK("https://www.defined.fi/sol/3DkVGaNSMTcxFkgGDAm299FaVxgnCw2411vxZTmRpump?maker=AutanKZsLpydgGV3RgDdijyWYgcGgjy6jxFY7WCxtu28","https://www.defined.fi/sol/3DkVGaNSMTcxFkgGDAm299FaVxgnCw2411vxZTmRpump?maker=AutanKZsLpydgGV3RgDdijyWYgcGgjy6jxFY7WCxtu28")</f>
        <v/>
      </c>
      <c r="M4">
        <f>HYPERLINK("https://dexscreener.com/solana/3DkVGaNSMTcxFkgGDAm299FaVxgnCw2411vxZTmRpump?maker=AutanKZsLpydgGV3RgDdijyWYgcGgjy6jxFY7WCxtu28","https://dexscreener.com/solana/3DkVGaNSMTcxFkgGDAm299FaVxgnCw2411vxZTmRpump?maker=AutanKZsLpydgGV3RgDdijyWYgcGgjy6jxFY7WCxtu28")</f>
        <v/>
      </c>
    </row>
    <row r="5">
      <c r="A5" t="inlineStr">
        <is>
          <t>FLuxaik9EoUh4ZwTT8ZhMmNh27XbTcabTMRGSXHvpump</t>
        </is>
      </c>
      <c r="B5" t="inlineStr">
        <is>
          <t>ANDYISM</t>
        </is>
      </c>
      <c r="C5" t="n">
        <v>0</v>
      </c>
      <c r="D5" t="n">
        <v>-0.15</v>
      </c>
      <c r="E5" t="n">
        <v>-0.14</v>
      </c>
      <c r="F5" t="n">
        <v>1.08</v>
      </c>
      <c r="G5" t="n">
        <v>0.9340000000000001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HYPERLINK("https://www.defined.fi/sol/FLuxaik9EoUh4ZwTT8ZhMmNh27XbTcabTMRGSXHvpump?maker=AutanKZsLpydgGV3RgDdijyWYgcGgjy6jxFY7WCxtu28","https://www.defined.fi/sol/FLuxaik9EoUh4ZwTT8ZhMmNh27XbTcabTMRGSXHvpump?maker=AutanKZsLpydgGV3RgDdijyWYgcGgjy6jxFY7WCxtu28")</f>
        <v/>
      </c>
      <c r="M5">
        <f>HYPERLINK("https://dexscreener.com/solana/FLuxaik9EoUh4ZwTT8ZhMmNh27XbTcabTMRGSXHvpump?maker=AutanKZsLpydgGV3RgDdijyWYgcGgjy6jxFY7WCxtu28","https://dexscreener.com/solana/FLuxaik9EoUh4ZwTT8ZhMmNh27XbTcabTMRGSXHvpump?maker=AutanKZsLpydgGV3RgDdijyWYgcGgjy6jxFY7WCxtu28")</f>
        <v/>
      </c>
    </row>
    <row r="6">
      <c r="A6" t="inlineStr">
        <is>
          <t>BvzBshSt5MAihjrZ1tAWGkXQKM8P34xxCgnoc7Fdpump</t>
        </is>
      </c>
      <c r="B6" t="inlineStr">
        <is>
          <t>Repligate</t>
        </is>
      </c>
      <c r="C6" t="n">
        <v>0</v>
      </c>
      <c r="D6" t="n">
        <v>-0.379</v>
      </c>
      <c r="E6" t="n">
        <v>-0.39</v>
      </c>
      <c r="F6" t="n">
        <v>0.987</v>
      </c>
      <c r="G6" t="n">
        <v>0.607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HYPERLINK("https://www.defined.fi/sol/BvzBshSt5MAihjrZ1tAWGkXQKM8P34xxCgnoc7Fdpump?maker=AutanKZsLpydgGV3RgDdijyWYgcGgjy6jxFY7WCxtu28","https://www.defined.fi/sol/BvzBshSt5MAihjrZ1tAWGkXQKM8P34xxCgnoc7Fdpump?maker=AutanKZsLpydgGV3RgDdijyWYgcGgjy6jxFY7WCxtu28")</f>
        <v/>
      </c>
      <c r="M6">
        <f>HYPERLINK("https://dexscreener.com/solana/BvzBshSt5MAihjrZ1tAWGkXQKM8P34xxCgnoc7Fdpump?maker=AutanKZsLpydgGV3RgDdijyWYgcGgjy6jxFY7WCxtu28","https://dexscreener.com/solana/BvzBshSt5MAihjrZ1tAWGkXQKM8P34xxCgnoc7Fdpump?maker=AutanKZsLpydgGV3RgDdijyWYgcGgjy6jxFY7WCxtu28")</f>
        <v/>
      </c>
    </row>
    <row r="7">
      <c r="A7" t="inlineStr">
        <is>
          <t>A6J6iU22H4dzFsHiSRcPdwYCGtJLNFupDotwhKgfpump</t>
        </is>
      </c>
      <c r="B7" t="inlineStr">
        <is>
          <t>SONNET</t>
        </is>
      </c>
      <c r="C7" t="n">
        <v>0</v>
      </c>
      <c r="D7" t="n">
        <v>-3.2</v>
      </c>
      <c r="E7" t="n">
        <v>-0.28</v>
      </c>
      <c r="F7" t="n">
        <v>11.39</v>
      </c>
      <c r="G7" t="n">
        <v>8.19</v>
      </c>
      <c r="H7" t="n">
        <v>8</v>
      </c>
      <c r="I7" t="n">
        <v>4</v>
      </c>
      <c r="J7" t="n">
        <v>-1</v>
      </c>
      <c r="K7" t="n">
        <v>-1</v>
      </c>
      <c r="L7">
        <f>HYPERLINK("https://www.defined.fi/sol/A6J6iU22H4dzFsHiSRcPdwYCGtJLNFupDotwhKgfpump?maker=AutanKZsLpydgGV3RgDdijyWYgcGgjy6jxFY7WCxtu28","https://www.defined.fi/sol/A6J6iU22H4dzFsHiSRcPdwYCGtJLNFupDotwhKgfpump?maker=AutanKZsLpydgGV3RgDdijyWYgcGgjy6jxFY7WCxtu28")</f>
        <v/>
      </c>
      <c r="M7">
        <f>HYPERLINK("https://dexscreener.com/solana/A6J6iU22H4dzFsHiSRcPdwYCGtJLNFupDotwhKgfpump?maker=AutanKZsLpydgGV3RgDdijyWYgcGgjy6jxFY7WCxtu28","https://dexscreener.com/solana/A6J6iU22H4dzFsHiSRcPdwYCGtJLNFupDotwhKgfpump?maker=AutanKZsLpydgGV3RgDdijyWYgcGgjy6jxFY7WCxtu28")</f>
        <v/>
      </c>
    </row>
    <row r="8">
      <c r="A8" t="inlineStr">
        <is>
          <t>aUcgFSGvLJL6PYp678wsokDF7geWXLKEf7pQBk9pump</t>
        </is>
      </c>
      <c r="B8" t="inlineStr">
        <is>
          <t>BACKROOMS</t>
        </is>
      </c>
      <c r="C8" t="n">
        <v>0</v>
      </c>
      <c r="D8" t="n">
        <v>-4</v>
      </c>
      <c r="E8" t="n">
        <v>-0.38</v>
      </c>
      <c r="F8" t="n">
        <v>10.63</v>
      </c>
      <c r="G8" t="n">
        <v>6.62</v>
      </c>
      <c r="H8" t="n">
        <v>10</v>
      </c>
      <c r="I8" t="n">
        <v>4</v>
      </c>
      <c r="J8" t="n">
        <v>-1</v>
      </c>
      <c r="K8" t="n">
        <v>-1</v>
      </c>
      <c r="L8">
        <f>HYPERLINK("https://www.defined.fi/sol/aUcgFSGvLJL6PYp678wsokDF7geWXLKEf7pQBk9pump?maker=AutanKZsLpydgGV3RgDdijyWYgcGgjy6jxFY7WCxtu28","https://www.defined.fi/sol/aUcgFSGvLJL6PYp678wsokDF7geWXLKEf7pQBk9pump?maker=AutanKZsLpydgGV3RgDdijyWYgcGgjy6jxFY7WCxtu28")</f>
        <v/>
      </c>
      <c r="M8">
        <f>HYPERLINK("https://dexscreener.com/solana/aUcgFSGvLJL6PYp678wsokDF7geWXLKEf7pQBk9pump?maker=AutanKZsLpydgGV3RgDdijyWYgcGgjy6jxFY7WCxtu28","https://dexscreener.com/solana/aUcgFSGvLJL6PYp678wsokDF7geWXLKEf7pQBk9pump?maker=AutanKZsLpydgGV3RgDdijyWYgcGgjy6jxFY7WCxtu28")</f>
        <v/>
      </c>
    </row>
    <row r="9">
      <c r="A9" t="inlineStr">
        <is>
          <t>B1kjyyvZSQpkqxUkPqwjoaudovjK74S4V4g4mTj8pump</t>
        </is>
      </c>
      <c r="B9" t="inlineStr">
        <is>
          <t>shartcoin</t>
        </is>
      </c>
      <c r="C9" t="n">
        <v>0</v>
      </c>
      <c r="D9" t="n">
        <v>-3.65</v>
      </c>
      <c r="E9" t="n">
        <v>-0.83</v>
      </c>
      <c r="F9" t="n">
        <v>4.39</v>
      </c>
      <c r="G9" t="n">
        <v>0.743</v>
      </c>
      <c r="H9" t="n">
        <v>4</v>
      </c>
      <c r="I9" t="n">
        <v>1</v>
      </c>
      <c r="J9" t="n">
        <v>-1</v>
      </c>
      <c r="K9" t="n">
        <v>-1</v>
      </c>
      <c r="L9">
        <f>HYPERLINK("https://www.defined.fi/sol/B1kjyyvZSQpkqxUkPqwjoaudovjK74S4V4g4mTj8pump?maker=AutanKZsLpydgGV3RgDdijyWYgcGgjy6jxFY7WCxtu28","https://www.defined.fi/sol/B1kjyyvZSQpkqxUkPqwjoaudovjK74S4V4g4mTj8pump?maker=AutanKZsLpydgGV3RgDdijyWYgcGgjy6jxFY7WCxtu28")</f>
        <v/>
      </c>
      <c r="M9">
        <f>HYPERLINK("https://dexscreener.com/solana/B1kjyyvZSQpkqxUkPqwjoaudovjK74S4V4g4mTj8pump?maker=AutanKZsLpydgGV3RgDdijyWYgcGgjy6jxFY7WCxtu28","https://dexscreener.com/solana/B1kjyyvZSQpkqxUkPqwjoaudovjK74S4V4g4mTj8pump?maker=AutanKZsLpydgGV3RgDdijyWYgcGgjy6jxFY7WCxtu28")</f>
        <v/>
      </c>
    </row>
    <row r="10">
      <c r="A10" t="inlineStr">
        <is>
          <t>8XJHVmnNozyS1E6Wi58R4rHHJxZoCnYCLegv7aPGpump</t>
        </is>
      </c>
      <c r="B10" t="inlineStr">
        <is>
          <t>Prometheus</t>
        </is>
      </c>
      <c r="C10" t="n">
        <v>0</v>
      </c>
      <c r="D10" t="n">
        <v>-0.545</v>
      </c>
      <c r="E10" t="n">
        <v>-0.21</v>
      </c>
      <c r="F10" t="n">
        <v>2.58</v>
      </c>
      <c r="G10" t="n">
        <v>2.04</v>
      </c>
      <c r="H10" t="n">
        <v>4</v>
      </c>
      <c r="I10" t="n">
        <v>1</v>
      </c>
      <c r="J10" t="n">
        <v>-1</v>
      </c>
      <c r="K10" t="n">
        <v>-1</v>
      </c>
      <c r="L10">
        <f>HYPERLINK("https://www.defined.fi/sol/8XJHVmnNozyS1E6Wi58R4rHHJxZoCnYCLegv7aPGpump?maker=AutanKZsLpydgGV3RgDdijyWYgcGgjy6jxFY7WCxtu28","https://www.defined.fi/sol/8XJHVmnNozyS1E6Wi58R4rHHJxZoCnYCLegv7aPGpump?maker=AutanKZsLpydgGV3RgDdijyWYgcGgjy6jxFY7WCxtu28")</f>
        <v/>
      </c>
      <c r="M10">
        <f>HYPERLINK("https://dexscreener.com/solana/8XJHVmnNozyS1E6Wi58R4rHHJxZoCnYCLegv7aPGpump?maker=AutanKZsLpydgGV3RgDdijyWYgcGgjy6jxFY7WCxtu28","https://dexscreener.com/solana/8XJHVmnNozyS1E6Wi58R4rHHJxZoCnYCLegv7aPGpump?maker=AutanKZsLpydgGV3RgDdijyWYgcGgjy6jxFY7WCxtu28")</f>
        <v/>
      </c>
    </row>
    <row r="11">
      <c r="A11" t="inlineStr">
        <is>
          <t>4FxtVVjQSkwKghNXnGBxx3iSoN3XQcsZ4fmjAbLPpump</t>
        </is>
      </c>
      <c r="B11" t="inlineStr">
        <is>
          <t>fleebr</t>
        </is>
      </c>
      <c r="C11" t="n">
        <v>0</v>
      </c>
      <c r="D11" t="n">
        <v>1.33</v>
      </c>
      <c r="E11" t="n">
        <v>0.28</v>
      </c>
      <c r="F11" t="n">
        <v>4.78</v>
      </c>
      <c r="G11" t="n">
        <v>6.1</v>
      </c>
      <c r="H11" t="n">
        <v>4</v>
      </c>
      <c r="I11" t="n">
        <v>3</v>
      </c>
      <c r="J11" t="n">
        <v>-1</v>
      </c>
      <c r="K11" t="n">
        <v>-1</v>
      </c>
      <c r="L11">
        <f>HYPERLINK("https://www.defined.fi/sol/4FxtVVjQSkwKghNXnGBxx3iSoN3XQcsZ4fmjAbLPpump?maker=AutanKZsLpydgGV3RgDdijyWYgcGgjy6jxFY7WCxtu28","https://www.defined.fi/sol/4FxtVVjQSkwKghNXnGBxx3iSoN3XQcsZ4fmjAbLPpump?maker=AutanKZsLpydgGV3RgDdijyWYgcGgjy6jxFY7WCxtu28")</f>
        <v/>
      </c>
      <c r="M11">
        <f>HYPERLINK("https://dexscreener.com/solana/4FxtVVjQSkwKghNXnGBxx3iSoN3XQcsZ4fmjAbLPpump?maker=AutanKZsLpydgGV3RgDdijyWYgcGgjy6jxFY7WCxtu28","https://dexscreener.com/solana/4FxtVVjQSkwKghNXnGBxx3iSoN3XQcsZ4fmjAbLPpump?maker=AutanKZsLpydgGV3RgDdijyWYgcGgjy6jxFY7WCxtu28")</f>
        <v/>
      </c>
    </row>
    <row r="12">
      <c r="A12" t="inlineStr">
        <is>
          <t>BVoFXcjNSQ8fHGNc2aeS52rLXwag52PHK2aQJsrkpump</t>
        </is>
      </c>
      <c r="B12" t="inlineStr">
        <is>
          <t>CCRU</t>
        </is>
      </c>
      <c r="C12" t="n">
        <v>0</v>
      </c>
      <c r="D12" t="n">
        <v>-5.12</v>
      </c>
      <c r="E12" t="n">
        <v>-0.22</v>
      </c>
      <c r="F12" t="n">
        <v>23.24</v>
      </c>
      <c r="G12" t="n">
        <v>18.13</v>
      </c>
      <c r="H12" t="n">
        <v>12</v>
      </c>
      <c r="I12" t="n">
        <v>4</v>
      </c>
      <c r="J12" t="n">
        <v>-1</v>
      </c>
      <c r="K12" t="n">
        <v>-1</v>
      </c>
      <c r="L12">
        <f>HYPERLINK("https://www.defined.fi/sol/BVoFXcjNSQ8fHGNc2aeS52rLXwag52PHK2aQJsrkpump?maker=AutanKZsLpydgGV3RgDdijyWYgcGgjy6jxFY7WCxtu28","https://www.defined.fi/sol/BVoFXcjNSQ8fHGNc2aeS52rLXwag52PHK2aQJsrkpump?maker=AutanKZsLpydgGV3RgDdijyWYgcGgjy6jxFY7WCxtu28")</f>
        <v/>
      </c>
      <c r="M12">
        <f>HYPERLINK("https://dexscreener.com/solana/BVoFXcjNSQ8fHGNc2aeS52rLXwag52PHK2aQJsrkpump?maker=AutanKZsLpydgGV3RgDdijyWYgcGgjy6jxFY7WCxtu28","https://dexscreener.com/solana/BVoFXcjNSQ8fHGNc2aeS52rLXwag52PHK2aQJsrkpump?maker=AutanKZsLpydgGV3RgDdijyWYgcGgjy6jxFY7WCxtu28")</f>
        <v/>
      </c>
    </row>
    <row r="13">
      <c r="A13" t="inlineStr">
        <is>
          <t>GuwRqNESB6rjuWJa8YsJzoc9WinvWiti7bz3gqUqpump</t>
        </is>
      </c>
      <c r="B13" t="inlineStr">
        <is>
          <t>Lotus</t>
        </is>
      </c>
      <c r="C13" t="n">
        <v>0</v>
      </c>
      <c r="D13" t="n">
        <v>19.6</v>
      </c>
      <c r="E13" t="n">
        <v>1.89</v>
      </c>
      <c r="F13" t="n">
        <v>10.37</v>
      </c>
      <c r="G13" t="n">
        <v>29.97</v>
      </c>
      <c r="H13" t="n">
        <v>9</v>
      </c>
      <c r="I13" t="n">
        <v>5</v>
      </c>
      <c r="J13" t="n">
        <v>-1</v>
      </c>
      <c r="K13" t="n">
        <v>-1</v>
      </c>
      <c r="L13">
        <f>HYPERLINK("https://www.defined.fi/sol/GuwRqNESB6rjuWJa8YsJzoc9WinvWiti7bz3gqUqpump?maker=AutanKZsLpydgGV3RgDdijyWYgcGgjy6jxFY7WCxtu28","https://www.defined.fi/sol/GuwRqNESB6rjuWJa8YsJzoc9WinvWiti7bz3gqUqpump?maker=AutanKZsLpydgGV3RgDdijyWYgcGgjy6jxFY7WCxtu28")</f>
        <v/>
      </c>
      <c r="M13">
        <f>HYPERLINK("https://dexscreener.com/solana/GuwRqNESB6rjuWJa8YsJzoc9WinvWiti7bz3gqUqpump?maker=AutanKZsLpydgGV3RgDdijyWYgcGgjy6jxFY7WCxtu28","https://dexscreener.com/solana/GuwRqNESB6rjuWJa8YsJzoc9WinvWiti7bz3gqUqpump?maker=AutanKZsLpydgGV3RgDdijyWYgcGgjy6jxFY7WCxtu28")</f>
        <v/>
      </c>
    </row>
    <row r="14">
      <c r="A14" t="inlineStr">
        <is>
          <t>92wuGwwgHHNCXMCxrPsWHsCsECcDAdxQzXeLq5rNpump</t>
        </is>
      </c>
      <c r="B14" t="inlineStr">
        <is>
          <t>mu</t>
        </is>
      </c>
      <c r="C14" t="n">
        <v>0</v>
      </c>
      <c r="D14" t="n">
        <v>-0.873</v>
      </c>
      <c r="E14" t="n">
        <v>-0.43</v>
      </c>
      <c r="F14" t="n">
        <v>2.03</v>
      </c>
      <c r="G14" t="n">
        <v>1.16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HYPERLINK("https://www.defined.fi/sol/92wuGwwgHHNCXMCxrPsWHsCsECcDAdxQzXeLq5rNpump?maker=AutanKZsLpydgGV3RgDdijyWYgcGgjy6jxFY7WCxtu28","https://www.defined.fi/sol/92wuGwwgHHNCXMCxrPsWHsCsECcDAdxQzXeLq5rNpump?maker=AutanKZsLpydgGV3RgDdijyWYgcGgjy6jxFY7WCxtu28")</f>
        <v/>
      </c>
      <c r="M14">
        <f>HYPERLINK("https://dexscreener.com/solana/92wuGwwgHHNCXMCxrPsWHsCsECcDAdxQzXeLq5rNpump?maker=AutanKZsLpydgGV3RgDdijyWYgcGgjy6jxFY7WCxtu28","https://dexscreener.com/solana/92wuGwwgHHNCXMCxrPsWHsCsECcDAdxQzXeLq5rNpump?maker=AutanKZsLpydgGV3RgDdijyWYgcGgjy6jxFY7WCxtu28")</f>
        <v/>
      </c>
    </row>
    <row r="15">
      <c r="A15" t="inlineStr">
        <is>
          <t>2CFry9Lj4Tee9w2RRVncy3rLnpaTKbWFQ6SVhRLepump</t>
        </is>
      </c>
      <c r="B15" t="inlineStr">
        <is>
          <t>Draco</t>
        </is>
      </c>
      <c r="C15" t="n">
        <v>0</v>
      </c>
      <c r="D15" t="n">
        <v>-2.47</v>
      </c>
      <c r="E15" t="n">
        <v>-0.63</v>
      </c>
      <c r="F15" t="n">
        <v>3.94</v>
      </c>
      <c r="G15" t="n">
        <v>1.47</v>
      </c>
      <c r="H15" t="n">
        <v>6</v>
      </c>
      <c r="I15" t="n">
        <v>1</v>
      </c>
      <c r="J15" t="n">
        <v>-1</v>
      </c>
      <c r="K15" t="n">
        <v>-1</v>
      </c>
      <c r="L15">
        <f>HYPERLINK("https://www.defined.fi/sol/2CFry9Lj4Tee9w2RRVncy3rLnpaTKbWFQ6SVhRLepump?maker=AutanKZsLpydgGV3RgDdijyWYgcGgjy6jxFY7WCxtu28","https://www.defined.fi/sol/2CFry9Lj4Tee9w2RRVncy3rLnpaTKbWFQ6SVhRLepump?maker=AutanKZsLpydgGV3RgDdijyWYgcGgjy6jxFY7WCxtu28")</f>
        <v/>
      </c>
      <c r="M15">
        <f>HYPERLINK("https://dexscreener.com/solana/2CFry9Lj4Tee9w2RRVncy3rLnpaTKbWFQ6SVhRLepump?maker=AutanKZsLpydgGV3RgDdijyWYgcGgjy6jxFY7WCxtu28","https://dexscreener.com/solana/2CFry9Lj4Tee9w2RRVncy3rLnpaTKbWFQ6SVhRLepump?maker=AutanKZsLpydgGV3RgDdijyWYgcGgjy6jxFY7WCxtu28")</f>
        <v/>
      </c>
    </row>
    <row r="16">
      <c r="A16" t="inlineStr">
        <is>
          <t>EWy1HPEUq4Lgm6H4pQ8augEuJ7WRwJgENZMTAUzrpump</t>
        </is>
      </c>
      <c r="B16" t="inlineStr">
        <is>
          <t>MEME</t>
        </is>
      </c>
      <c r="C16" t="n">
        <v>0</v>
      </c>
      <c r="D16" t="n">
        <v>-0.011</v>
      </c>
      <c r="E16" t="n">
        <v>-0</v>
      </c>
      <c r="F16" t="n">
        <v>3.27</v>
      </c>
      <c r="G16" t="n">
        <v>3.26</v>
      </c>
      <c r="H16" t="n">
        <v>2</v>
      </c>
      <c r="I16" t="n">
        <v>2</v>
      </c>
      <c r="J16" t="n">
        <v>-1</v>
      </c>
      <c r="K16" t="n">
        <v>-1</v>
      </c>
      <c r="L16">
        <f>HYPERLINK("https://www.defined.fi/sol/EWy1HPEUq4Lgm6H4pQ8augEuJ7WRwJgENZMTAUzrpump?maker=AutanKZsLpydgGV3RgDdijyWYgcGgjy6jxFY7WCxtu28","https://www.defined.fi/sol/EWy1HPEUq4Lgm6H4pQ8augEuJ7WRwJgENZMTAUzrpump?maker=AutanKZsLpydgGV3RgDdijyWYgcGgjy6jxFY7WCxtu28")</f>
        <v/>
      </c>
      <c r="M16">
        <f>HYPERLINK("https://dexscreener.com/solana/EWy1HPEUq4Lgm6H4pQ8augEuJ7WRwJgENZMTAUzrpump?maker=AutanKZsLpydgGV3RgDdijyWYgcGgjy6jxFY7WCxtu28","https://dexscreener.com/solana/EWy1HPEUq4Lgm6H4pQ8augEuJ7WRwJgENZMTAUzrpump?maker=AutanKZsLpydgGV3RgDdijyWYgcGgjy6jxFY7WCxtu28")</f>
        <v/>
      </c>
    </row>
    <row r="17">
      <c r="A17" t="inlineStr">
        <is>
          <t>4qNX615pV1oufdodNoiBzUsrUE3ww57DYg6LsUtupump</t>
        </is>
      </c>
      <c r="B17" t="inlineStr">
        <is>
          <t>CLAUDIUS</t>
        </is>
      </c>
      <c r="C17" t="n">
        <v>0</v>
      </c>
      <c r="D17" t="n">
        <v>0.884</v>
      </c>
      <c r="E17" t="n">
        <v>0.91</v>
      </c>
      <c r="F17" t="n">
        <v>0.97</v>
      </c>
      <c r="G17" t="n">
        <v>1.85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HYPERLINK("https://www.defined.fi/sol/4qNX615pV1oufdodNoiBzUsrUE3ww57DYg6LsUtupump?maker=AutanKZsLpydgGV3RgDdijyWYgcGgjy6jxFY7WCxtu28","https://www.defined.fi/sol/4qNX615pV1oufdodNoiBzUsrUE3ww57DYg6LsUtupump?maker=AutanKZsLpydgGV3RgDdijyWYgcGgjy6jxFY7WCxtu28")</f>
        <v/>
      </c>
      <c r="M17">
        <f>HYPERLINK("https://dexscreener.com/solana/4qNX615pV1oufdodNoiBzUsrUE3ww57DYg6LsUtupump?maker=AutanKZsLpydgGV3RgDdijyWYgcGgjy6jxFY7WCxtu28","https://dexscreener.com/solana/4qNX615pV1oufdodNoiBzUsrUE3ww57DYg6LsUtupump?maker=AutanKZsLpydgGV3RgDdijyWYgcGgjy6jxFY7WCxtu28")</f>
        <v/>
      </c>
    </row>
    <row r="18">
      <c r="A18" t="inlineStr">
        <is>
          <t>DGYeYBr4Dmfa3zFD52MemFfvQUrgh8a6vaPRzU3xpump</t>
        </is>
      </c>
      <c r="B18" t="inlineStr">
        <is>
          <t>neoltitude</t>
        </is>
      </c>
      <c r="C18" t="n">
        <v>0</v>
      </c>
      <c r="D18" t="n">
        <v>-1.14</v>
      </c>
      <c r="E18" t="n">
        <v>-0.78</v>
      </c>
      <c r="F18" t="n">
        <v>1.46</v>
      </c>
      <c r="G18" t="n">
        <v>0.316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HYPERLINK("https://www.defined.fi/sol/DGYeYBr4Dmfa3zFD52MemFfvQUrgh8a6vaPRzU3xpump?maker=AutanKZsLpydgGV3RgDdijyWYgcGgjy6jxFY7WCxtu28","https://www.defined.fi/sol/DGYeYBr4Dmfa3zFD52MemFfvQUrgh8a6vaPRzU3xpump?maker=AutanKZsLpydgGV3RgDdijyWYgcGgjy6jxFY7WCxtu28")</f>
        <v/>
      </c>
      <c r="M18">
        <f>HYPERLINK("https://dexscreener.com/solana/DGYeYBr4Dmfa3zFD52MemFfvQUrgh8a6vaPRzU3xpump?maker=AutanKZsLpydgGV3RgDdijyWYgcGgjy6jxFY7WCxtu28","https://dexscreener.com/solana/DGYeYBr4Dmfa3zFD52MemFfvQUrgh8a6vaPRzU3xpump?maker=AutanKZsLpydgGV3RgDdijyWYgcGgjy6jxFY7WCxtu28")</f>
        <v/>
      </c>
    </row>
    <row r="19">
      <c r="A19" t="inlineStr">
        <is>
          <t>5AFpf9H8CPpmHe9gmwZYQPtup3MDZ887PUxvY1yapump</t>
        </is>
      </c>
      <c r="B19" t="inlineStr">
        <is>
          <t>glados-137</t>
        </is>
      </c>
      <c r="C19" t="n">
        <v>0</v>
      </c>
      <c r="D19" t="n">
        <v>-1.27</v>
      </c>
      <c r="E19" t="n">
        <v>-0.27</v>
      </c>
      <c r="F19" t="n">
        <v>4.78</v>
      </c>
      <c r="G19" t="n">
        <v>3.52</v>
      </c>
      <c r="H19" t="n">
        <v>2</v>
      </c>
      <c r="I19" t="n">
        <v>1</v>
      </c>
      <c r="J19" t="n">
        <v>-1</v>
      </c>
      <c r="K19" t="n">
        <v>-1</v>
      </c>
      <c r="L19">
        <f>HYPERLINK("https://www.defined.fi/sol/5AFpf9H8CPpmHe9gmwZYQPtup3MDZ887PUxvY1yapump?maker=AutanKZsLpydgGV3RgDdijyWYgcGgjy6jxFY7WCxtu28","https://www.defined.fi/sol/5AFpf9H8CPpmHe9gmwZYQPtup3MDZ887PUxvY1yapump?maker=AutanKZsLpydgGV3RgDdijyWYgcGgjy6jxFY7WCxtu28")</f>
        <v/>
      </c>
      <c r="M19">
        <f>HYPERLINK("https://dexscreener.com/solana/5AFpf9H8CPpmHe9gmwZYQPtup3MDZ887PUxvY1yapump?maker=AutanKZsLpydgGV3RgDdijyWYgcGgjy6jxFY7WCxtu28","https://dexscreener.com/solana/5AFpf9H8CPpmHe9gmwZYQPtup3MDZ887PUxvY1yapump?maker=AutanKZsLpydgGV3RgDdijyWYgcGgjy6jxFY7WCxtu28")</f>
        <v/>
      </c>
    </row>
    <row r="20">
      <c r="A20" t="inlineStr">
        <is>
          <t>GKeAxNqFvVENwpZzRZxCXFaH5Xt3yohMLtW6uTshpump</t>
        </is>
      </c>
      <c r="B20" t="inlineStr">
        <is>
          <t>TIME</t>
        </is>
      </c>
      <c r="C20" t="n">
        <v>0</v>
      </c>
      <c r="D20" t="n">
        <v>-1.5</v>
      </c>
      <c r="E20" t="n">
        <v>-0.66</v>
      </c>
      <c r="F20" t="n">
        <v>2.27</v>
      </c>
      <c r="G20" t="n">
        <v>0.769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HYPERLINK("https://www.defined.fi/sol/GKeAxNqFvVENwpZzRZxCXFaH5Xt3yohMLtW6uTshpump?maker=AutanKZsLpydgGV3RgDdijyWYgcGgjy6jxFY7WCxtu28","https://www.defined.fi/sol/GKeAxNqFvVENwpZzRZxCXFaH5Xt3yohMLtW6uTshpump?maker=AutanKZsLpydgGV3RgDdijyWYgcGgjy6jxFY7WCxtu28")</f>
        <v/>
      </c>
      <c r="M20">
        <f>HYPERLINK("https://dexscreener.com/solana/GKeAxNqFvVENwpZzRZxCXFaH5Xt3yohMLtW6uTshpump?maker=AutanKZsLpydgGV3RgDdijyWYgcGgjy6jxFY7WCxtu28","https://dexscreener.com/solana/GKeAxNqFvVENwpZzRZxCXFaH5Xt3yohMLtW6uTshpump?maker=AutanKZsLpydgGV3RgDdijyWYgcGgjy6jxFY7WCxtu28")</f>
        <v/>
      </c>
    </row>
    <row r="21">
      <c r="A21" t="inlineStr">
        <is>
          <t>NT8ZxSi7jYMvwUhnjhxjYfgfHejLogFAgbjBBxbpump</t>
        </is>
      </c>
      <c r="B21" t="inlineStr">
        <is>
          <t>sentient</t>
        </is>
      </c>
      <c r="C21" t="n">
        <v>0</v>
      </c>
      <c r="D21" t="n">
        <v>-0.125</v>
      </c>
      <c r="E21" t="n">
        <v>-0.09</v>
      </c>
      <c r="F21" t="n">
        <v>1.46</v>
      </c>
      <c r="G21" t="n">
        <v>1.33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HYPERLINK("https://www.defined.fi/sol/NT8ZxSi7jYMvwUhnjhxjYfgfHejLogFAgbjBBxbpump?maker=AutanKZsLpydgGV3RgDdijyWYgcGgjy6jxFY7WCxtu28","https://www.defined.fi/sol/NT8ZxSi7jYMvwUhnjhxjYfgfHejLogFAgbjBBxbpump?maker=AutanKZsLpydgGV3RgDdijyWYgcGgjy6jxFY7WCxtu28")</f>
        <v/>
      </c>
      <c r="M21">
        <f>HYPERLINK("https://dexscreener.com/solana/NT8ZxSi7jYMvwUhnjhxjYfgfHejLogFAgbjBBxbpump?maker=AutanKZsLpydgGV3RgDdijyWYgcGgjy6jxFY7WCxtu28","https://dexscreener.com/solana/NT8ZxSi7jYMvwUhnjhxjYfgfHejLogFAgbjBBxbpump?maker=AutanKZsLpydgGV3RgDdijyWYgcGgjy6jxFY7WCxtu28")</f>
        <v/>
      </c>
    </row>
    <row r="22">
      <c r="A22" t="inlineStr">
        <is>
          <t>8YSTt9qbkMD1gboEnRmTrscVoZ8i8CDh8vf1XBcdpump</t>
        </is>
      </c>
      <c r="B22" t="inlineStr">
        <is>
          <t>miri</t>
        </is>
      </c>
      <c r="C22" t="n">
        <v>1</v>
      </c>
      <c r="D22" t="n">
        <v>-4.18</v>
      </c>
      <c r="E22" t="n">
        <v>-0.65</v>
      </c>
      <c r="F22" t="n">
        <v>6.45</v>
      </c>
      <c r="G22" t="n">
        <v>2.27</v>
      </c>
      <c r="H22" t="n">
        <v>9</v>
      </c>
      <c r="I22" t="n">
        <v>1</v>
      </c>
      <c r="J22" t="n">
        <v>-1</v>
      </c>
      <c r="K22" t="n">
        <v>-1</v>
      </c>
      <c r="L22">
        <f>HYPERLINK("https://www.defined.fi/sol/8YSTt9qbkMD1gboEnRmTrscVoZ8i8CDh8vf1XBcdpump?maker=AutanKZsLpydgGV3RgDdijyWYgcGgjy6jxFY7WCxtu28","https://www.defined.fi/sol/8YSTt9qbkMD1gboEnRmTrscVoZ8i8CDh8vf1XBcdpump?maker=AutanKZsLpydgGV3RgDdijyWYgcGgjy6jxFY7WCxtu28")</f>
        <v/>
      </c>
      <c r="M22">
        <f>HYPERLINK("https://dexscreener.com/solana/8YSTt9qbkMD1gboEnRmTrscVoZ8i8CDh8vf1XBcdpump?maker=AutanKZsLpydgGV3RgDdijyWYgcGgjy6jxFY7WCxtu28","https://dexscreener.com/solana/8YSTt9qbkMD1gboEnRmTrscVoZ8i8CDh8vf1XBcdpump?maker=AutanKZsLpydgGV3RgDdijyWYgcGgjy6jxFY7WCxtu28")</f>
        <v/>
      </c>
    </row>
    <row r="23">
      <c r="A23" t="inlineStr">
        <is>
          <t>9GpthvTPDpN19HeyvExoyazRhtq3agtg2nbcS7Topump</t>
        </is>
      </c>
      <c r="B23" t="inlineStr">
        <is>
          <t>bing</t>
        </is>
      </c>
      <c r="C23" t="n">
        <v>1</v>
      </c>
      <c r="D23" t="n">
        <v>-1.42</v>
      </c>
      <c r="E23" t="n">
        <v>-0.15</v>
      </c>
      <c r="F23" t="n">
        <v>9.42</v>
      </c>
      <c r="G23" t="n">
        <v>8</v>
      </c>
      <c r="H23" t="n">
        <v>6</v>
      </c>
      <c r="I23" t="n">
        <v>3</v>
      </c>
      <c r="J23" t="n">
        <v>-1</v>
      </c>
      <c r="K23" t="n">
        <v>-1</v>
      </c>
      <c r="L23">
        <f>HYPERLINK("https://www.defined.fi/sol/9GpthvTPDpN19HeyvExoyazRhtq3agtg2nbcS7Topump?maker=AutanKZsLpydgGV3RgDdijyWYgcGgjy6jxFY7WCxtu28","https://www.defined.fi/sol/9GpthvTPDpN19HeyvExoyazRhtq3agtg2nbcS7Topump?maker=AutanKZsLpydgGV3RgDdijyWYgcGgjy6jxFY7WCxtu28")</f>
        <v/>
      </c>
      <c r="M23">
        <f>HYPERLINK("https://dexscreener.com/solana/9GpthvTPDpN19HeyvExoyazRhtq3agtg2nbcS7Topump?maker=AutanKZsLpydgGV3RgDdijyWYgcGgjy6jxFY7WCxtu28","https://dexscreener.com/solana/9GpthvTPDpN19HeyvExoyazRhtq3agtg2nbcS7Topump?maker=AutanKZsLpydgGV3RgDdijyWYgcGgjy6jxFY7WCxtu28")</f>
        <v/>
      </c>
    </row>
    <row r="24">
      <c r="A24" t="inlineStr">
        <is>
          <t>7XTBPLyRXFB4Vs1cXMVaeHFN4hQPL7JZHVV2A54Dpump</t>
        </is>
      </c>
      <c r="B24" t="inlineStr">
        <is>
          <t>EXONUMIA</t>
        </is>
      </c>
      <c r="C24" t="n">
        <v>1</v>
      </c>
      <c r="D24" t="n">
        <v>0.736</v>
      </c>
      <c r="E24" t="n">
        <v>0.15</v>
      </c>
      <c r="F24" t="n">
        <v>4.75</v>
      </c>
      <c r="G24" t="n">
        <v>5.48</v>
      </c>
      <c r="H24" t="n">
        <v>5</v>
      </c>
      <c r="I24" t="n">
        <v>3</v>
      </c>
      <c r="J24" t="n">
        <v>-1</v>
      </c>
      <c r="K24" t="n">
        <v>-1</v>
      </c>
      <c r="L24">
        <f>HYPERLINK("https://www.defined.fi/sol/7XTBPLyRXFB4Vs1cXMVaeHFN4hQPL7JZHVV2A54Dpump?maker=AutanKZsLpydgGV3RgDdijyWYgcGgjy6jxFY7WCxtu28","https://www.defined.fi/sol/7XTBPLyRXFB4Vs1cXMVaeHFN4hQPL7JZHVV2A54Dpump?maker=AutanKZsLpydgGV3RgDdijyWYgcGgjy6jxFY7WCxtu28")</f>
        <v/>
      </c>
      <c r="M24">
        <f>HYPERLINK("https://dexscreener.com/solana/7XTBPLyRXFB4Vs1cXMVaeHFN4hQPL7JZHVV2A54Dpump?maker=AutanKZsLpydgGV3RgDdijyWYgcGgjy6jxFY7WCxtu28","https://dexscreener.com/solana/7XTBPLyRXFB4Vs1cXMVaeHFN4hQPL7JZHVV2A54Dpump?maker=AutanKZsLpydgGV3RgDdijyWYgcGgjy6jxFY7WCxtu28")</f>
        <v/>
      </c>
    </row>
    <row r="25">
      <c r="A25" t="inlineStr">
        <is>
          <t>H2c31USxu35MDkBrGph8pUDUnmzo2e4Rf4hnvL2Upump</t>
        </is>
      </c>
      <c r="B25" t="inlineStr">
        <is>
          <t>Shoggoth</t>
        </is>
      </c>
      <c r="C25" t="n">
        <v>1</v>
      </c>
      <c r="D25" t="n">
        <v>0.116</v>
      </c>
      <c r="E25" t="n">
        <v>0.12</v>
      </c>
      <c r="F25" t="n">
        <v>0.962</v>
      </c>
      <c r="G25" t="n">
        <v>1.08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HYPERLINK("https://www.defined.fi/sol/H2c31USxu35MDkBrGph8pUDUnmzo2e4Rf4hnvL2Upump?maker=AutanKZsLpydgGV3RgDdijyWYgcGgjy6jxFY7WCxtu28","https://www.defined.fi/sol/H2c31USxu35MDkBrGph8pUDUnmzo2e4Rf4hnvL2Upump?maker=AutanKZsLpydgGV3RgDdijyWYgcGgjy6jxFY7WCxtu28")</f>
        <v/>
      </c>
      <c r="M25">
        <f>HYPERLINK("https://dexscreener.com/solana/H2c31USxu35MDkBrGph8pUDUnmzo2e4Rf4hnvL2Upump?maker=AutanKZsLpydgGV3RgDdijyWYgcGgjy6jxFY7WCxtu28","https://dexscreener.com/solana/H2c31USxu35MDkBrGph8pUDUnmzo2e4Rf4hnvL2Upump?maker=AutanKZsLpydgGV3RgDdijyWYgcGgjy6jxFY7WCxtu28")</f>
        <v/>
      </c>
    </row>
    <row r="26">
      <c r="A26" t="inlineStr">
        <is>
          <t>7WMh8NGrjgqQGUF8UX6GRwAAAfVJ57EvgzvDsgEmpump</t>
        </is>
      </c>
      <c r="B26" t="inlineStr">
        <is>
          <t>teno</t>
        </is>
      </c>
      <c r="C26" t="n">
        <v>1</v>
      </c>
      <c r="D26" t="n">
        <v>5.52</v>
      </c>
      <c r="E26" t="n">
        <v>0.59</v>
      </c>
      <c r="F26" t="n">
        <v>9.34</v>
      </c>
      <c r="G26" t="n">
        <v>14.86</v>
      </c>
      <c r="H26" t="n">
        <v>7</v>
      </c>
      <c r="I26" t="n">
        <v>5</v>
      </c>
      <c r="J26" t="n">
        <v>-1</v>
      </c>
      <c r="K26" t="n">
        <v>-1</v>
      </c>
      <c r="L26">
        <f>HYPERLINK("https://www.defined.fi/sol/7WMh8NGrjgqQGUF8UX6GRwAAAfVJ57EvgzvDsgEmpump?maker=AutanKZsLpydgGV3RgDdijyWYgcGgjy6jxFY7WCxtu28","https://www.defined.fi/sol/7WMh8NGrjgqQGUF8UX6GRwAAAfVJ57EvgzvDsgEmpump?maker=AutanKZsLpydgGV3RgDdijyWYgcGgjy6jxFY7WCxtu28")</f>
        <v/>
      </c>
      <c r="M26">
        <f>HYPERLINK("https://dexscreener.com/solana/7WMh8NGrjgqQGUF8UX6GRwAAAfVJ57EvgzvDsgEmpump?maker=AutanKZsLpydgGV3RgDdijyWYgcGgjy6jxFY7WCxtu28","https://dexscreener.com/solana/7WMh8NGrjgqQGUF8UX6GRwAAAfVJ57EvgzvDsgEmpump?maker=AutanKZsLpydgGV3RgDdijyWYgcGgjy6jxFY7WCxtu28")</f>
        <v/>
      </c>
    </row>
    <row r="27">
      <c r="A27" t="inlineStr">
        <is>
          <t>AU6z1iY7Jt8kLzybWvSzj6jFEqVvXBZaA8VJmK83pump</t>
        </is>
      </c>
      <c r="B27" t="inlineStr">
        <is>
          <t>XENO</t>
        </is>
      </c>
      <c r="C27" t="n">
        <v>1</v>
      </c>
      <c r="D27" t="n">
        <v>-0.458</v>
      </c>
      <c r="E27" t="n">
        <v>-0.48</v>
      </c>
      <c r="F27" t="n">
        <v>0.962</v>
      </c>
      <c r="G27" t="n">
        <v>0.504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HYPERLINK("https://www.defined.fi/sol/AU6z1iY7Jt8kLzybWvSzj6jFEqVvXBZaA8VJmK83pump?maker=AutanKZsLpydgGV3RgDdijyWYgcGgjy6jxFY7WCxtu28","https://www.defined.fi/sol/AU6z1iY7Jt8kLzybWvSzj6jFEqVvXBZaA8VJmK83pump?maker=AutanKZsLpydgGV3RgDdijyWYgcGgjy6jxFY7WCxtu28")</f>
        <v/>
      </c>
      <c r="M27">
        <f>HYPERLINK("https://dexscreener.com/solana/AU6z1iY7Jt8kLzybWvSzj6jFEqVvXBZaA8VJmK83pump?maker=AutanKZsLpydgGV3RgDdijyWYgcGgjy6jxFY7WCxtu28","https://dexscreener.com/solana/AU6z1iY7Jt8kLzybWvSzj6jFEqVvXBZaA8VJmK83pump?maker=AutanKZsLpydgGV3RgDdijyWYgcGgjy6jxFY7WCxtu28")</f>
        <v/>
      </c>
    </row>
    <row r="28">
      <c r="A28" t="inlineStr">
        <is>
          <t>ErRwWvxh6iEszet5ahmypjRTcQHyX4GDn7zGEukMpump</t>
        </is>
      </c>
      <c r="B28" t="inlineStr">
        <is>
          <t>NEURAL</t>
        </is>
      </c>
      <c r="C28" t="n">
        <v>1</v>
      </c>
      <c r="D28" t="n">
        <v>-1.38</v>
      </c>
      <c r="E28" t="n">
        <v>-0.72</v>
      </c>
      <c r="F28" t="n">
        <v>1.92</v>
      </c>
      <c r="G28" t="n">
        <v>0.531</v>
      </c>
      <c r="H28" t="n">
        <v>4</v>
      </c>
      <c r="I28" t="n">
        <v>1</v>
      </c>
      <c r="J28" t="n">
        <v>-1</v>
      </c>
      <c r="K28" t="n">
        <v>-1</v>
      </c>
      <c r="L28">
        <f>HYPERLINK("https://www.defined.fi/sol/ErRwWvxh6iEszet5ahmypjRTcQHyX4GDn7zGEukMpump?maker=AutanKZsLpydgGV3RgDdijyWYgcGgjy6jxFY7WCxtu28","https://www.defined.fi/sol/ErRwWvxh6iEszet5ahmypjRTcQHyX4GDn7zGEukMpump?maker=AutanKZsLpydgGV3RgDdijyWYgcGgjy6jxFY7WCxtu28")</f>
        <v/>
      </c>
      <c r="M28">
        <f>HYPERLINK("https://dexscreener.com/solana/ErRwWvxh6iEszet5ahmypjRTcQHyX4GDn7zGEukMpump?maker=AutanKZsLpydgGV3RgDdijyWYgcGgjy6jxFY7WCxtu28","https://dexscreener.com/solana/ErRwWvxh6iEszet5ahmypjRTcQHyX4GDn7zGEukMpump?maker=AutanKZsLpydgGV3RgDdijyWYgcGgjy6jxFY7WCxtu28")</f>
        <v/>
      </c>
    </row>
    <row r="29">
      <c r="A29" t="inlineStr">
        <is>
          <t>9kG8CWxdNeZzg8PLHTaFYmH6ihD1JMegRE1y6G8Dpump</t>
        </is>
      </c>
      <c r="B29" t="inlineStr">
        <is>
          <t>Goatse</t>
        </is>
      </c>
      <c r="C29" t="n">
        <v>1</v>
      </c>
      <c r="D29" t="n">
        <v>0.725</v>
      </c>
      <c r="E29" t="n">
        <v>0.45</v>
      </c>
      <c r="F29" t="n">
        <v>1.63</v>
      </c>
      <c r="G29" t="n">
        <v>2.35</v>
      </c>
      <c r="H29" t="n">
        <v>2</v>
      </c>
      <c r="I29" t="n">
        <v>2</v>
      </c>
      <c r="J29" t="n">
        <v>-1</v>
      </c>
      <c r="K29" t="n">
        <v>-1</v>
      </c>
      <c r="L29">
        <f>HYPERLINK("https://www.defined.fi/sol/9kG8CWxdNeZzg8PLHTaFYmH6ihD1JMegRE1y6G8Dpump?maker=AutanKZsLpydgGV3RgDdijyWYgcGgjy6jxFY7WCxtu28","https://www.defined.fi/sol/9kG8CWxdNeZzg8PLHTaFYmH6ihD1JMegRE1y6G8Dpump?maker=AutanKZsLpydgGV3RgDdijyWYgcGgjy6jxFY7WCxtu28")</f>
        <v/>
      </c>
      <c r="M29">
        <f>HYPERLINK("https://dexscreener.com/solana/9kG8CWxdNeZzg8PLHTaFYmH6ihD1JMegRE1y6G8Dpump?maker=AutanKZsLpydgGV3RgDdijyWYgcGgjy6jxFY7WCxtu28","https://dexscreener.com/solana/9kG8CWxdNeZzg8PLHTaFYmH6ihD1JMegRE1y6G8Dpump?maker=AutanKZsLpydgGV3RgDdijyWYgcGgjy6jxFY7WCxtu28")</f>
        <v/>
      </c>
    </row>
    <row r="30">
      <c r="A30" t="inlineStr">
        <is>
          <t>3Ei8SaoL4JWZv1XsWePqiAjVtb7QtpJbV2TSuURmpump</t>
        </is>
      </c>
      <c r="B30" t="inlineStr">
        <is>
          <t>Kiri</t>
        </is>
      </c>
      <c r="C30" t="n">
        <v>1</v>
      </c>
      <c r="D30" t="n">
        <v>0.588</v>
      </c>
      <c r="E30" t="n">
        <v>0.31</v>
      </c>
      <c r="F30" t="n">
        <v>1.92</v>
      </c>
      <c r="G30" t="n">
        <v>2.51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HYPERLINK("https://www.defined.fi/sol/3Ei8SaoL4JWZv1XsWePqiAjVtb7QtpJbV2TSuURmpump?maker=AutanKZsLpydgGV3RgDdijyWYgcGgjy6jxFY7WCxtu28","https://www.defined.fi/sol/3Ei8SaoL4JWZv1XsWePqiAjVtb7QtpJbV2TSuURmpump?maker=AutanKZsLpydgGV3RgDdijyWYgcGgjy6jxFY7WCxtu28")</f>
        <v/>
      </c>
      <c r="M30">
        <f>HYPERLINK("https://dexscreener.com/solana/3Ei8SaoL4JWZv1XsWePqiAjVtb7QtpJbV2TSuURmpump?maker=AutanKZsLpydgGV3RgDdijyWYgcGgjy6jxFY7WCxtu28","https://dexscreener.com/solana/3Ei8SaoL4JWZv1XsWePqiAjVtb7QtpJbV2TSuURmpump?maker=AutanKZsLpydgGV3RgDdijyWYgcGgjy6jxFY7WCxtu28")</f>
        <v/>
      </c>
    </row>
    <row r="31">
      <c r="A31" t="inlineStr">
        <is>
          <t>8XgSvP4iMbBeQDnC9i4odSGeG4h3QoLJ58avjLBnpump</t>
        </is>
      </c>
      <c r="B31" t="inlineStr">
        <is>
          <t>LLMtheism</t>
        </is>
      </c>
      <c r="C31" t="n">
        <v>1</v>
      </c>
      <c r="D31" t="n">
        <v>-0.775</v>
      </c>
      <c r="E31" t="n">
        <v>-0.41</v>
      </c>
      <c r="F31" t="n">
        <v>1.92</v>
      </c>
      <c r="G31" t="n">
        <v>1.14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HYPERLINK("https://www.defined.fi/sol/8XgSvP4iMbBeQDnC9i4odSGeG4h3QoLJ58avjLBnpump?maker=AutanKZsLpydgGV3RgDdijyWYgcGgjy6jxFY7WCxtu28","https://www.defined.fi/sol/8XgSvP4iMbBeQDnC9i4odSGeG4h3QoLJ58avjLBnpump?maker=AutanKZsLpydgGV3RgDdijyWYgcGgjy6jxFY7WCxtu28")</f>
        <v/>
      </c>
      <c r="M31">
        <f>HYPERLINK("https://dexscreener.com/solana/8XgSvP4iMbBeQDnC9i4odSGeG4h3QoLJ58avjLBnpump?maker=AutanKZsLpydgGV3RgDdijyWYgcGgjy6jxFY7WCxtu28","https://dexscreener.com/solana/8XgSvP4iMbBeQDnC9i4odSGeG4h3QoLJ58avjLBnpump?maker=AutanKZsLpydgGV3RgDdijyWYgcGgjy6jxFY7WCxtu28")</f>
        <v/>
      </c>
    </row>
    <row r="32">
      <c r="A32" t="inlineStr">
        <is>
          <t>D57CP6MA7G5idNmxAuigU6W8uPeiGvDVuuwh4z2ypump</t>
        </is>
      </c>
      <c r="B32" t="inlineStr">
        <is>
          <t>LOOM</t>
        </is>
      </c>
      <c r="C32" t="n">
        <v>1</v>
      </c>
      <c r="D32" t="n">
        <v>1.57</v>
      </c>
      <c r="E32" t="n">
        <v>1.63</v>
      </c>
      <c r="F32" t="n">
        <v>0.961</v>
      </c>
      <c r="G32" t="n">
        <v>2.53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HYPERLINK("https://www.defined.fi/sol/D57CP6MA7G5idNmxAuigU6W8uPeiGvDVuuwh4z2ypump?maker=AutanKZsLpydgGV3RgDdijyWYgcGgjy6jxFY7WCxtu28","https://www.defined.fi/sol/D57CP6MA7G5idNmxAuigU6W8uPeiGvDVuuwh4z2ypump?maker=AutanKZsLpydgGV3RgDdijyWYgcGgjy6jxFY7WCxtu28")</f>
        <v/>
      </c>
      <c r="M32">
        <f>HYPERLINK("https://dexscreener.com/solana/D57CP6MA7G5idNmxAuigU6W8uPeiGvDVuuwh4z2ypump?maker=AutanKZsLpydgGV3RgDdijyWYgcGgjy6jxFY7WCxtu28","https://dexscreener.com/solana/D57CP6MA7G5idNmxAuigU6W8uPeiGvDVuuwh4z2ypump?maker=AutanKZsLpydgGV3RgDdijyWYgcGgjy6jxFY7WCxtu28")</f>
        <v/>
      </c>
    </row>
    <row r="33">
      <c r="A33" t="inlineStr">
        <is>
          <t>CSyYzuVuEB656H8fYeU9UUSMBrk6TAKJrvYjC56hpump</t>
        </is>
      </c>
      <c r="B33" t="inlineStr">
        <is>
          <t>5207418</t>
        </is>
      </c>
      <c r="C33" t="n">
        <v>1</v>
      </c>
      <c r="D33" t="n">
        <v>0.194</v>
      </c>
      <c r="E33" t="n">
        <v>0.2</v>
      </c>
      <c r="F33" t="n">
        <v>0.961</v>
      </c>
      <c r="G33" t="n">
        <v>1.16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HYPERLINK("https://www.defined.fi/sol/CSyYzuVuEB656H8fYeU9UUSMBrk6TAKJrvYjC56hpump?maker=AutanKZsLpydgGV3RgDdijyWYgcGgjy6jxFY7WCxtu28","https://www.defined.fi/sol/CSyYzuVuEB656H8fYeU9UUSMBrk6TAKJrvYjC56hpump?maker=AutanKZsLpydgGV3RgDdijyWYgcGgjy6jxFY7WCxtu28")</f>
        <v/>
      </c>
      <c r="M33">
        <f>HYPERLINK("https://dexscreener.com/solana/CSyYzuVuEB656H8fYeU9UUSMBrk6TAKJrvYjC56hpump?maker=AutanKZsLpydgGV3RgDdijyWYgcGgjy6jxFY7WCxtu28","https://dexscreener.com/solana/CSyYzuVuEB656H8fYeU9UUSMBrk6TAKJrvYjC56hpump?maker=AutanKZsLpydgGV3RgDdijyWYgcGgjy6jxFY7WCxtu28")</f>
        <v/>
      </c>
    </row>
    <row r="34">
      <c r="A34" t="inlineStr">
        <is>
          <t>39qibQxVzemuZTEvjSB7NePhw9WyyHdQCqP8xmBMpump</t>
        </is>
      </c>
      <c r="B34" t="inlineStr">
        <is>
          <t>MemesAI</t>
        </is>
      </c>
      <c r="C34" t="n">
        <v>1</v>
      </c>
      <c r="D34" t="n">
        <v>-4.29</v>
      </c>
      <c r="E34" t="n">
        <v>-0.41</v>
      </c>
      <c r="F34" t="n">
        <v>10.41</v>
      </c>
      <c r="G34" t="n">
        <v>6.12</v>
      </c>
      <c r="H34" t="n">
        <v>12</v>
      </c>
      <c r="I34" t="n">
        <v>6</v>
      </c>
      <c r="J34" t="n">
        <v>-1</v>
      </c>
      <c r="K34" t="n">
        <v>-1</v>
      </c>
      <c r="L34">
        <f>HYPERLINK("https://www.defined.fi/sol/39qibQxVzemuZTEvjSB7NePhw9WyyHdQCqP8xmBMpump?maker=AutanKZsLpydgGV3RgDdijyWYgcGgjy6jxFY7WCxtu28","https://www.defined.fi/sol/39qibQxVzemuZTEvjSB7NePhw9WyyHdQCqP8xmBMpump?maker=AutanKZsLpydgGV3RgDdijyWYgcGgjy6jxFY7WCxtu28")</f>
        <v/>
      </c>
      <c r="M34">
        <f>HYPERLINK("https://dexscreener.com/solana/39qibQxVzemuZTEvjSB7NePhw9WyyHdQCqP8xmBMpump?maker=AutanKZsLpydgGV3RgDdijyWYgcGgjy6jxFY7WCxtu28","https://dexscreener.com/solana/39qibQxVzemuZTEvjSB7NePhw9WyyHdQCqP8xmBMpump?maker=AutanKZsLpydgGV3RgDdijyWYgcGgjy6jxFY7WCxtu28")</f>
        <v/>
      </c>
    </row>
    <row r="35">
      <c r="A35" t="inlineStr">
        <is>
          <t>CSEkG3mT5P1GUf4HZTHdVk1syKFN6gQWokbZ4jDWpump</t>
        </is>
      </c>
      <c r="B35" t="inlineStr">
        <is>
          <t>Lump</t>
        </is>
      </c>
      <c r="C35" t="n">
        <v>1</v>
      </c>
      <c r="D35" t="n">
        <v>1.87</v>
      </c>
      <c r="E35" t="n">
        <v>0.15</v>
      </c>
      <c r="F35" t="n">
        <v>12.09</v>
      </c>
      <c r="G35" t="n">
        <v>13.96</v>
      </c>
      <c r="H35" t="n">
        <v>8</v>
      </c>
      <c r="I35" t="n">
        <v>5</v>
      </c>
      <c r="J35" t="n">
        <v>-1</v>
      </c>
      <c r="K35" t="n">
        <v>-1</v>
      </c>
      <c r="L35">
        <f>HYPERLINK("https://www.defined.fi/sol/CSEkG3mT5P1GUf4HZTHdVk1syKFN6gQWokbZ4jDWpump?maker=AutanKZsLpydgGV3RgDdijyWYgcGgjy6jxFY7WCxtu28","https://www.defined.fi/sol/CSEkG3mT5P1GUf4HZTHdVk1syKFN6gQWokbZ4jDWpump?maker=AutanKZsLpydgGV3RgDdijyWYgcGgjy6jxFY7WCxtu28")</f>
        <v/>
      </c>
      <c r="M35">
        <f>HYPERLINK("https://dexscreener.com/solana/CSEkG3mT5P1GUf4HZTHdVk1syKFN6gQWokbZ4jDWpump?maker=AutanKZsLpydgGV3RgDdijyWYgcGgjy6jxFY7WCxtu28","https://dexscreener.com/solana/CSEkG3mT5P1GUf4HZTHdVk1syKFN6gQWokbZ4jDWpump?maker=AutanKZsLpydgGV3RgDdijyWYgcGgjy6jxFY7WCxtu28")</f>
        <v/>
      </c>
    </row>
    <row r="36">
      <c r="A36" t="inlineStr">
        <is>
          <t>A17gzfib2UaxteKXzMK37G4AtVqYKRqRLT54aDjYpump</t>
        </is>
      </c>
      <c r="B36" t="inlineStr">
        <is>
          <t>EREBUS</t>
        </is>
      </c>
      <c r="C36" t="n">
        <v>1</v>
      </c>
      <c r="D36" t="n">
        <v>3.74</v>
      </c>
      <c r="E36" t="n">
        <v>0.38</v>
      </c>
      <c r="F36" t="n">
        <v>9.960000000000001</v>
      </c>
      <c r="G36" t="n">
        <v>13.69</v>
      </c>
      <c r="H36" t="n">
        <v>7</v>
      </c>
      <c r="I36" t="n">
        <v>6</v>
      </c>
      <c r="J36" t="n">
        <v>-1</v>
      </c>
      <c r="K36" t="n">
        <v>-1</v>
      </c>
      <c r="L36">
        <f>HYPERLINK("https://www.defined.fi/sol/A17gzfib2UaxteKXzMK37G4AtVqYKRqRLT54aDjYpump?maker=AutanKZsLpydgGV3RgDdijyWYgcGgjy6jxFY7WCxtu28","https://www.defined.fi/sol/A17gzfib2UaxteKXzMK37G4AtVqYKRqRLT54aDjYpump?maker=AutanKZsLpydgGV3RgDdijyWYgcGgjy6jxFY7WCxtu28")</f>
        <v/>
      </c>
      <c r="M36">
        <f>HYPERLINK("https://dexscreener.com/solana/A17gzfib2UaxteKXzMK37G4AtVqYKRqRLT54aDjYpump?maker=AutanKZsLpydgGV3RgDdijyWYgcGgjy6jxFY7WCxtu28","https://dexscreener.com/solana/A17gzfib2UaxteKXzMK37G4AtVqYKRqRLT54aDjYpump?maker=AutanKZsLpydgGV3RgDdijyWYgcGgjy6jxFY7WCxtu28")</f>
        <v/>
      </c>
    </row>
    <row r="37">
      <c r="A37" t="inlineStr">
        <is>
          <t>4zdAbkyoYoT2F8ZSt6va4WZrmAwgFCfQsTEUo8zNpump</t>
        </is>
      </c>
      <c r="B37" t="inlineStr">
        <is>
          <t>DIT</t>
        </is>
      </c>
      <c r="C37" t="n">
        <v>1</v>
      </c>
      <c r="D37" t="n">
        <v>-0.368</v>
      </c>
      <c r="E37" t="n">
        <v>-0.38</v>
      </c>
      <c r="F37" t="n">
        <v>0.959</v>
      </c>
      <c r="G37" t="n">
        <v>0.59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HYPERLINK("https://www.defined.fi/sol/4zdAbkyoYoT2F8ZSt6va4WZrmAwgFCfQsTEUo8zNpump?maker=AutanKZsLpydgGV3RgDdijyWYgcGgjy6jxFY7WCxtu28","https://www.defined.fi/sol/4zdAbkyoYoT2F8ZSt6va4WZrmAwgFCfQsTEUo8zNpump?maker=AutanKZsLpydgGV3RgDdijyWYgcGgjy6jxFY7WCxtu28")</f>
        <v/>
      </c>
      <c r="M37">
        <f>HYPERLINK("https://dexscreener.com/solana/4zdAbkyoYoT2F8ZSt6va4WZrmAwgFCfQsTEUo8zNpump?maker=AutanKZsLpydgGV3RgDdijyWYgcGgjy6jxFY7WCxtu28","https://dexscreener.com/solana/4zdAbkyoYoT2F8ZSt6va4WZrmAwgFCfQsTEUo8zNpump?maker=AutanKZsLpydgGV3RgDdijyWYgcGgjy6jxFY7WCxtu28")</f>
        <v/>
      </c>
    </row>
    <row r="38">
      <c r="A38" t="inlineStr">
        <is>
          <t>ETZDTrZp1tWSTPHf22cyUXiv5xGzXuBFEwJAsE8ypump</t>
        </is>
      </c>
      <c r="B38" t="inlineStr">
        <is>
          <t>xcog</t>
        </is>
      </c>
      <c r="C38" t="n">
        <v>1</v>
      </c>
      <c r="D38" t="n">
        <v>21.87</v>
      </c>
      <c r="E38" t="n">
        <v>1.1</v>
      </c>
      <c r="F38" t="n">
        <v>19.95</v>
      </c>
      <c r="G38" t="n">
        <v>41.83</v>
      </c>
      <c r="H38" t="n">
        <v>12</v>
      </c>
      <c r="I38" t="n">
        <v>8</v>
      </c>
      <c r="J38" t="n">
        <v>-1</v>
      </c>
      <c r="K38" t="n">
        <v>-1</v>
      </c>
      <c r="L38">
        <f>HYPERLINK("https://www.defined.fi/sol/ETZDTrZp1tWSTPHf22cyUXiv5xGzXuBFEwJAsE8ypump?maker=AutanKZsLpydgGV3RgDdijyWYgcGgjy6jxFY7WCxtu28","https://www.defined.fi/sol/ETZDTrZp1tWSTPHf22cyUXiv5xGzXuBFEwJAsE8ypump?maker=AutanKZsLpydgGV3RgDdijyWYgcGgjy6jxFY7WCxtu28")</f>
        <v/>
      </c>
      <c r="M38">
        <f>HYPERLINK("https://dexscreener.com/solana/ETZDTrZp1tWSTPHf22cyUXiv5xGzXuBFEwJAsE8ypump?maker=AutanKZsLpydgGV3RgDdijyWYgcGgjy6jxFY7WCxtu28","https://dexscreener.com/solana/ETZDTrZp1tWSTPHf22cyUXiv5xGzXuBFEwJAsE8ypump?maker=AutanKZsLpydgGV3RgDdijyWYgcGgjy6jxFY7WCxtu28")</f>
        <v/>
      </c>
    </row>
    <row r="39">
      <c r="A39" t="inlineStr">
        <is>
          <t>Hp3WCQE2gfVBYxyXa3RMFeiudSM1KMANnqQbmDLVpump</t>
        </is>
      </c>
      <c r="B39" t="inlineStr">
        <is>
          <t>mindfk</t>
        </is>
      </c>
      <c r="C39" t="n">
        <v>1</v>
      </c>
      <c r="D39" t="n">
        <v>0.057</v>
      </c>
      <c r="E39" t="n">
        <v>0.06</v>
      </c>
      <c r="F39" t="n">
        <v>0.959</v>
      </c>
      <c r="G39" t="n">
        <v>1.02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HYPERLINK("https://www.defined.fi/sol/Hp3WCQE2gfVBYxyXa3RMFeiudSM1KMANnqQbmDLVpump?maker=AutanKZsLpydgGV3RgDdijyWYgcGgjy6jxFY7WCxtu28","https://www.defined.fi/sol/Hp3WCQE2gfVBYxyXa3RMFeiudSM1KMANnqQbmDLVpump?maker=AutanKZsLpydgGV3RgDdijyWYgcGgjy6jxFY7WCxtu28")</f>
        <v/>
      </c>
      <c r="M39">
        <f>HYPERLINK("https://dexscreener.com/solana/Hp3WCQE2gfVBYxyXa3RMFeiudSM1KMANnqQbmDLVpump?maker=AutanKZsLpydgGV3RgDdijyWYgcGgjy6jxFY7WCxtu28","https://dexscreener.com/solana/Hp3WCQE2gfVBYxyXa3RMFeiudSM1KMANnqQbmDLVpump?maker=AutanKZsLpydgGV3RgDdijyWYgcGgjy6jxFY7WCxtu28")</f>
        <v/>
      </c>
    </row>
    <row r="40">
      <c r="A40" t="inlineStr">
        <is>
          <t>EA8gnhyGTGd73LcFZRTybziXcgaPBpidHWBcpa5Lpump</t>
        </is>
      </c>
      <c r="B40" t="inlineStr">
        <is>
          <t>TRUTH</t>
        </is>
      </c>
      <c r="C40" t="n">
        <v>1</v>
      </c>
      <c r="D40" t="n">
        <v>-3.47</v>
      </c>
      <c r="E40" t="n">
        <v>-0.43</v>
      </c>
      <c r="F40" t="n">
        <v>8.039999999999999</v>
      </c>
      <c r="G40" t="n">
        <v>4.57</v>
      </c>
      <c r="H40" t="n">
        <v>8</v>
      </c>
      <c r="I40" t="n">
        <v>4</v>
      </c>
      <c r="J40" t="n">
        <v>-1</v>
      </c>
      <c r="K40" t="n">
        <v>-1</v>
      </c>
      <c r="L40">
        <f>HYPERLINK("https://www.defined.fi/sol/EA8gnhyGTGd73LcFZRTybziXcgaPBpidHWBcpa5Lpump?maker=AutanKZsLpydgGV3RgDdijyWYgcGgjy6jxFY7WCxtu28","https://www.defined.fi/sol/EA8gnhyGTGd73LcFZRTybziXcgaPBpidHWBcpa5Lpump?maker=AutanKZsLpydgGV3RgDdijyWYgcGgjy6jxFY7WCxtu28")</f>
        <v/>
      </c>
      <c r="M40">
        <f>HYPERLINK("https://dexscreener.com/solana/EA8gnhyGTGd73LcFZRTybziXcgaPBpidHWBcpa5Lpump?maker=AutanKZsLpydgGV3RgDdijyWYgcGgjy6jxFY7WCxtu28","https://dexscreener.com/solana/EA8gnhyGTGd73LcFZRTybziXcgaPBpidHWBcpa5Lpump?maker=AutanKZsLpydgGV3RgDdijyWYgcGgjy6jxFY7WCxtu28")</f>
        <v/>
      </c>
    </row>
    <row r="41">
      <c r="A41" t="inlineStr">
        <is>
          <t>7VQnrD2345cCND6t85AqtZkpuos5xdjo5qbP88H4pump</t>
        </is>
      </c>
      <c r="B41" t="inlineStr">
        <is>
          <t>XENO</t>
        </is>
      </c>
      <c r="C41" t="n">
        <v>2</v>
      </c>
      <c r="D41" t="n">
        <v>1.8</v>
      </c>
      <c r="E41" t="n">
        <v>0.3</v>
      </c>
      <c r="F41" t="n">
        <v>6.09</v>
      </c>
      <c r="G41" t="n">
        <v>7.89</v>
      </c>
      <c r="H41" t="n">
        <v>10</v>
      </c>
      <c r="I41" t="n">
        <v>4</v>
      </c>
      <c r="J41" t="n">
        <v>-1</v>
      </c>
      <c r="K41" t="n">
        <v>-1</v>
      </c>
      <c r="L41">
        <f>HYPERLINK("https://www.defined.fi/sol/7VQnrD2345cCND6t85AqtZkpuos5xdjo5qbP88H4pump?maker=AutanKZsLpydgGV3RgDdijyWYgcGgjy6jxFY7WCxtu28","https://www.defined.fi/sol/7VQnrD2345cCND6t85AqtZkpuos5xdjo5qbP88H4pump?maker=AutanKZsLpydgGV3RgDdijyWYgcGgjy6jxFY7WCxtu28")</f>
        <v/>
      </c>
      <c r="M41">
        <f>HYPERLINK("https://dexscreener.com/solana/7VQnrD2345cCND6t85AqtZkpuos5xdjo5qbP88H4pump?maker=AutanKZsLpydgGV3RgDdijyWYgcGgjy6jxFY7WCxtu28","https://dexscreener.com/solana/7VQnrD2345cCND6t85AqtZkpuos5xdjo5qbP88H4pump?maker=AutanKZsLpydgGV3RgDdijyWYgcGgjy6jxFY7WCxtu28")</f>
        <v/>
      </c>
    </row>
    <row r="42">
      <c r="A42" t="inlineStr">
        <is>
          <t>41revsxLUZnoiUQoMT9eBVCzi4cs8Xbs48rp53gcpump</t>
        </is>
      </c>
      <c r="B42" t="inlineStr">
        <is>
          <t>ROKO</t>
        </is>
      </c>
      <c r="C42" t="n">
        <v>2</v>
      </c>
      <c r="D42" t="n">
        <v>4.31</v>
      </c>
      <c r="E42" t="n">
        <v>1.7</v>
      </c>
      <c r="F42" t="n">
        <v>2.53</v>
      </c>
      <c r="G42" t="n">
        <v>6.85</v>
      </c>
      <c r="H42" t="n">
        <v>3</v>
      </c>
      <c r="I42" t="n">
        <v>4</v>
      </c>
      <c r="J42" t="n">
        <v>-1</v>
      </c>
      <c r="K42" t="n">
        <v>-1</v>
      </c>
      <c r="L42">
        <f>HYPERLINK("https://www.defined.fi/sol/41revsxLUZnoiUQoMT9eBVCzi4cs8Xbs48rp53gcpump?maker=AutanKZsLpydgGV3RgDdijyWYgcGgjy6jxFY7WCxtu28","https://www.defined.fi/sol/41revsxLUZnoiUQoMT9eBVCzi4cs8Xbs48rp53gcpump?maker=AutanKZsLpydgGV3RgDdijyWYgcGgjy6jxFY7WCxtu28")</f>
        <v/>
      </c>
      <c r="M42">
        <f>HYPERLINK("https://dexscreener.com/solana/41revsxLUZnoiUQoMT9eBVCzi4cs8Xbs48rp53gcpump?maker=AutanKZsLpydgGV3RgDdijyWYgcGgjy6jxFY7WCxtu28","https://dexscreener.com/solana/41revsxLUZnoiUQoMT9eBVCzi4cs8Xbs48rp53gcpump?maker=AutanKZsLpydgGV3RgDdijyWYgcGgjy6jxFY7WCxtu28")</f>
        <v/>
      </c>
    </row>
    <row r="43">
      <c r="A43" t="inlineStr">
        <is>
          <t>5pLCXhR6utdb2bbu3qcVm2XWDoUbURsE9XkaKC86pump</t>
        </is>
      </c>
      <c r="B43" t="inlineStr">
        <is>
          <t>Vandeg</t>
        </is>
      </c>
      <c r="C43" t="n">
        <v>2</v>
      </c>
      <c r="D43" t="n">
        <v>-0.627</v>
      </c>
      <c r="E43" t="n">
        <v>-0.48</v>
      </c>
      <c r="F43" t="n">
        <v>1.32</v>
      </c>
      <c r="G43" t="n">
        <v>0.6889999999999999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HYPERLINK("https://www.defined.fi/sol/5pLCXhR6utdb2bbu3qcVm2XWDoUbURsE9XkaKC86pump?maker=AutanKZsLpydgGV3RgDdijyWYgcGgjy6jxFY7WCxtu28","https://www.defined.fi/sol/5pLCXhR6utdb2bbu3qcVm2XWDoUbURsE9XkaKC86pump?maker=AutanKZsLpydgGV3RgDdijyWYgcGgjy6jxFY7WCxtu28")</f>
        <v/>
      </c>
      <c r="M43">
        <f>HYPERLINK("https://dexscreener.com/solana/5pLCXhR6utdb2bbu3qcVm2XWDoUbURsE9XkaKC86pump?maker=AutanKZsLpydgGV3RgDdijyWYgcGgjy6jxFY7WCxtu28","https://dexscreener.com/solana/5pLCXhR6utdb2bbu3qcVm2XWDoUbURsE9XkaKC86pump?maker=AutanKZsLpydgGV3RgDdijyWYgcGgjy6jxFY7WCxtu28")</f>
        <v/>
      </c>
    </row>
    <row r="44">
      <c r="A44" t="inlineStr">
        <is>
          <t>4seLXr2ngqsNDSGT4Ke9n23x64zdaNtMTV6fK8t1pump</t>
        </is>
      </c>
      <c r="B44" t="inlineStr">
        <is>
          <t>SYDNEY</t>
        </is>
      </c>
      <c r="C44" t="n">
        <v>3</v>
      </c>
      <c r="D44" t="n">
        <v>-1.19</v>
      </c>
      <c r="E44" t="n">
        <v>-0.33</v>
      </c>
      <c r="F44" t="n">
        <v>3.57</v>
      </c>
      <c r="G44" t="n">
        <v>2.38</v>
      </c>
      <c r="H44" t="n">
        <v>6</v>
      </c>
      <c r="I44" t="n">
        <v>4</v>
      </c>
      <c r="J44" t="n">
        <v>-1</v>
      </c>
      <c r="K44" t="n">
        <v>-1</v>
      </c>
      <c r="L44">
        <f>HYPERLINK("https://www.defined.fi/sol/4seLXr2ngqsNDSGT4Ke9n23x64zdaNtMTV6fK8t1pump?maker=AutanKZsLpydgGV3RgDdijyWYgcGgjy6jxFY7WCxtu28","https://www.defined.fi/sol/4seLXr2ngqsNDSGT4Ke9n23x64zdaNtMTV6fK8t1pump?maker=AutanKZsLpydgGV3RgDdijyWYgcGgjy6jxFY7WCxtu28")</f>
        <v/>
      </c>
      <c r="M44">
        <f>HYPERLINK("https://dexscreener.com/solana/4seLXr2ngqsNDSGT4Ke9n23x64zdaNtMTV6fK8t1pump?maker=AutanKZsLpydgGV3RgDdijyWYgcGgjy6jxFY7WCxtu28","https://dexscreener.com/solana/4seLXr2ngqsNDSGT4Ke9n23x64zdaNtMTV6fK8t1pump?maker=AutanKZsLpydgGV3RgDdijyWYgcGgjy6jxFY7WCxtu28")</f>
        <v/>
      </c>
    </row>
    <row r="45">
      <c r="A45" t="inlineStr">
        <is>
          <t>BovNKN44RsQHutPc2VMpF5HF71WGrSnNjo2GNG7Mpump</t>
        </is>
      </c>
      <c r="B45" t="inlineStr">
        <is>
          <t>Ai-Da</t>
        </is>
      </c>
      <c r="C45" t="n">
        <v>3</v>
      </c>
      <c r="D45" t="n">
        <v>-1.14</v>
      </c>
      <c r="E45" t="n">
        <v>-0.85</v>
      </c>
      <c r="F45" t="n">
        <v>1.35</v>
      </c>
      <c r="G45" t="n">
        <v>0.2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HYPERLINK("https://www.defined.fi/sol/BovNKN44RsQHutPc2VMpF5HF71WGrSnNjo2GNG7Mpump?maker=AutanKZsLpydgGV3RgDdijyWYgcGgjy6jxFY7WCxtu28","https://www.defined.fi/sol/BovNKN44RsQHutPc2VMpF5HF71WGrSnNjo2GNG7Mpump?maker=AutanKZsLpydgGV3RgDdijyWYgcGgjy6jxFY7WCxtu28")</f>
        <v/>
      </c>
      <c r="M45">
        <f>HYPERLINK("https://dexscreener.com/solana/BovNKN44RsQHutPc2VMpF5HF71WGrSnNjo2GNG7Mpump?maker=AutanKZsLpydgGV3RgDdijyWYgcGgjy6jxFY7WCxtu28","https://dexscreener.com/solana/BovNKN44RsQHutPc2VMpF5HF71WGrSnNjo2GNG7Mpump?maker=AutanKZsLpydgGV3RgDdijyWYgcGgjy6jxFY7WCxtu28")</f>
        <v/>
      </c>
    </row>
    <row r="46">
      <c r="A46" t="inlineStr">
        <is>
          <t>CUzSRjBvqFFq45mg6j9oyQrDxyUTHEKM2xqKzDkZpump</t>
        </is>
      </c>
      <c r="B46" t="inlineStr">
        <is>
          <t>SYDNEY</t>
        </is>
      </c>
      <c r="C46" t="n">
        <v>3</v>
      </c>
      <c r="D46" t="n">
        <v>2.74</v>
      </c>
      <c r="E46" t="n">
        <v>0.58</v>
      </c>
      <c r="F46" t="n">
        <v>4.72</v>
      </c>
      <c r="G46" t="n">
        <v>7.46</v>
      </c>
      <c r="H46" t="n">
        <v>4</v>
      </c>
      <c r="I46" t="n">
        <v>2</v>
      </c>
      <c r="J46" t="n">
        <v>-1</v>
      </c>
      <c r="K46" t="n">
        <v>-1</v>
      </c>
      <c r="L46">
        <f>HYPERLINK("https://www.defined.fi/sol/CUzSRjBvqFFq45mg6j9oyQrDxyUTHEKM2xqKzDkZpump?maker=AutanKZsLpydgGV3RgDdijyWYgcGgjy6jxFY7WCxtu28","https://www.defined.fi/sol/CUzSRjBvqFFq45mg6j9oyQrDxyUTHEKM2xqKzDkZpump?maker=AutanKZsLpydgGV3RgDdijyWYgcGgjy6jxFY7WCxtu28")</f>
        <v/>
      </c>
      <c r="M46">
        <f>HYPERLINK("https://dexscreener.com/solana/CUzSRjBvqFFq45mg6j9oyQrDxyUTHEKM2xqKzDkZpump?maker=AutanKZsLpydgGV3RgDdijyWYgcGgjy6jxFY7WCxtu28","https://dexscreener.com/solana/CUzSRjBvqFFq45mg6j9oyQrDxyUTHEKM2xqKzDkZpump?maker=AutanKZsLpydgGV3RgDdijyWYgcGgjy6jxFY7WCxtu28")</f>
        <v/>
      </c>
    </row>
    <row r="47">
      <c r="A47" t="inlineStr">
        <is>
          <t>AwptL2WRgSKXYpgg7vkKKw5GmRr8SjW8vDYFoYoUpump</t>
        </is>
      </c>
      <c r="B47" t="inlineStr">
        <is>
          <t>AIGOD</t>
        </is>
      </c>
      <c r="C47" t="n">
        <v>3</v>
      </c>
      <c r="D47" t="n">
        <v>0.339</v>
      </c>
      <c r="E47" t="n">
        <v>0.19</v>
      </c>
      <c r="F47" t="n">
        <v>1.81</v>
      </c>
      <c r="G47" t="n">
        <v>2.15</v>
      </c>
      <c r="H47" t="n">
        <v>3</v>
      </c>
      <c r="I47" t="n">
        <v>2</v>
      </c>
      <c r="J47" t="n">
        <v>-1</v>
      </c>
      <c r="K47" t="n">
        <v>-1</v>
      </c>
      <c r="L47">
        <f>HYPERLINK("https://www.defined.fi/sol/AwptL2WRgSKXYpgg7vkKKw5GmRr8SjW8vDYFoYoUpump?maker=AutanKZsLpydgGV3RgDdijyWYgcGgjy6jxFY7WCxtu28","https://www.defined.fi/sol/AwptL2WRgSKXYpgg7vkKKw5GmRr8SjW8vDYFoYoUpump?maker=AutanKZsLpydgGV3RgDdijyWYgcGgjy6jxFY7WCxtu28")</f>
        <v/>
      </c>
      <c r="M47">
        <f>HYPERLINK("https://dexscreener.com/solana/AwptL2WRgSKXYpgg7vkKKw5GmRr8SjW8vDYFoYoUpump?maker=AutanKZsLpydgGV3RgDdijyWYgcGgjy6jxFY7WCxtu28","https://dexscreener.com/solana/AwptL2WRgSKXYpgg7vkKKw5GmRr8SjW8vDYFoYoUpump?maker=AutanKZsLpydgGV3RgDdijyWYgcGgjy6jxFY7WCxtu28")</f>
        <v/>
      </c>
    </row>
    <row r="48">
      <c r="A48" t="inlineStr">
        <is>
          <t>AoXEBwwGfwHxjQmBKKTADYLQXRPm8MRBKbaSEyzppump</t>
        </is>
      </c>
      <c r="B48" t="inlineStr">
        <is>
          <t>PRIMATE</t>
        </is>
      </c>
      <c r="C48" t="n">
        <v>3</v>
      </c>
      <c r="D48" t="n">
        <v>-0.316</v>
      </c>
      <c r="E48" t="n">
        <v>-0.11</v>
      </c>
      <c r="F48" t="n">
        <v>2.96</v>
      </c>
      <c r="G48" t="n">
        <v>2.64</v>
      </c>
      <c r="H48" t="n">
        <v>2</v>
      </c>
      <c r="I48" t="n">
        <v>2</v>
      </c>
      <c r="J48" t="n">
        <v>-1</v>
      </c>
      <c r="K48" t="n">
        <v>-1</v>
      </c>
      <c r="L48">
        <f>HYPERLINK("https://www.defined.fi/sol/AoXEBwwGfwHxjQmBKKTADYLQXRPm8MRBKbaSEyzppump?maker=AutanKZsLpydgGV3RgDdijyWYgcGgjy6jxFY7WCxtu28","https://www.defined.fi/sol/AoXEBwwGfwHxjQmBKKTADYLQXRPm8MRBKbaSEyzppump?maker=AutanKZsLpydgGV3RgDdijyWYgcGgjy6jxFY7WCxtu28")</f>
        <v/>
      </c>
      <c r="M48">
        <f>HYPERLINK("https://dexscreener.com/solana/AoXEBwwGfwHxjQmBKKTADYLQXRPm8MRBKbaSEyzppump?maker=AutanKZsLpydgGV3RgDdijyWYgcGgjy6jxFY7WCxtu28","https://dexscreener.com/solana/AoXEBwwGfwHxjQmBKKTADYLQXRPm8MRBKbaSEyzppump?maker=AutanKZsLpydgGV3RgDdijyWYgcGgjy6jxFY7WCxtu28")</f>
        <v/>
      </c>
    </row>
    <row r="49">
      <c r="A49" t="inlineStr">
        <is>
          <t>41ogcpM8btW6s33SVNM7spBAQQm1ZVdmuDabLLi9pump</t>
        </is>
      </c>
      <c r="B49" t="inlineStr">
        <is>
          <t>GG</t>
        </is>
      </c>
      <c r="C49" t="n">
        <v>3</v>
      </c>
      <c r="D49" t="n">
        <v>-1.55</v>
      </c>
      <c r="E49" t="n">
        <v>-0.09</v>
      </c>
      <c r="F49" t="n">
        <v>17.46</v>
      </c>
      <c r="G49" t="n">
        <v>15.91</v>
      </c>
      <c r="H49" t="n">
        <v>19</v>
      </c>
      <c r="I49" t="n">
        <v>16</v>
      </c>
      <c r="J49" t="n">
        <v>-1</v>
      </c>
      <c r="K49" t="n">
        <v>-1</v>
      </c>
      <c r="L49">
        <f>HYPERLINK("https://www.defined.fi/sol/41ogcpM8btW6s33SVNM7spBAQQm1ZVdmuDabLLi9pump?maker=AutanKZsLpydgGV3RgDdijyWYgcGgjy6jxFY7WCxtu28","https://www.defined.fi/sol/41ogcpM8btW6s33SVNM7spBAQQm1ZVdmuDabLLi9pump?maker=AutanKZsLpydgGV3RgDdijyWYgcGgjy6jxFY7WCxtu28")</f>
        <v/>
      </c>
      <c r="M49">
        <f>HYPERLINK("https://dexscreener.com/solana/41ogcpM8btW6s33SVNM7spBAQQm1ZVdmuDabLLi9pump?maker=AutanKZsLpydgGV3RgDdijyWYgcGgjy6jxFY7WCxtu28","https://dexscreener.com/solana/41ogcpM8btW6s33SVNM7spBAQQm1ZVdmuDabLLi9pump?maker=AutanKZsLpydgGV3RgDdijyWYgcGgjy6jxFY7WCxtu28")</f>
        <v/>
      </c>
    </row>
    <row r="50">
      <c r="A50" t="inlineStr">
        <is>
          <t>BGaumRqjesfv7jHecTG4cZJNJKt4eJGpTPeFqt3rpump</t>
        </is>
      </c>
      <c r="B50" t="inlineStr">
        <is>
          <t>Gapeape</t>
        </is>
      </c>
      <c r="C50" t="n">
        <v>3</v>
      </c>
      <c r="D50" t="n">
        <v>-0.82</v>
      </c>
      <c r="E50" t="n">
        <v>-0.66</v>
      </c>
      <c r="F50" t="n">
        <v>1.24</v>
      </c>
      <c r="G50" t="n">
        <v>0.424</v>
      </c>
      <c r="H50" t="n">
        <v>2</v>
      </c>
      <c r="I50" t="n">
        <v>1</v>
      </c>
      <c r="J50" t="n">
        <v>-1</v>
      </c>
      <c r="K50" t="n">
        <v>-1</v>
      </c>
      <c r="L50">
        <f>HYPERLINK("https://www.defined.fi/sol/BGaumRqjesfv7jHecTG4cZJNJKt4eJGpTPeFqt3rpump?maker=AutanKZsLpydgGV3RgDdijyWYgcGgjy6jxFY7WCxtu28","https://www.defined.fi/sol/BGaumRqjesfv7jHecTG4cZJNJKt4eJGpTPeFqt3rpump?maker=AutanKZsLpydgGV3RgDdijyWYgcGgjy6jxFY7WCxtu28")</f>
        <v/>
      </c>
      <c r="M50">
        <f>HYPERLINK("https://dexscreener.com/solana/BGaumRqjesfv7jHecTG4cZJNJKt4eJGpTPeFqt3rpump?maker=AutanKZsLpydgGV3RgDdijyWYgcGgjy6jxFY7WCxtu28","https://dexscreener.com/solana/BGaumRqjesfv7jHecTG4cZJNJKt4eJGpTPeFqt3rpump?maker=AutanKZsLpydgGV3RgDdijyWYgcGgjy6jxFY7WCxtu28")</f>
        <v/>
      </c>
    </row>
    <row r="51">
      <c r="A51" t="inlineStr">
        <is>
          <t>6jJXqZEjWi1A8oaZ2m11LM4d6CC7w1eFjs3Mqhvzpump</t>
        </is>
      </c>
      <c r="B51" t="inlineStr">
        <is>
          <t>GOAT</t>
        </is>
      </c>
      <c r="C51" t="n">
        <v>3</v>
      </c>
      <c r="D51" t="n">
        <v>-0.324</v>
      </c>
      <c r="E51" t="n">
        <v>-0.48</v>
      </c>
      <c r="F51" t="n">
        <v>0.669</v>
      </c>
      <c r="G51" t="n">
        <v>0.345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HYPERLINK("https://www.defined.fi/sol/6jJXqZEjWi1A8oaZ2m11LM4d6CC7w1eFjs3Mqhvzpump?maker=AutanKZsLpydgGV3RgDdijyWYgcGgjy6jxFY7WCxtu28","https://www.defined.fi/sol/6jJXqZEjWi1A8oaZ2m11LM4d6CC7w1eFjs3Mqhvzpump?maker=AutanKZsLpydgGV3RgDdijyWYgcGgjy6jxFY7WCxtu28")</f>
        <v/>
      </c>
      <c r="M51">
        <f>HYPERLINK("https://dexscreener.com/solana/6jJXqZEjWi1A8oaZ2m11LM4d6CC7w1eFjs3Mqhvzpump?maker=AutanKZsLpydgGV3RgDdijyWYgcGgjy6jxFY7WCxtu28","https://dexscreener.com/solana/6jJXqZEjWi1A8oaZ2m11LM4d6CC7w1eFjs3Mqhvzpump?maker=AutanKZsLpydgGV3RgDdijyWYgcGgjy6jxFY7WCxtu28")</f>
        <v/>
      </c>
    </row>
    <row r="52">
      <c r="A52" t="inlineStr">
        <is>
          <t>4pffVvH1tM2guAHxQkNtSrC764Vd56PtZc2KGXsRpump</t>
        </is>
      </c>
      <c r="B52" t="inlineStr">
        <is>
          <t>Pete</t>
        </is>
      </c>
      <c r="C52" t="n">
        <v>3</v>
      </c>
      <c r="D52" t="n">
        <v>0.122</v>
      </c>
      <c r="E52" t="n">
        <v>0.18</v>
      </c>
      <c r="F52" t="n">
        <v>0.673</v>
      </c>
      <c r="G52" t="n">
        <v>0.795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HYPERLINK("https://www.defined.fi/sol/4pffVvH1tM2guAHxQkNtSrC764Vd56PtZc2KGXsRpump?maker=AutanKZsLpydgGV3RgDdijyWYgcGgjy6jxFY7WCxtu28","https://www.defined.fi/sol/4pffVvH1tM2guAHxQkNtSrC764Vd56PtZc2KGXsRpump?maker=AutanKZsLpydgGV3RgDdijyWYgcGgjy6jxFY7WCxtu28")</f>
        <v/>
      </c>
      <c r="M52">
        <f>HYPERLINK("https://dexscreener.com/solana/4pffVvH1tM2guAHxQkNtSrC764Vd56PtZc2KGXsRpump?maker=AutanKZsLpydgGV3RgDdijyWYgcGgjy6jxFY7WCxtu28","https://dexscreener.com/solana/4pffVvH1tM2guAHxQkNtSrC764Vd56PtZc2KGXsRpump?maker=AutanKZsLpydgGV3RgDdijyWYgcGgjy6jxFY7WCxtu28")</f>
        <v/>
      </c>
    </row>
    <row r="53">
      <c r="A53" t="inlineStr">
        <is>
          <t>6L52m7HLSwx34g9tFxqwnfshqLHWK7dJf1sHGdKRpump</t>
        </is>
      </c>
      <c r="B53" t="inlineStr">
        <is>
          <t>MINA</t>
        </is>
      </c>
      <c r="C53" t="n">
        <v>3</v>
      </c>
      <c r="D53" t="n">
        <v>-0.091</v>
      </c>
      <c r="E53" t="n">
        <v>-0.38</v>
      </c>
      <c r="F53" t="n">
        <v>0.239</v>
      </c>
      <c r="G53" t="n">
        <v>0.147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HYPERLINK("https://www.defined.fi/sol/6L52m7HLSwx34g9tFxqwnfshqLHWK7dJf1sHGdKRpump?maker=AutanKZsLpydgGV3RgDdijyWYgcGgjy6jxFY7WCxtu28","https://www.defined.fi/sol/6L52m7HLSwx34g9tFxqwnfshqLHWK7dJf1sHGdKRpump?maker=AutanKZsLpydgGV3RgDdijyWYgcGgjy6jxFY7WCxtu28")</f>
        <v/>
      </c>
      <c r="M53">
        <f>HYPERLINK("https://dexscreener.com/solana/6L52m7HLSwx34g9tFxqwnfshqLHWK7dJf1sHGdKRpump?maker=AutanKZsLpydgGV3RgDdijyWYgcGgjy6jxFY7WCxtu28","https://dexscreener.com/solana/6L52m7HLSwx34g9tFxqwnfshqLHWK7dJf1sHGdKRpump?maker=AutanKZsLpydgGV3RgDdijyWYgcGgjy6jxFY7WCxtu28")</f>
        <v/>
      </c>
    </row>
    <row r="54">
      <c r="A54" t="inlineStr">
        <is>
          <t>DzeWsBjvXFeVgySccRPv2M2rrdKncY29DyTxHtwvpump</t>
        </is>
      </c>
      <c r="B54" t="inlineStr">
        <is>
          <t>Elastigirl</t>
        </is>
      </c>
      <c r="C54" t="n">
        <v>3</v>
      </c>
      <c r="D54" t="n">
        <v>-0.055</v>
      </c>
      <c r="E54" t="n">
        <v>-0.06</v>
      </c>
      <c r="F54" t="n">
        <v>0.961</v>
      </c>
      <c r="G54" t="n">
        <v>0.906</v>
      </c>
      <c r="H54" t="n">
        <v>2</v>
      </c>
      <c r="I54" t="n">
        <v>2</v>
      </c>
      <c r="J54" t="n">
        <v>-1</v>
      </c>
      <c r="K54" t="n">
        <v>-1</v>
      </c>
      <c r="L54">
        <f>HYPERLINK("https://www.defined.fi/sol/DzeWsBjvXFeVgySccRPv2M2rrdKncY29DyTxHtwvpump?maker=AutanKZsLpydgGV3RgDdijyWYgcGgjy6jxFY7WCxtu28","https://www.defined.fi/sol/DzeWsBjvXFeVgySccRPv2M2rrdKncY29DyTxHtwvpump?maker=AutanKZsLpydgGV3RgDdijyWYgcGgjy6jxFY7WCxtu28")</f>
        <v/>
      </c>
      <c r="M54">
        <f>HYPERLINK("https://dexscreener.com/solana/DzeWsBjvXFeVgySccRPv2M2rrdKncY29DyTxHtwvpump?maker=AutanKZsLpydgGV3RgDdijyWYgcGgjy6jxFY7WCxtu28","https://dexscreener.com/solana/DzeWsBjvXFeVgySccRPv2M2rrdKncY29DyTxHtwvpump?maker=AutanKZsLpydgGV3RgDdijyWYgcGgjy6jxFY7WCxtu28")</f>
        <v/>
      </c>
    </row>
    <row r="55">
      <c r="A55" t="inlineStr">
        <is>
          <t>E4zf5YrNZJzd5U8L57wqTnCR7ftCasFyGKUMpCTdpump</t>
        </is>
      </c>
      <c r="B55" t="inlineStr">
        <is>
          <t>CLANKA</t>
        </is>
      </c>
      <c r="C55" t="n">
        <v>3</v>
      </c>
      <c r="D55" t="n">
        <v>-0.261</v>
      </c>
      <c r="E55" t="n">
        <v>-0.55</v>
      </c>
      <c r="F55" t="n">
        <v>0.479</v>
      </c>
      <c r="G55" t="n">
        <v>0.217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HYPERLINK("https://www.defined.fi/sol/E4zf5YrNZJzd5U8L57wqTnCR7ftCasFyGKUMpCTdpump?maker=AutanKZsLpydgGV3RgDdijyWYgcGgjy6jxFY7WCxtu28","https://www.defined.fi/sol/E4zf5YrNZJzd5U8L57wqTnCR7ftCasFyGKUMpCTdpump?maker=AutanKZsLpydgGV3RgDdijyWYgcGgjy6jxFY7WCxtu28")</f>
        <v/>
      </c>
      <c r="M55">
        <f>HYPERLINK("https://dexscreener.com/solana/E4zf5YrNZJzd5U8L57wqTnCR7ftCasFyGKUMpCTdpump?maker=AutanKZsLpydgGV3RgDdijyWYgcGgjy6jxFY7WCxtu28","https://dexscreener.com/solana/E4zf5YrNZJzd5U8L57wqTnCR7ftCasFyGKUMpCTdpump?maker=AutanKZsLpydgGV3RgDdijyWYgcGgjy6jxFY7WCxtu28")</f>
        <v/>
      </c>
    </row>
    <row r="56">
      <c r="A56" t="inlineStr">
        <is>
          <t>2fQZPBVgQRRJHn72fMNABdhQS8qYL63BFbki6zRMpump</t>
        </is>
      </c>
      <c r="B56" t="inlineStr">
        <is>
          <t>HENTAI</t>
        </is>
      </c>
      <c r="C56" t="n">
        <v>3</v>
      </c>
      <c r="D56" t="n">
        <v>0.226</v>
      </c>
      <c r="E56" t="n">
        <v>0.23</v>
      </c>
      <c r="F56" t="n">
        <v>0.962</v>
      </c>
      <c r="G56" t="n">
        <v>1.19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HYPERLINK("https://www.defined.fi/sol/2fQZPBVgQRRJHn72fMNABdhQS8qYL63BFbki6zRMpump?maker=AutanKZsLpydgGV3RgDdijyWYgcGgjy6jxFY7WCxtu28","https://www.defined.fi/sol/2fQZPBVgQRRJHn72fMNABdhQS8qYL63BFbki6zRMpump?maker=AutanKZsLpydgGV3RgDdijyWYgcGgjy6jxFY7WCxtu28")</f>
        <v/>
      </c>
      <c r="M56">
        <f>HYPERLINK("https://dexscreener.com/solana/2fQZPBVgQRRJHn72fMNABdhQS8qYL63BFbki6zRMpump?maker=AutanKZsLpydgGV3RgDdijyWYgcGgjy6jxFY7WCxtu28","https://dexscreener.com/solana/2fQZPBVgQRRJHn72fMNABdhQS8qYL63BFbki6zRMpump?maker=AutanKZsLpydgGV3RgDdijyWYgcGgjy6jxFY7WCxtu28")</f>
        <v/>
      </c>
    </row>
    <row r="57">
      <c r="A57" t="inlineStr">
        <is>
          <t>D3sjstAjtDTWwovWnUXZvcjs5iuhQVDRE1vvsZLfpump</t>
        </is>
      </c>
      <c r="B57" t="inlineStr">
        <is>
          <t>BAKSO</t>
        </is>
      </c>
      <c r="C57" t="n">
        <v>3</v>
      </c>
      <c r="D57" t="n">
        <v>0.011</v>
      </c>
      <c r="E57" t="n">
        <v>0.01</v>
      </c>
      <c r="F57" t="n">
        <v>0.961</v>
      </c>
      <c r="G57" t="n">
        <v>0.972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HYPERLINK("https://www.defined.fi/sol/D3sjstAjtDTWwovWnUXZvcjs5iuhQVDRE1vvsZLfpump?maker=AutanKZsLpydgGV3RgDdijyWYgcGgjy6jxFY7WCxtu28","https://www.defined.fi/sol/D3sjstAjtDTWwovWnUXZvcjs5iuhQVDRE1vvsZLfpump?maker=AutanKZsLpydgGV3RgDdijyWYgcGgjy6jxFY7WCxtu28")</f>
        <v/>
      </c>
      <c r="M57">
        <f>HYPERLINK("https://dexscreener.com/solana/D3sjstAjtDTWwovWnUXZvcjs5iuhQVDRE1vvsZLfpump?maker=AutanKZsLpydgGV3RgDdijyWYgcGgjy6jxFY7WCxtu28","https://dexscreener.com/solana/D3sjstAjtDTWwovWnUXZvcjs5iuhQVDRE1vvsZLfpump?maker=AutanKZsLpydgGV3RgDdijyWYgcGgjy6jxFY7WCxtu28")</f>
        <v/>
      </c>
    </row>
    <row r="58">
      <c r="A58" t="inlineStr">
        <is>
          <t>CxSsfTSBDER6opB1uTCu7s4Z3QcTorhYJvk9nPqCpump</t>
        </is>
      </c>
      <c r="B58" t="inlineStr">
        <is>
          <t>KLING</t>
        </is>
      </c>
      <c r="C58" t="n">
        <v>3</v>
      </c>
      <c r="D58" t="n">
        <v>-1.14</v>
      </c>
      <c r="E58" t="n">
        <v>-0.68</v>
      </c>
      <c r="F58" t="n">
        <v>1.68</v>
      </c>
      <c r="G58" t="n">
        <v>0.543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HYPERLINK("https://www.defined.fi/sol/CxSsfTSBDER6opB1uTCu7s4Z3QcTorhYJvk9nPqCpump?maker=AutanKZsLpydgGV3RgDdijyWYgcGgjy6jxFY7WCxtu28","https://www.defined.fi/sol/CxSsfTSBDER6opB1uTCu7s4Z3QcTorhYJvk9nPqCpump?maker=AutanKZsLpydgGV3RgDdijyWYgcGgjy6jxFY7WCxtu28")</f>
        <v/>
      </c>
      <c r="M58">
        <f>HYPERLINK("https://dexscreener.com/solana/CxSsfTSBDER6opB1uTCu7s4Z3QcTorhYJvk9nPqCpump?maker=AutanKZsLpydgGV3RgDdijyWYgcGgjy6jxFY7WCxtu28","https://dexscreener.com/solana/CxSsfTSBDER6opB1uTCu7s4Z3QcTorhYJvk9nPqCpump?maker=AutanKZsLpydgGV3RgDdijyWYgcGgjy6jxFY7WCxtu28")</f>
        <v/>
      </c>
    </row>
    <row r="59">
      <c r="A59" t="inlineStr">
        <is>
          <t>CDA3CFpoJgyu8Zg4UV94G8nXeveGTHaSyquaK34fpump</t>
        </is>
      </c>
      <c r="B59" t="inlineStr">
        <is>
          <t>CORRA</t>
        </is>
      </c>
      <c r="C59" t="n">
        <v>3</v>
      </c>
      <c r="D59" t="n">
        <v>-0.08500000000000001</v>
      </c>
      <c r="E59" t="n">
        <v>-0.04</v>
      </c>
      <c r="F59" t="n">
        <v>1.93</v>
      </c>
      <c r="G59" t="n">
        <v>1.84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HYPERLINK("https://www.defined.fi/sol/CDA3CFpoJgyu8Zg4UV94G8nXeveGTHaSyquaK34fpump?maker=AutanKZsLpydgGV3RgDdijyWYgcGgjy6jxFY7WCxtu28","https://www.defined.fi/sol/CDA3CFpoJgyu8Zg4UV94G8nXeveGTHaSyquaK34fpump?maker=AutanKZsLpydgGV3RgDdijyWYgcGgjy6jxFY7WCxtu28")</f>
        <v/>
      </c>
      <c r="M59">
        <f>HYPERLINK("https://dexscreener.com/solana/CDA3CFpoJgyu8Zg4UV94G8nXeveGTHaSyquaK34fpump?maker=AutanKZsLpydgGV3RgDdijyWYgcGgjy6jxFY7WCxtu28","https://dexscreener.com/solana/CDA3CFpoJgyu8Zg4UV94G8nXeveGTHaSyquaK34fpump?maker=AutanKZsLpydgGV3RgDdijyWYgcGgjy6jxFY7WCxtu28")</f>
        <v/>
      </c>
    </row>
    <row r="60">
      <c r="A60" t="inlineStr">
        <is>
          <t>BdYqxVbfofR5SrwwDdMhf6P7oGWQnbydFjY3ySpppump</t>
        </is>
      </c>
      <c r="B60" t="inlineStr">
        <is>
          <t>AG</t>
        </is>
      </c>
      <c r="C60" t="n">
        <v>3</v>
      </c>
      <c r="D60" t="n">
        <v>0.256</v>
      </c>
      <c r="E60" t="n">
        <v>0.14</v>
      </c>
      <c r="F60" t="n">
        <v>1.9</v>
      </c>
      <c r="G60" t="n">
        <v>2.16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HYPERLINK("https://www.defined.fi/sol/BdYqxVbfofR5SrwwDdMhf6P7oGWQnbydFjY3ySpppump?maker=AutanKZsLpydgGV3RgDdijyWYgcGgjy6jxFY7WCxtu28","https://www.defined.fi/sol/BdYqxVbfofR5SrwwDdMhf6P7oGWQnbydFjY3ySpppump?maker=AutanKZsLpydgGV3RgDdijyWYgcGgjy6jxFY7WCxtu28")</f>
        <v/>
      </c>
      <c r="M60">
        <f>HYPERLINK("https://dexscreener.com/solana/BdYqxVbfofR5SrwwDdMhf6P7oGWQnbydFjY3ySpppump?maker=AutanKZsLpydgGV3RgDdijyWYgcGgjy6jxFY7WCxtu28","https://dexscreener.com/solana/BdYqxVbfofR5SrwwDdMhf6P7oGWQnbydFjY3ySpppump?maker=AutanKZsLpydgGV3RgDdijyWYgcGgjy6jxFY7WCxtu28")</f>
        <v/>
      </c>
    </row>
    <row r="61">
      <c r="A61" t="inlineStr">
        <is>
          <t>8ypJK8k7mYR14sfmiQzuF68mvamu84KtMn1tvcrjpump</t>
        </is>
      </c>
      <c r="B61" t="inlineStr">
        <is>
          <t>fleshbag</t>
        </is>
      </c>
      <c r="C61" t="n">
        <v>4</v>
      </c>
      <c r="D61" t="n">
        <v>-1.13</v>
      </c>
      <c r="E61" t="n">
        <v>-0.54</v>
      </c>
      <c r="F61" t="n">
        <v>2.1</v>
      </c>
      <c r="G61" t="n">
        <v>0.978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HYPERLINK("https://www.defined.fi/sol/8ypJK8k7mYR14sfmiQzuF68mvamu84KtMn1tvcrjpump?maker=AutanKZsLpydgGV3RgDdijyWYgcGgjy6jxFY7WCxtu28","https://www.defined.fi/sol/8ypJK8k7mYR14sfmiQzuF68mvamu84KtMn1tvcrjpump?maker=AutanKZsLpydgGV3RgDdijyWYgcGgjy6jxFY7WCxtu28")</f>
        <v/>
      </c>
      <c r="M61">
        <f>HYPERLINK("https://dexscreener.com/solana/8ypJK8k7mYR14sfmiQzuF68mvamu84KtMn1tvcrjpump?maker=AutanKZsLpydgGV3RgDdijyWYgcGgjy6jxFY7WCxtu28","https://dexscreener.com/solana/8ypJK8k7mYR14sfmiQzuF68mvamu84KtMn1tvcrjpump?maker=AutanKZsLpydgGV3RgDdijyWYgcGgjy6jxFY7WCxtu28")</f>
        <v/>
      </c>
    </row>
    <row r="62">
      <c r="A62" t="inlineStr">
        <is>
          <t>DxpSDzB1XTTt5wDF73NkLAxwUPjyMsQ8hBzd917epump</t>
        </is>
      </c>
      <c r="B62" t="inlineStr">
        <is>
          <t>Ai</t>
        </is>
      </c>
      <c r="C62" t="n">
        <v>4</v>
      </c>
      <c r="D62" t="n">
        <v>0.056</v>
      </c>
      <c r="E62" t="n">
        <v>0.05</v>
      </c>
      <c r="F62" t="n">
        <v>1.13</v>
      </c>
      <c r="G62" t="n">
        <v>1.18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HYPERLINK("https://www.defined.fi/sol/DxpSDzB1XTTt5wDF73NkLAxwUPjyMsQ8hBzd917epump?maker=AutanKZsLpydgGV3RgDdijyWYgcGgjy6jxFY7WCxtu28","https://www.defined.fi/sol/DxpSDzB1XTTt5wDF73NkLAxwUPjyMsQ8hBzd917epump?maker=AutanKZsLpydgGV3RgDdijyWYgcGgjy6jxFY7WCxtu28")</f>
        <v/>
      </c>
      <c r="M62">
        <f>HYPERLINK("https://dexscreener.com/solana/DxpSDzB1XTTt5wDF73NkLAxwUPjyMsQ8hBzd917epump?maker=AutanKZsLpydgGV3RgDdijyWYgcGgjy6jxFY7WCxtu28","https://dexscreener.com/solana/DxpSDzB1XTTt5wDF73NkLAxwUPjyMsQ8hBzd917epump?maker=AutanKZsLpydgGV3RgDdijyWYgcGgjy6jxFY7WCxtu28")</f>
        <v/>
      </c>
    </row>
    <row r="63">
      <c r="A63" t="inlineStr">
        <is>
          <t>AxN2KgCDjiWJyACgAg2YyTfpaeszKhXdZ9XpSxTepump</t>
        </is>
      </c>
      <c r="B63" t="inlineStr">
        <is>
          <t>GOATSE</t>
        </is>
      </c>
      <c r="C63" t="n">
        <v>4</v>
      </c>
      <c r="D63" t="n">
        <v>-0.6870000000000001</v>
      </c>
      <c r="E63" t="n">
        <v>-0.73</v>
      </c>
      <c r="F63" t="n">
        <v>0.9409999999999999</v>
      </c>
      <c r="G63" t="n">
        <v>0.253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HYPERLINK("https://www.defined.fi/sol/AxN2KgCDjiWJyACgAg2YyTfpaeszKhXdZ9XpSxTepump?maker=AutanKZsLpydgGV3RgDdijyWYgcGgjy6jxFY7WCxtu28","https://www.defined.fi/sol/AxN2KgCDjiWJyACgAg2YyTfpaeszKhXdZ9XpSxTepump?maker=AutanKZsLpydgGV3RgDdijyWYgcGgjy6jxFY7WCxtu28")</f>
        <v/>
      </c>
      <c r="M63">
        <f>HYPERLINK("https://dexscreener.com/solana/AxN2KgCDjiWJyACgAg2YyTfpaeszKhXdZ9XpSxTepump?maker=AutanKZsLpydgGV3RgDdijyWYgcGgjy6jxFY7WCxtu28","https://dexscreener.com/solana/AxN2KgCDjiWJyACgAg2YyTfpaeszKhXdZ9XpSxTepump?maker=AutanKZsLpydgGV3RgDdijyWYgcGgjy6jxFY7WCxtu28")</f>
        <v/>
      </c>
    </row>
    <row r="64">
      <c r="A64" t="inlineStr">
        <is>
          <t>6jLRzB2RFKtyTK9YDxpY7KXkm284e4Eqwce4fqPapump</t>
        </is>
      </c>
      <c r="B64" t="inlineStr">
        <is>
          <t>GRIMES</t>
        </is>
      </c>
      <c r="C64" t="n">
        <v>4</v>
      </c>
      <c r="D64" t="n">
        <v>0.143</v>
      </c>
      <c r="E64" t="n">
        <v>0.04</v>
      </c>
      <c r="F64" t="n">
        <v>3.79</v>
      </c>
      <c r="G64" t="n">
        <v>3.94</v>
      </c>
      <c r="H64" t="n">
        <v>3</v>
      </c>
      <c r="I64" t="n">
        <v>2</v>
      </c>
      <c r="J64" t="n">
        <v>-1</v>
      </c>
      <c r="K64" t="n">
        <v>-1</v>
      </c>
      <c r="L64">
        <f>HYPERLINK("https://www.defined.fi/sol/6jLRzB2RFKtyTK9YDxpY7KXkm284e4Eqwce4fqPapump?maker=AutanKZsLpydgGV3RgDdijyWYgcGgjy6jxFY7WCxtu28","https://www.defined.fi/sol/6jLRzB2RFKtyTK9YDxpY7KXkm284e4Eqwce4fqPapump?maker=AutanKZsLpydgGV3RgDdijyWYgcGgjy6jxFY7WCxtu28")</f>
        <v/>
      </c>
      <c r="M64">
        <f>HYPERLINK("https://dexscreener.com/solana/6jLRzB2RFKtyTK9YDxpY7KXkm284e4Eqwce4fqPapump?maker=AutanKZsLpydgGV3RgDdijyWYgcGgjy6jxFY7WCxtu28","https://dexscreener.com/solana/6jLRzB2RFKtyTK9YDxpY7KXkm284e4Eqwce4fqPapump?maker=AutanKZsLpydgGV3RgDdijyWYgcGgjy6jxFY7WCxtu28")</f>
        <v/>
      </c>
    </row>
    <row r="65">
      <c r="A65" t="inlineStr">
        <is>
          <t>7M3ieFsS397J924iPZUHZT4vkX5mVpueoVB5RbzTpump</t>
        </is>
      </c>
      <c r="B65" t="inlineStr">
        <is>
          <t>Chloe</t>
        </is>
      </c>
      <c r="C65" t="n">
        <v>4</v>
      </c>
      <c r="D65" t="n">
        <v>-0.289</v>
      </c>
      <c r="E65" t="n">
        <v>-0.3</v>
      </c>
      <c r="F65" t="n">
        <v>0.953</v>
      </c>
      <c r="G65" t="n">
        <v>0.664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HYPERLINK("https://www.defined.fi/sol/7M3ieFsS397J924iPZUHZT4vkX5mVpueoVB5RbzTpump?maker=AutanKZsLpydgGV3RgDdijyWYgcGgjy6jxFY7WCxtu28","https://www.defined.fi/sol/7M3ieFsS397J924iPZUHZT4vkX5mVpueoVB5RbzTpump?maker=AutanKZsLpydgGV3RgDdijyWYgcGgjy6jxFY7WCxtu28")</f>
        <v/>
      </c>
      <c r="M65">
        <f>HYPERLINK("https://dexscreener.com/solana/7M3ieFsS397J924iPZUHZT4vkX5mVpueoVB5RbzTpump?maker=AutanKZsLpydgGV3RgDdijyWYgcGgjy6jxFY7WCxtu28","https://dexscreener.com/solana/7M3ieFsS397J924iPZUHZT4vkX5mVpueoVB5RbzTpump?maker=AutanKZsLpydgGV3RgDdijyWYgcGgjy6jxFY7WCxtu28")</f>
        <v/>
      </c>
    </row>
    <row r="66">
      <c r="A66" t="inlineStr">
        <is>
          <t>EWKCSAyuWFCTKHXnomA3V81drupcj2fKP9yvsdbdpump</t>
        </is>
      </c>
      <c r="B66" t="inlineStr">
        <is>
          <t>GOAT2</t>
        </is>
      </c>
      <c r="C66" t="n">
        <v>4</v>
      </c>
      <c r="D66" t="n">
        <v>-0.076</v>
      </c>
      <c r="E66" t="n">
        <v>-0.08</v>
      </c>
      <c r="F66" t="n">
        <v>0.954</v>
      </c>
      <c r="G66" t="n">
        <v>0.877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HYPERLINK("https://www.defined.fi/sol/EWKCSAyuWFCTKHXnomA3V81drupcj2fKP9yvsdbdpump?maker=AutanKZsLpydgGV3RgDdijyWYgcGgjy6jxFY7WCxtu28","https://www.defined.fi/sol/EWKCSAyuWFCTKHXnomA3V81drupcj2fKP9yvsdbdpump?maker=AutanKZsLpydgGV3RgDdijyWYgcGgjy6jxFY7WCxtu28")</f>
        <v/>
      </c>
      <c r="M66">
        <f>HYPERLINK("https://dexscreener.com/solana/EWKCSAyuWFCTKHXnomA3V81drupcj2fKP9yvsdbdpump?maker=AutanKZsLpydgGV3RgDdijyWYgcGgjy6jxFY7WCxtu28","https://dexscreener.com/solana/EWKCSAyuWFCTKHXnomA3V81drupcj2fKP9yvsdbdpump?maker=AutanKZsLpydgGV3RgDdijyWYgcGgjy6jxFY7WCxtu28")</f>
        <v/>
      </c>
    </row>
    <row r="67">
      <c r="A67" t="inlineStr">
        <is>
          <t>3rsLopLpKA926Ckq5unv2XUixSAC2Z1hJXVJrDQapump</t>
        </is>
      </c>
      <c r="B67" t="inlineStr">
        <is>
          <t>Billy</t>
        </is>
      </c>
      <c r="C67" t="n">
        <v>4</v>
      </c>
      <c r="D67" t="n">
        <v>0.366</v>
      </c>
      <c r="E67" t="n">
        <v>0.06</v>
      </c>
      <c r="F67" t="n">
        <v>5.69</v>
      </c>
      <c r="G67" t="n">
        <v>6.06</v>
      </c>
      <c r="H67" t="n">
        <v>5</v>
      </c>
      <c r="I67" t="n">
        <v>3</v>
      </c>
      <c r="J67" t="n">
        <v>-1</v>
      </c>
      <c r="K67" t="n">
        <v>-1</v>
      </c>
      <c r="L67">
        <f>HYPERLINK("https://www.defined.fi/sol/3rsLopLpKA926Ckq5unv2XUixSAC2Z1hJXVJrDQapump?maker=AutanKZsLpydgGV3RgDdijyWYgcGgjy6jxFY7WCxtu28","https://www.defined.fi/sol/3rsLopLpKA926Ckq5unv2XUixSAC2Z1hJXVJrDQapump?maker=AutanKZsLpydgGV3RgDdijyWYgcGgjy6jxFY7WCxtu28")</f>
        <v/>
      </c>
      <c r="M67">
        <f>HYPERLINK("https://dexscreener.com/solana/3rsLopLpKA926Ckq5unv2XUixSAC2Z1hJXVJrDQapump?maker=AutanKZsLpydgGV3RgDdijyWYgcGgjy6jxFY7WCxtu28","https://dexscreener.com/solana/3rsLopLpKA926Ckq5unv2XUixSAC2Z1hJXVJrDQapump?maker=AutanKZsLpydgGV3RgDdijyWYgcGgjy6jxFY7WCxtu28")</f>
        <v/>
      </c>
    </row>
    <row r="68">
      <c r="A68" t="inlineStr">
        <is>
          <t>FGSheu4NuiGqf8zjP9Na5BtdQTmd1SzfcdYZAHHNpump</t>
        </is>
      </c>
      <c r="B68" t="inlineStr">
        <is>
          <t>FDLZ</t>
        </is>
      </c>
      <c r="C68" t="n">
        <v>4</v>
      </c>
      <c r="D68" t="n">
        <v>-0.472</v>
      </c>
      <c r="E68" t="n">
        <v>-0.26</v>
      </c>
      <c r="F68" t="n">
        <v>1.79</v>
      </c>
      <c r="G68" t="n">
        <v>1.31</v>
      </c>
      <c r="H68" t="n">
        <v>3</v>
      </c>
      <c r="I68" t="n">
        <v>1</v>
      </c>
      <c r="J68" t="n">
        <v>-1</v>
      </c>
      <c r="K68" t="n">
        <v>-1</v>
      </c>
      <c r="L68">
        <f>HYPERLINK("https://www.defined.fi/sol/FGSheu4NuiGqf8zjP9Na5BtdQTmd1SzfcdYZAHHNpump?maker=AutanKZsLpydgGV3RgDdijyWYgcGgjy6jxFY7WCxtu28","https://www.defined.fi/sol/FGSheu4NuiGqf8zjP9Na5BtdQTmd1SzfcdYZAHHNpump?maker=AutanKZsLpydgGV3RgDdijyWYgcGgjy6jxFY7WCxtu28")</f>
        <v/>
      </c>
      <c r="M68">
        <f>HYPERLINK("https://dexscreener.com/solana/FGSheu4NuiGqf8zjP9Na5BtdQTmd1SzfcdYZAHHNpump?maker=AutanKZsLpydgGV3RgDdijyWYgcGgjy6jxFY7WCxtu28","https://dexscreener.com/solana/FGSheu4NuiGqf8zjP9Na5BtdQTmd1SzfcdYZAHHNpump?maker=AutanKZsLpydgGV3RgDdijyWYgcGgjy6jxFY7WCxtu28")</f>
        <v/>
      </c>
    </row>
    <row r="69">
      <c r="A69" t="inlineStr">
        <is>
          <t>BzRJGSG1MYq5rb1AnGzJ9hNpejkLv5SoGv3NrkMopump</t>
        </is>
      </c>
      <c r="B69" t="inlineStr">
        <is>
          <t>CAPTCHA</t>
        </is>
      </c>
      <c r="C69" t="n">
        <v>4</v>
      </c>
      <c r="D69" t="n">
        <v>0.755</v>
      </c>
      <c r="E69" t="n">
        <v>0.39</v>
      </c>
      <c r="F69" t="n">
        <v>1.92</v>
      </c>
      <c r="G69" t="n">
        <v>2.67</v>
      </c>
      <c r="H69" t="n">
        <v>2</v>
      </c>
      <c r="I69" t="n">
        <v>3</v>
      </c>
      <c r="J69" t="n">
        <v>-1</v>
      </c>
      <c r="K69" t="n">
        <v>-1</v>
      </c>
      <c r="L69">
        <f>HYPERLINK("https://www.defined.fi/sol/BzRJGSG1MYq5rb1AnGzJ9hNpejkLv5SoGv3NrkMopump?maker=AutanKZsLpydgGV3RgDdijyWYgcGgjy6jxFY7WCxtu28","https://www.defined.fi/sol/BzRJGSG1MYq5rb1AnGzJ9hNpejkLv5SoGv3NrkMopump?maker=AutanKZsLpydgGV3RgDdijyWYgcGgjy6jxFY7WCxtu28")</f>
        <v/>
      </c>
      <c r="M69">
        <f>HYPERLINK("https://dexscreener.com/solana/BzRJGSG1MYq5rb1AnGzJ9hNpejkLv5SoGv3NrkMopump?maker=AutanKZsLpydgGV3RgDdijyWYgcGgjy6jxFY7WCxtu28","https://dexscreener.com/solana/BzRJGSG1MYq5rb1AnGzJ9hNpejkLv5SoGv3NrkMopump?maker=AutanKZsLpydgGV3RgDdijyWYgcGgjy6jxFY7WCxtu28")</f>
        <v/>
      </c>
    </row>
    <row r="70">
      <c r="A70" t="inlineStr">
        <is>
          <t>CDz1WStXCQhTA5cW8N8HKMauuXGwwVELYP4PS9QWpump</t>
        </is>
      </c>
      <c r="B70" t="inlineStr">
        <is>
          <t>TUBA</t>
        </is>
      </c>
      <c r="C70" t="n">
        <v>4</v>
      </c>
      <c r="D70" t="n">
        <v>-2.77</v>
      </c>
      <c r="E70" t="n">
        <v>-0.79</v>
      </c>
      <c r="F70" t="n">
        <v>3.5</v>
      </c>
      <c r="G70" t="n">
        <v>0.736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HYPERLINK("https://www.defined.fi/sol/CDz1WStXCQhTA5cW8N8HKMauuXGwwVELYP4PS9QWpump?maker=AutanKZsLpydgGV3RgDdijyWYgcGgjy6jxFY7WCxtu28","https://www.defined.fi/sol/CDz1WStXCQhTA5cW8N8HKMauuXGwwVELYP4PS9QWpump?maker=AutanKZsLpydgGV3RgDdijyWYgcGgjy6jxFY7WCxtu28")</f>
        <v/>
      </c>
      <c r="M70">
        <f>HYPERLINK("https://dexscreener.com/solana/CDz1WStXCQhTA5cW8N8HKMauuXGwwVELYP4PS9QWpump?maker=AutanKZsLpydgGV3RgDdijyWYgcGgjy6jxFY7WCxtu28","https://dexscreener.com/solana/CDz1WStXCQhTA5cW8N8HKMauuXGwwVELYP4PS9QWpump?maker=AutanKZsLpydgGV3RgDdijyWYgcGgjy6jxFY7WCxtu28")</f>
        <v/>
      </c>
    </row>
    <row r="71">
      <c r="A71" t="inlineStr">
        <is>
          <t>1GEGEdvXhNHXLvnXxnQp1MbrjVmoFgymwbrGwm5pump</t>
        </is>
      </c>
      <c r="B71" t="inlineStr">
        <is>
          <t>Janky</t>
        </is>
      </c>
      <c r="C71" t="n">
        <v>4</v>
      </c>
      <c r="D71" t="n">
        <v>-0.089</v>
      </c>
      <c r="E71" t="n">
        <v>-0.49</v>
      </c>
      <c r="F71" t="n">
        <v>0.18</v>
      </c>
      <c r="G71" t="n">
        <v>0.091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HYPERLINK("https://www.defined.fi/sol/1GEGEdvXhNHXLvnXxnQp1MbrjVmoFgymwbrGwm5pump?maker=AutanKZsLpydgGV3RgDdijyWYgcGgjy6jxFY7WCxtu28","https://www.defined.fi/sol/1GEGEdvXhNHXLvnXxnQp1MbrjVmoFgymwbrGwm5pump?maker=AutanKZsLpydgGV3RgDdijyWYgcGgjy6jxFY7WCxtu28")</f>
        <v/>
      </c>
      <c r="M71">
        <f>HYPERLINK("https://dexscreener.com/solana/1GEGEdvXhNHXLvnXxnQp1MbrjVmoFgymwbrGwm5pump?maker=AutanKZsLpydgGV3RgDdijyWYgcGgjy6jxFY7WCxtu28","https://dexscreener.com/solana/1GEGEdvXhNHXLvnXxnQp1MbrjVmoFgymwbrGwm5pump?maker=AutanKZsLpydgGV3RgDdijyWYgcGgjy6jxFY7WCxtu28")</f>
        <v/>
      </c>
    </row>
    <row r="72">
      <c r="A72" t="inlineStr">
        <is>
          <t>A8LoZLyrQ1kdL3iCXrHw39R8PfWBRaMaPSdDpr2rpump</t>
        </is>
      </c>
      <c r="B72" t="inlineStr">
        <is>
          <t>Faust</t>
        </is>
      </c>
      <c r="C72" t="n">
        <v>4</v>
      </c>
      <c r="D72" t="n">
        <v>2.04</v>
      </c>
      <c r="E72" t="n">
        <v>0.28</v>
      </c>
      <c r="F72" t="n">
        <v>7.39</v>
      </c>
      <c r="G72" t="n">
        <v>9.43</v>
      </c>
      <c r="H72" t="n">
        <v>8</v>
      </c>
      <c r="I72" t="n">
        <v>4</v>
      </c>
      <c r="J72" t="n">
        <v>-1</v>
      </c>
      <c r="K72" t="n">
        <v>-1</v>
      </c>
      <c r="L72">
        <f>HYPERLINK("https://www.defined.fi/sol/A8LoZLyrQ1kdL3iCXrHw39R8PfWBRaMaPSdDpr2rpump?maker=AutanKZsLpydgGV3RgDdijyWYgcGgjy6jxFY7WCxtu28","https://www.defined.fi/sol/A8LoZLyrQ1kdL3iCXrHw39R8PfWBRaMaPSdDpr2rpump?maker=AutanKZsLpydgGV3RgDdijyWYgcGgjy6jxFY7WCxtu28")</f>
        <v/>
      </c>
      <c r="M72">
        <f>HYPERLINK("https://dexscreener.com/solana/A8LoZLyrQ1kdL3iCXrHw39R8PfWBRaMaPSdDpr2rpump?maker=AutanKZsLpydgGV3RgDdijyWYgcGgjy6jxFY7WCxtu28","https://dexscreener.com/solana/A8LoZLyrQ1kdL3iCXrHw39R8PfWBRaMaPSdDpr2rpump?maker=AutanKZsLpydgGV3RgDdijyWYgcGgjy6jxFY7WCxtu28")</f>
        <v/>
      </c>
    </row>
    <row r="73">
      <c r="A73" t="inlineStr">
        <is>
          <t>EYrci5wDqErWHXjKPLxeWtbXq36JcFKzCC7JoMi1pump</t>
        </is>
      </c>
      <c r="B73" t="inlineStr">
        <is>
          <t>ChildAI</t>
        </is>
      </c>
      <c r="C73" t="n">
        <v>4</v>
      </c>
      <c r="D73" t="n">
        <v>-1.56</v>
      </c>
      <c r="E73" t="n">
        <v>-0.59</v>
      </c>
      <c r="F73" t="n">
        <v>2.65</v>
      </c>
      <c r="G73" t="n">
        <v>1.09</v>
      </c>
      <c r="H73" t="n">
        <v>3</v>
      </c>
      <c r="I73" t="n">
        <v>1</v>
      </c>
      <c r="J73" t="n">
        <v>-1</v>
      </c>
      <c r="K73" t="n">
        <v>-1</v>
      </c>
      <c r="L73">
        <f>HYPERLINK("https://www.defined.fi/sol/EYrci5wDqErWHXjKPLxeWtbXq36JcFKzCC7JoMi1pump?maker=AutanKZsLpydgGV3RgDdijyWYgcGgjy6jxFY7WCxtu28","https://www.defined.fi/sol/EYrci5wDqErWHXjKPLxeWtbXq36JcFKzCC7JoMi1pump?maker=AutanKZsLpydgGV3RgDdijyWYgcGgjy6jxFY7WCxtu28")</f>
        <v/>
      </c>
      <c r="M73">
        <f>HYPERLINK("https://dexscreener.com/solana/EYrci5wDqErWHXjKPLxeWtbXq36JcFKzCC7JoMi1pump?maker=AutanKZsLpydgGV3RgDdijyWYgcGgjy6jxFY7WCxtu28","https://dexscreener.com/solana/EYrci5wDqErWHXjKPLxeWtbXq36JcFKzCC7JoMi1pump?maker=AutanKZsLpydgGV3RgDdijyWYgcGgjy6jxFY7WCxtu28")</f>
        <v/>
      </c>
    </row>
    <row r="74">
      <c r="A74" t="inlineStr">
        <is>
          <t>GegBq6qGirNSVPbDcHNbG89xUcFTqNDwfSKt85T8pump</t>
        </is>
      </c>
      <c r="B74" t="inlineStr">
        <is>
          <t>megs</t>
        </is>
      </c>
      <c r="C74" t="n">
        <v>5</v>
      </c>
      <c r="D74" t="n">
        <v>0.028</v>
      </c>
      <c r="E74" t="n">
        <v>0.01</v>
      </c>
      <c r="F74" t="n">
        <v>1.91</v>
      </c>
      <c r="G74" t="n">
        <v>1.94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HYPERLINK("https://www.defined.fi/sol/GegBq6qGirNSVPbDcHNbG89xUcFTqNDwfSKt85T8pump?maker=AutanKZsLpydgGV3RgDdijyWYgcGgjy6jxFY7WCxtu28","https://www.defined.fi/sol/GegBq6qGirNSVPbDcHNbG89xUcFTqNDwfSKt85T8pump?maker=AutanKZsLpydgGV3RgDdijyWYgcGgjy6jxFY7WCxtu28")</f>
        <v/>
      </c>
      <c r="M74">
        <f>HYPERLINK("https://dexscreener.com/solana/GegBq6qGirNSVPbDcHNbG89xUcFTqNDwfSKt85T8pump?maker=AutanKZsLpydgGV3RgDdijyWYgcGgjy6jxFY7WCxtu28","https://dexscreener.com/solana/GegBq6qGirNSVPbDcHNbG89xUcFTqNDwfSKt85T8pump?maker=AutanKZsLpydgGV3RgDdijyWYgcGgjy6jxFY7WCxtu28")</f>
        <v/>
      </c>
    </row>
    <row r="75">
      <c r="A75" t="inlineStr">
        <is>
          <t>7PrfUdbtFuCk7eSaTfAa7QkmEjWQcefE2jX7rjkkpump</t>
        </is>
      </c>
      <c r="B75" t="inlineStr">
        <is>
          <t>unknown_7Prf</t>
        </is>
      </c>
      <c r="C75" t="n">
        <v>5</v>
      </c>
      <c r="D75" t="n">
        <v>0.133</v>
      </c>
      <c r="E75" t="n">
        <v>0.04</v>
      </c>
      <c r="F75" t="n">
        <v>3.6</v>
      </c>
      <c r="G75" t="n">
        <v>3.74</v>
      </c>
      <c r="H75" t="n">
        <v>3</v>
      </c>
      <c r="I75" t="n">
        <v>2</v>
      </c>
      <c r="J75" t="n">
        <v>-1</v>
      </c>
      <c r="K75" t="n">
        <v>-1</v>
      </c>
      <c r="L75">
        <f>HYPERLINK("https://www.defined.fi/sol/7PrfUdbtFuCk7eSaTfAa7QkmEjWQcefE2jX7rjkkpump?maker=AutanKZsLpydgGV3RgDdijyWYgcGgjy6jxFY7WCxtu28","https://www.defined.fi/sol/7PrfUdbtFuCk7eSaTfAa7QkmEjWQcefE2jX7rjkkpump?maker=AutanKZsLpydgGV3RgDdijyWYgcGgjy6jxFY7WCxtu28")</f>
        <v/>
      </c>
      <c r="M75">
        <f>HYPERLINK("https://dexscreener.com/solana/7PrfUdbtFuCk7eSaTfAa7QkmEjWQcefE2jX7rjkkpump?maker=AutanKZsLpydgGV3RgDdijyWYgcGgjy6jxFY7WCxtu28","https://dexscreener.com/solana/7PrfUdbtFuCk7eSaTfAa7QkmEjWQcefE2jX7rjkkpump?maker=AutanKZsLpydgGV3RgDdijyWYgcGgjy6jxFY7WCxtu28")</f>
        <v/>
      </c>
    </row>
    <row r="76">
      <c r="A76" t="inlineStr">
        <is>
          <t>4hfQJDxMFaBsHjwUd5kKsLTdvJuAqWyvuT5pUQrEpump</t>
        </is>
      </c>
      <c r="B76" t="inlineStr">
        <is>
          <t>ECHO</t>
        </is>
      </c>
      <c r="C76" t="n">
        <v>5</v>
      </c>
      <c r="D76" t="n">
        <v>-0.518</v>
      </c>
      <c r="E76" t="n">
        <v>-0.68</v>
      </c>
      <c r="F76" t="n">
        <v>0.762</v>
      </c>
      <c r="G76" t="n">
        <v>0.244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HYPERLINK("https://www.defined.fi/sol/4hfQJDxMFaBsHjwUd5kKsLTdvJuAqWyvuT5pUQrEpump?maker=AutanKZsLpydgGV3RgDdijyWYgcGgjy6jxFY7WCxtu28","https://www.defined.fi/sol/4hfQJDxMFaBsHjwUd5kKsLTdvJuAqWyvuT5pUQrEpump?maker=AutanKZsLpydgGV3RgDdijyWYgcGgjy6jxFY7WCxtu28")</f>
        <v/>
      </c>
      <c r="M76">
        <f>HYPERLINK("https://dexscreener.com/solana/4hfQJDxMFaBsHjwUd5kKsLTdvJuAqWyvuT5pUQrEpump?maker=AutanKZsLpydgGV3RgDdijyWYgcGgjy6jxFY7WCxtu28","https://dexscreener.com/solana/4hfQJDxMFaBsHjwUd5kKsLTdvJuAqWyvuT5pUQrEpump?maker=AutanKZsLpydgGV3RgDdijyWYgcGgjy6jxFY7WCxtu28")</f>
        <v/>
      </c>
    </row>
    <row r="77">
      <c r="A77" t="inlineStr">
        <is>
          <t>Cho3sYESAMQnMM6VVb1imEq8ja58NXDxZJJSwLjgpump</t>
        </is>
      </c>
      <c r="B77" t="inlineStr">
        <is>
          <t>Repeat</t>
        </is>
      </c>
      <c r="C77" t="n">
        <v>5</v>
      </c>
      <c r="D77" t="n">
        <v>-1.94</v>
      </c>
      <c r="E77" t="n">
        <v>-0.46</v>
      </c>
      <c r="F77" t="n">
        <v>4.21</v>
      </c>
      <c r="G77" t="n">
        <v>2.27</v>
      </c>
      <c r="H77" t="n">
        <v>10</v>
      </c>
      <c r="I77" t="n">
        <v>5</v>
      </c>
      <c r="J77" t="n">
        <v>-1</v>
      </c>
      <c r="K77" t="n">
        <v>-1</v>
      </c>
      <c r="L77">
        <f>HYPERLINK("https://www.defined.fi/sol/Cho3sYESAMQnMM6VVb1imEq8ja58NXDxZJJSwLjgpump?maker=AutanKZsLpydgGV3RgDdijyWYgcGgjy6jxFY7WCxtu28","https://www.defined.fi/sol/Cho3sYESAMQnMM6VVb1imEq8ja58NXDxZJJSwLjgpump?maker=AutanKZsLpydgGV3RgDdijyWYgcGgjy6jxFY7WCxtu28")</f>
        <v/>
      </c>
      <c r="M77">
        <f>HYPERLINK("https://dexscreener.com/solana/Cho3sYESAMQnMM6VVb1imEq8ja58NXDxZJJSwLjgpump?maker=AutanKZsLpydgGV3RgDdijyWYgcGgjy6jxFY7WCxtu28","https://dexscreener.com/solana/Cho3sYESAMQnMM6VVb1imEq8ja58NXDxZJJSwLjgpump?maker=AutanKZsLpydgGV3RgDdijyWYgcGgjy6jxFY7WCxtu28")</f>
        <v/>
      </c>
    </row>
    <row r="78">
      <c r="A78" t="inlineStr">
        <is>
          <t>GXwESPtbqvtqo1gAdhGErRJz9smz1XYf3QdgxcFdksDm</t>
        </is>
      </c>
      <c r="B78" t="inlineStr">
        <is>
          <t>nothing</t>
        </is>
      </c>
      <c r="C78" t="n">
        <v>5</v>
      </c>
      <c r="D78" t="n">
        <v>-0.284</v>
      </c>
      <c r="E78" t="n">
        <v>-0.16</v>
      </c>
      <c r="F78" t="n">
        <v>1.79</v>
      </c>
      <c r="G78" t="n">
        <v>1.5</v>
      </c>
      <c r="H78" t="n">
        <v>2</v>
      </c>
      <c r="I78" t="n">
        <v>3</v>
      </c>
      <c r="J78" t="n">
        <v>-1</v>
      </c>
      <c r="K78" t="n">
        <v>-1</v>
      </c>
      <c r="L78">
        <f>HYPERLINK("https://www.defined.fi/sol/GXwESPtbqvtqo1gAdhGErRJz9smz1XYf3QdgxcFdksDm?maker=AutanKZsLpydgGV3RgDdijyWYgcGgjy6jxFY7WCxtu28","https://www.defined.fi/sol/GXwESPtbqvtqo1gAdhGErRJz9smz1XYf3QdgxcFdksDm?maker=AutanKZsLpydgGV3RgDdijyWYgcGgjy6jxFY7WCxtu28")</f>
        <v/>
      </c>
      <c r="M78">
        <f>HYPERLINK("https://dexscreener.com/solana/GXwESPtbqvtqo1gAdhGErRJz9smz1XYf3QdgxcFdksDm?maker=AutanKZsLpydgGV3RgDdijyWYgcGgjy6jxFY7WCxtu28","https://dexscreener.com/solana/GXwESPtbqvtqo1gAdhGErRJz9smz1XYf3QdgxcFdksDm?maker=AutanKZsLpydgGV3RgDdijyWYgcGgjy6jxFY7WCxtu28")</f>
        <v/>
      </c>
    </row>
    <row r="79">
      <c r="A79" t="inlineStr">
        <is>
          <t>JBSVUpKgYNHt4GLtNebQxTJmZgftTMWENQrziHtGpump</t>
        </is>
      </c>
      <c r="B79" t="inlineStr">
        <is>
          <t>Swarm</t>
        </is>
      </c>
      <c r="C79" t="n">
        <v>5</v>
      </c>
      <c r="D79" t="n">
        <v>-1.6</v>
      </c>
      <c r="E79" t="n">
        <v>-0.22</v>
      </c>
      <c r="F79" t="n">
        <v>7.14</v>
      </c>
      <c r="G79" t="n">
        <v>5.54</v>
      </c>
      <c r="H79" t="n">
        <v>5</v>
      </c>
      <c r="I79" t="n">
        <v>4</v>
      </c>
      <c r="J79" t="n">
        <v>-1</v>
      </c>
      <c r="K79" t="n">
        <v>-1</v>
      </c>
      <c r="L79">
        <f>HYPERLINK("https://www.defined.fi/sol/JBSVUpKgYNHt4GLtNebQxTJmZgftTMWENQrziHtGpump?maker=AutanKZsLpydgGV3RgDdijyWYgcGgjy6jxFY7WCxtu28","https://www.defined.fi/sol/JBSVUpKgYNHt4GLtNebQxTJmZgftTMWENQrziHtGpump?maker=AutanKZsLpydgGV3RgDdijyWYgcGgjy6jxFY7WCxtu28")</f>
        <v/>
      </c>
      <c r="M79">
        <f>HYPERLINK("https://dexscreener.com/solana/JBSVUpKgYNHt4GLtNebQxTJmZgftTMWENQrziHtGpump?maker=AutanKZsLpydgGV3RgDdijyWYgcGgjy6jxFY7WCxtu28","https://dexscreener.com/solana/JBSVUpKgYNHt4GLtNebQxTJmZgftTMWENQrziHtGpump?maker=AutanKZsLpydgGV3RgDdijyWYgcGgjy6jxFY7WCxtu28")</f>
        <v/>
      </c>
    </row>
    <row r="80">
      <c r="A80" t="inlineStr">
        <is>
          <t>5i1LEZEstUc7cXu8LXhFauB2DjMknWAGP7KRvQmmpump</t>
        </is>
      </c>
      <c r="B80" t="inlineStr">
        <is>
          <t>HI</t>
        </is>
      </c>
      <c r="C80" t="n">
        <v>5</v>
      </c>
      <c r="D80" t="n">
        <v>-0.048</v>
      </c>
      <c r="E80" t="n">
        <v>-0.11</v>
      </c>
      <c r="F80" t="n">
        <v>0.424</v>
      </c>
      <c r="G80" t="n">
        <v>0.376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HYPERLINK("https://www.defined.fi/sol/5i1LEZEstUc7cXu8LXhFauB2DjMknWAGP7KRvQmmpump?maker=AutanKZsLpydgGV3RgDdijyWYgcGgjy6jxFY7WCxtu28","https://www.defined.fi/sol/5i1LEZEstUc7cXu8LXhFauB2DjMknWAGP7KRvQmmpump?maker=AutanKZsLpydgGV3RgDdijyWYgcGgjy6jxFY7WCxtu28")</f>
        <v/>
      </c>
      <c r="M80">
        <f>HYPERLINK("https://dexscreener.com/solana/5i1LEZEstUc7cXu8LXhFauB2DjMknWAGP7KRvQmmpump?maker=AutanKZsLpydgGV3RgDdijyWYgcGgjy6jxFY7WCxtu28","https://dexscreener.com/solana/5i1LEZEstUc7cXu8LXhFauB2DjMknWAGP7KRvQmmpump?maker=AutanKZsLpydgGV3RgDdijyWYgcGgjy6jxFY7WCxtu28")</f>
        <v/>
      </c>
    </row>
    <row r="81">
      <c r="A81" t="inlineStr">
        <is>
          <t>2TYhhwG6zCYMue6QHmcxEHnt8tMhnyq8hbXNUbdrpump</t>
        </is>
      </c>
      <c r="B81" t="inlineStr">
        <is>
          <t>FREE</t>
        </is>
      </c>
      <c r="C81" t="n">
        <v>5</v>
      </c>
      <c r="D81" t="n">
        <v>3.4</v>
      </c>
      <c r="E81" t="n">
        <v>0.46</v>
      </c>
      <c r="F81" t="n">
        <v>7.43</v>
      </c>
      <c r="G81" t="n">
        <v>10.83</v>
      </c>
      <c r="H81" t="n">
        <v>7</v>
      </c>
      <c r="I81" t="n">
        <v>5</v>
      </c>
      <c r="J81" t="n">
        <v>-1</v>
      </c>
      <c r="K81" t="n">
        <v>-1</v>
      </c>
      <c r="L81">
        <f>HYPERLINK("https://www.defined.fi/sol/2TYhhwG6zCYMue6QHmcxEHnt8tMhnyq8hbXNUbdrpump?maker=AutanKZsLpydgGV3RgDdijyWYgcGgjy6jxFY7WCxtu28","https://www.defined.fi/sol/2TYhhwG6zCYMue6QHmcxEHnt8tMhnyq8hbXNUbdrpump?maker=AutanKZsLpydgGV3RgDdijyWYgcGgjy6jxFY7WCxtu28")</f>
        <v/>
      </c>
      <c r="M81">
        <f>HYPERLINK("https://dexscreener.com/solana/2TYhhwG6zCYMue6QHmcxEHnt8tMhnyq8hbXNUbdrpump?maker=AutanKZsLpydgGV3RgDdijyWYgcGgjy6jxFY7WCxtu28","https://dexscreener.com/solana/2TYhhwG6zCYMue6QHmcxEHnt8tMhnyq8hbXNUbdrpump?maker=AutanKZsLpydgGV3RgDdijyWYgcGgjy6jxFY7WCxtu28")</f>
        <v/>
      </c>
    </row>
    <row r="82">
      <c r="A82" t="inlineStr">
        <is>
          <t>4dx69VLhJGpswMGdVb2thWsuykyhWRZrrVjLZ1mgpump</t>
        </is>
      </c>
      <c r="B82" t="inlineStr">
        <is>
          <t>TrT</t>
        </is>
      </c>
      <c r="C82" t="n">
        <v>5</v>
      </c>
      <c r="D82" t="n">
        <v>-0.357</v>
      </c>
      <c r="E82" t="n">
        <v>-0.1</v>
      </c>
      <c r="F82" t="n">
        <v>3.4</v>
      </c>
      <c r="G82" t="n">
        <v>3.04</v>
      </c>
      <c r="H82" t="n">
        <v>4</v>
      </c>
      <c r="I82" t="n">
        <v>3</v>
      </c>
      <c r="J82" t="n">
        <v>-1</v>
      </c>
      <c r="K82" t="n">
        <v>-1</v>
      </c>
      <c r="L82">
        <f>HYPERLINK("https://www.defined.fi/sol/4dx69VLhJGpswMGdVb2thWsuykyhWRZrrVjLZ1mgpump?maker=AutanKZsLpydgGV3RgDdijyWYgcGgjy6jxFY7WCxtu28","https://www.defined.fi/sol/4dx69VLhJGpswMGdVb2thWsuykyhWRZrrVjLZ1mgpump?maker=AutanKZsLpydgGV3RgDdijyWYgcGgjy6jxFY7WCxtu28")</f>
        <v/>
      </c>
      <c r="M82">
        <f>HYPERLINK("https://dexscreener.com/solana/4dx69VLhJGpswMGdVb2thWsuykyhWRZrrVjLZ1mgpump?maker=AutanKZsLpydgGV3RgDdijyWYgcGgjy6jxFY7WCxtu28","https://dexscreener.com/solana/4dx69VLhJGpswMGdVb2thWsuykyhWRZrrVjLZ1mgpump?maker=AutanKZsLpydgGV3RgDdijyWYgcGgjy6jxFY7WCxtu28")</f>
        <v/>
      </c>
    </row>
    <row r="83">
      <c r="A83" t="inlineStr">
        <is>
          <t>Bb4FaD8sysY85JxVwozkcnvN8NBjjs9ePanJTw7Xpump</t>
        </is>
      </c>
      <c r="B83" t="inlineStr">
        <is>
          <t>People</t>
        </is>
      </c>
      <c r="C83" t="n">
        <v>5</v>
      </c>
      <c r="D83" t="n">
        <v>-0.303</v>
      </c>
      <c r="E83" t="n">
        <v>-0.77</v>
      </c>
      <c r="F83" t="n">
        <v>0.391</v>
      </c>
      <c r="G83" t="n">
        <v>0.08799999999999999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HYPERLINK("https://www.defined.fi/sol/Bb4FaD8sysY85JxVwozkcnvN8NBjjs9ePanJTw7Xpump?maker=AutanKZsLpydgGV3RgDdijyWYgcGgjy6jxFY7WCxtu28","https://www.defined.fi/sol/Bb4FaD8sysY85JxVwozkcnvN8NBjjs9ePanJTw7Xpump?maker=AutanKZsLpydgGV3RgDdijyWYgcGgjy6jxFY7WCxtu28")</f>
        <v/>
      </c>
      <c r="M83">
        <f>HYPERLINK("https://dexscreener.com/solana/Bb4FaD8sysY85JxVwozkcnvN8NBjjs9ePanJTw7Xpump?maker=AutanKZsLpydgGV3RgDdijyWYgcGgjy6jxFY7WCxtu28","https://dexscreener.com/solana/Bb4FaD8sysY85JxVwozkcnvN8NBjjs9ePanJTw7Xpump?maker=AutanKZsLpydgGV3RgDdijyWYgcGgjy6jxFY7WCxtu28")</f>
        <v/>
      </c>
    </row>
    <row r="84">
      <c r="A84" t="inlineStr">
        <is>
          <t>5ipyFvwL2aV7hA9mUXaK1ZvRpRYeJyciRdrS7dvrpump</t>
        </is>
      </c>
      <c r="B84" t="inlineStr">
        <is>
          <t>a69z</t>
        </is>
      </c>
      <c r="C84" t="n">
        <v>6</v>
      </c>
      <c r="D84" t="n">
        <v>-0.37</v>
      </c>
      <c r="E84" t="n">
        <v>-0.16</v>
      </c>
      <c r="F84" t="n">
        <v>2.33</v>
      </c>
      <c r="G84" t="n">
        <v>1.96</v>
      </c>
      <c r="H84" t="n">
        <v>2</v>
      </c>
      <c r="I84" t="n">
        <v>2</v>
      </c>
      <c r="J84" t="n">
        <v>-1</v>
      </c>
      <c r="K84" t="n">
        <v>-1</v>
      </c>
      <c r="L84">
        <f>HYPERLINK("https://www.defined.fi/sol/5ipyFvwL2aV7hA9mUXaK1ZvRpRYeJyciRdrS7dvrpump?maker=AutanKZsLpydgGV3RgDdijyWYgcGgjy6jxFY7WCxtu28","https://www.defined.fi/sol/5ipyFvwL2aV7hA9mUXaK1ZvRpRYeJyciRdrS7dvrpump?maker=AutanKZsLpydgGV3RgDdijyWYgcGgjy6jxFY7WCxtu28")</f>
        <v/>
      </c>
      <c r="M84">
        <f>HYPERLINK("https://dexscreener.com/solana/5ipyFvwL2aV7hA9mUXaK1ZvRpRYeJyciRdrS7dvrpump?maker=AutanKZsLpydgGV3RgDdijyWYgcGgjy6jxFY7WCxtu28","https://dexscreener.com/solana/5ipyFvwL2aV7hA9mUXaK1ZvRpRYeJyciRdrS7dvrpump?maker=AutanKZsLpydgGV3RgDdijyWYgcGgjy6jxFY7WCxtu28")</f>
        <v/>
      </c>
    </row>
    <row r="85">
      <c r="A85" t="inlineStr">
        <is>
          <t>DH3XVzRYXS53Qbixyck8joanToQFpaDNTWdE4oBrpump</t>
        </is>
      </c>
      <c r="B85" t="inlineStr">
        <is>
          <t>weirdo</t>
        </is>
      </c>
      <c r="C85" t="n">
        <v>6</v>
      </c>
      <c r="D85" t="n">
        <v>-0.34</v>
      </c>
      <c r="E85" t="n">
        <v>-0.36</v>
      </c>
      <c r="F85" t="n">
        <v>0.951</v>
      </c>
      <c r="G85" t="n">
        <v>0.611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HYPERLINK("https://www.defined.fi/sol/DH3XVzRYXS53Qbixyck8joanToQFpaDNTWdE4oBrpump?maker=AutanKZsLpydgGV3RgDdijyWYgcGgjy6jxFY7WCxtu28","https://www.defined.fi/sol/DH3XVzRYXS53Qbixyck8joanToQFpaDNTWdE4oBrpump?maker=AutanKZsLpydgGV3RgDdijyWYgcGgjy6jxFY7WCxtu28")</f>
        <v/>
      </c>
      <c r="M85">
        <f>HYPERLINK("https://dexscreener.com/solana/DH3XVzRYXS53Qbixyck8joanToQFpaDNTWdE4oBrpump?maker=AutanKZsLpydgGV3RgDdijyWYgcGgjy6jxFY7WCxtu28","https://dexscreener.com/solana/DH3XVzRYXS53Qbixyck8joanToQFpaDNTWdE4oBrpump?maker=AutanKZsLpydgGV3RgDdijyWYgcGgjy6jxFY7WCxtu28")</f>
        <v/>
      </c>
    </row>
    <row r="86">
      <c r="A86" t="inlineStr">
        <is>
          <t>H3nWHNXSnd1qAAFdUGs8ASYwFLpBqiHH55PKmr81pump</t>
        </is>
      </c>
      <c r="B86" t="inlineStr">
        <is>
          <t>wifdom</t>
        </is>
      </c>
      <c r="C86" t="n">
        <v>6</v>
      </c>
      <c r="D86" t="n">
        <v>0.283</v>
      </c>
      <c r="E86" t="n">
        <v>0.19</v>
      </c>
      <c r="F86" t="n">
        <v>1.52</v>
      </c>
      <c r="G86" t="n">
        <v>1.8</v>
      </c>
      <c r="H86" t="n">
        <v>3</v>
      </c>
      <c r="I86" t="n">
        <v>2</v>
      </c>
      <c r="J86" t="n">
        <v>-1</v>
      </c>
      <c r="K86" t="n">
        <v>-1</v>
      </c>
      <c r="L86">
        <f>HYPERLINK("https://www.defined.fi/sol/H3nWHNXSnd1qAAFdUGs8ASYwFLpBqiHH55PKmr81pump?maker=AutanKZsLpydgGV3RgDdijyWYgcGgjy6jxFY7WCxtu28","https://www.defined.fi/sol/H3nWHNXSnd1qAAFdUGs8ASYwFLpBqiHH55PKmr81pump?maker=AutanKZsLpydgGV3RgDdijyWYgcGgjy6jxFY7WCxtu28")</f>
        <v/>
      </c>
      <c r="M86">
        <f>HYPERLINK("https://dexscreener.com/solana/H3nWHNXSnd1qAAFdUGs8ASYwFLpBqiHH55PKmr81pump?maker=AutanKZsLpydgGV3RgDdijyWYgcGgjy6jxFY7WCxtu28","https://dexscreener.com/solana/H3nWHNXSnd1qAAFdUGs8ASYwFLpBqiHH55PKmr81pump?maker=AutanKZsLpydgGV3RgDdijyWYgcGgjy6jxFY7WCxtu28")</f>
        <v/>
      </c>
    </row>
    <row r="87">
      <c r="A87" t="inlineStr">
        <is>
          <t>APgdHvDT5qahGoGfuLDWcfj32o5ydkzubHSQnwfSNU87</t>
        </is>
      </c>
      <c r="B87" t="inlineStr">
        <is>
          <t>OFFER</t>
        </is>
      </c>
      <c r="C87" t="n">
        <v>6</v>
      </c>
      <c r="D87" t="n">
        <v>-3.08</v>
      </c>
      <c r="E87" t="n">
        <v>-0.33</v>
      </c>
      <c r="F87" t="n">
        <v>9.359999999999999</v>
      </c>
      <c r="G87" t="n">
        <v>6.28</v>
      </c>
      <c r="H87" t="n">
        <v>13</v>
      </c>
      <c r="I87" t="n">
        <v>8</v>
      </c>
      <c r="J87" t="n">
        <v>-1</v>
      </c>
      <c r="K87" t="n">
        <v>-1</v>
      </c>
      <c r="L87">
        <f>HYPERLINK("https://www.defined.fi/sol/APgdHvDT5qahGoGfuLDWcfj32o5ydkzubHSQnwfSNU87?maker=AutanKZsLpydgGV3RgDdijyWYgcGgjy6jxFY7WCxtu28","https://www.defined.fi/sol/APgdHvDT5qahGoGfuLDWcfj32o5ydkzubHSQnwfSNU87?maker=AutanKZsLpydgGV3RgDdijyWYgcGgjy6jxFY7WCxtu28")</f>
        <v/>
      </c>
      <c r="M87">
        <f>HYPERLINK("https://dexscreener.com/solana/APgdHvDT5qahGoGfuLDWcfj32o5ydkzubHSQnwfSNU87?maker=AutanKZsLpydgGV3RgDdijyWYgcGgjy6jxFY7WCxtu28","https://dexscreener.com/solana/APgdHvDT5qahGoGfuLDWcfj32o5ydkzubHSQnwfSNU87?maker=AutanKZsLpydgGV3RgDdijyWYgcGgjy6jxFY7WCxtu28")</f>
        <v/>
      </c>
    </row>
    <row r="88">
      <c r="A88" t="inlineStr">
        <is>
          <t>F2pWEJ5MXy7QaoMW7HAuFxBFek6wEQYrqTUNcAGqpump</t>
        </is>
      </c>
      <c r="B88" t="inlineStr">
        <is>
          <t>DDog</t>
        </is>
      </c>
      <c r="C88" t="n">
        <v>6</v>
      </c>
      <c r="D88" t="n">
        <v>0.214</v>
      </c>
      <c r="E88" t="n">
        <v>0.24</v>
      </c>
      <c r="F88" t="n">
        <v>0.885</v>
      </c>
      <c r="G88" t="n">
        <v>1.1</v>
      </c>
      <c r="H88" t="n">
        <v>3</v>
      </c>
      <c r="I88" t="n">
        <v>1</v>
      </c>
      <c r="J88" t="n">
        <v>-1</v>
      </c>
      <c r="K88" t="n">
        <v>-1</v>
      </c>
      <c r="L88">
        <f>HYPERLINK("https://www.defined.fi/sol/F2pWEJ5MXy7QaoMW7HAuFxBFek6wEQYrqTUNcAGqpump?maker=AutanKZsLpydgGV3RgDdijyWYgcGgjy6jxFY7WCxtu28","https://www.defined.fi/sol/F2pWEJ5MXy7QaoMW7HAuFxBFek6wEQYrqTUNcAGqpump?maker=AutanKZsLpydgGV3RgDdijyWYgcGgjy6jxFY7WCxtu28")</f>
        <v/>
      </c>
      <c r="M88">
        <f>HYPERLINK("https://dexscreener.com/solana/F2pWEJ5MXy7QaoMW7HAuFxBFek6wEQYrqTUNcAGqpump?maker=AutanKZsLpydgGV3RgDdijyWYgcGgjy6jxFY7WCxtu28","https://dexscreener.com/solana/F2pWEJ5MXy7QaoMW7HAuFxBFek6wEQYrqTUNcAGqpump?maker=AutanKZsLpydgGV3RgDdijyWYgcGgjy6jxFY7WCxtu28")</f>
        <v/>
      </c>
    </row>
    <row r="89">
      <c r="A89" t="inlineStr">
        <is>
          <t>8HfFvgutvKBjdbTqm8h6qZ2VSJ3TxwrZxHT3m34Cpump</t>
        </is>
      </c>
      <c r="B89" t="inlineStr">
        <is>
          <t>unknown_8HfF</t>
        </is>
      </c>
      <c r="C89" t="n">
        <v>6</v>
      </c>
      <c r="D89" t="n">
        <v>4.05</v>
      </c>
      <c r="E89" t="n">
        <v>0.19</v>
      </c>
      <c r="F89" t="n">
        <v>21.74</v>
      </c>
      <c r="G89" t="n">
        <v>25.8</v>
      </c>
      <c r="H89" t="n">
        <v>14</v>
      </c>
      <c r="I89" t="n">
        <v>10</v>
      </c>
      <c r="J89" t="n">
        <v>-1</v>
      </c>
      <c r="K89" t="n">
        <v>-1</v>
      </c>
      <c r="L89">
        <f>HYPERLINK("https://www.defined.fi/sol/8HfFvgutvKBjdbTqm8h6qZ2VSJ3TxwrZxHT3m34Cpump?maker=AutanKZsLpydgGV3RgDdijyWYgcGgjy6jxFY7WCxtu28","https://www.defined.fi/sol/8HfFvgutvKBjdbTqm8h6qZ2VSJ3TxwrZxHT3m34Cpump?maker=AutanKZsLpydgGV3RgDdijyWYgcGgjy6jxFY7WCxtu28")</f>
        <v/>
      </c>
      <c r="M89">
        <f>HYPERLINK("https://dexscreener.com/solana/8HfFvgutvKBjdbTqm8h6qZ2VSJ3TxwrZxHT3m34Cpump?maker=AutanKZsLpydgGV3RgDdijyWYgcGgjy6jxFY7WCxtu28","https://dexscreener.com/solana/8HfFvgutvKBjdbTqm8h6qZ2VSJ3TxwrZxHT3m34Cpump?maker=AutanKZsLpydgGV3RgDdijyWYgcGgjy6jxFY7WCxtu28")</f>
        <v/>
      </c>
    </row>
    <row r="90">
      <c r="A90" t="inlineStr">
        <is>
          <t>8w5PGKXL5rFFyU9ohW4G4JMNf7MHKMHTA9h7bMiTpump</t>
        </is>
      </c>
      <c r="B90" t="inlineStr">
        <is>
          <t>Yak</t>
        </is>
      </c>
      <c r="C90" t="n">
        <v>6</v>
      </c>
      <c r="D90" t="n">
        <v>-0.064</v>
      </c>
      <c r="E90" t="n">
        <v>-0.14</v>
      </c>
      <c r="F90" t="n">
        <v>0.452</v>
      </c>
      <c r="G90" t="n">
        <v>0.388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HYPERLINK("https://www.defined.fi/sol/8w5PGKXL5rFFyU9ohW4G4JMNf7MHKMHTA9h7bMiTpump?maker=AutanKZsLpydgGV3RgDdijyWYgcGgjy6jxFY7WCxtu28","https://www.defined.fi/sol/8w5PGKXL5rFFyU9ohW4G4JMNf7MHKMHTA9h7bMiTpump?maker=AutanKZsLpydgGV3RgDdijyWYgcGgjy6jxFY7WCxtu28")</f>
        <v/>
      </c>
      <c r="M90">
        <f>HYPERLINK("https://dexscreener.com/solana/8w5PGKXL5rFFyU9ohW4G4JMNf7MHKMHTA9h7bMiTpump?maker=AutanKZsLpydgGV3RgDdijyWYgcGgjy6jxFY7WCxtu28","https://dexscreener.com/solana/8w5PGKXL5rFFyU9ohW4G4JMNf7MHKMHTA9h7bMiTpump?maker=AutanKZsLpydgGV3RgDdijyWYgcGgjy6jxFY7WCxtu28")</f>
        <v/>
      </c>
    </row>
    <row r="91">
      <c r="A91" t="inlineStr">
        <is>
          <t>CXAtTTTyrHYt1B7pc8CJThygsTLWszd9ASffCE1Npump</t>
        </is>
      </c>
      <c r="B91" t="inlineStr">
        <is>
          <t>DOG</t>
        </is>
      </c>
      <c r="C91" t="n">
        <v>6</v>
      </c>
      <c r="D91" t="n">
        <v>0.769</v>
      </c>
      <c r="E91" t="n">
        <v>0.28</v>
      </c>
      <c r="F91" t="n">
        <v>2.71</v>
      </c>
      <c r="G91" t="n">
        <v>3.48</v>
      </c>
      <c r="H91" t="n">
        <v>4</v>
      </c>
      <c r="I91" t="n">
        <v>4</v>
      </c>
      <c r="J91" t="n">
        <v>-1</v>
      </c>
      <c r="K91" t="n">
        <v>-1</v>
      </c>
      <c r="L91">
        <f>HYPERLINK("https://www.defined.fi/sol/CXAtTTTyrHYt1B7pc8CJThygsTLWszd9ASffCE1Npump?maker=AutanKZsLpydgGV3RgDdijyWYgcGgjy6jxFY7WCxtu28","https://www.defined.fi/sol/CXAtTTTyrHYt1B7pc8CJThygsTLWszd9ASffCE1Npump?maker=AutanKZsLpydgGV3RgDdijyWYgcGgjy6jxFY7WCxtu28")</f>
        <v/>
      </c>
      <c r="M91">
        <f>HYPERLINK("https://dexscreener.com/solana/CXAtTTTyrHYt1B7pc8CJThygsTLWszd9ASffCE1Npump?maker=AutanKZsLpydgGV3RgDdijyWYgcGgjy6jxFY7WCxtu28","https://dexscreener.com/solana/CXAtTTTyrHYt1B7pc8CJThygsTLWszd9ASffCE1Npump?maker=AutanKZsLpydgGV3RgDdijyWYgcGgjy6jxFY7WCxtu28")</f>
        <v/>
      </c>
    </row>
    <row r="92">
      <c r="A92" t="inlineStr">
        <is>
          <t>HxvyzyFVbq1KHyNhhvtjmWM69q3gR2WFW5F9622vpump</t>
        </is>
      </c>
      <c r="B92" t="inlineStr">
        <is>
          <t>MTL</t>
        </is>
      </c>
      <c r="C92" t="n">
        <v>6</v>
      </c>
      <c r="D92" t="n">
        <v>0.148</v>
      </c>
      <c r="E92" t="n">
        <v>0.33</v>
      </c>
      <c r="F92" t="n">
        <v>0.452</v>
      </c>
      <c r="G92" t="n">
        <v>0.6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HYPERLINK("https://www.defined.fi/sol/HxvyzyFVbq1KHyNhhvtjmWM69q3gR2WFW5F9622vpump?maker=AutanKZsLpydgGV3RgDdijyWYgcGgjy6jxFY7WCxtu28","https://www.defined.fi/sol/HxvyzyFVbq1KHyNhhvtjmWM69q3gR2WFW5F9622vpump?maker=AutanKZsLpydgGV3RgDdijyWYgcGgjy6jxFY7WCxtu28")</f>
        <v/>
      </c>
      <c r="M92">
        <f>HYPERLINK("https://dexscreener.com/solana/HxvyzyFVbq1KHyNhhvtjmWM69q3gR2WFW5F9622vpump?maker=AutanKZsLpydgGV3RgDdijyWYgcGgjy6jxFY7WCxtu28","https://dexscreener.com/solana/HxvyzyFVbq1KHyNhhvtjmWM69q3gR2WFW5F9622vpump?maker=AutanKZsLpydgGV3RgDdijyWYgcGgjy6jxFY7WCxtu28")</f>
        <v/>
      </c>
    </row>
    <row r="93">
      <c r="A93" t="inlineStr">
        <is>
          <t>scatYPdryopAPpriuyn5a4UyPSD9weFP4KCKq9Ykskp</t>
        </is>
      </c>
      <c r="B93" t="inlineStr">
        <is>
          <t>SCAT</t>
        </is>
      </c>
      <c r="C93" t="n">
        <v>6</v>
      </c>
      <c r="D93" t="n">
        <v>2.95</v>
      </c>
      <c r="E93" t="n">
        <v>0.3</v>
      </c>
      <c r="F93" t="n">
        <v>9.699999999999999</v>
      </c>
      <c r="G93" t="n">
        <v>12.65</v>
      </c>
      <c r="H93" t="n">
        <v>10</v>
      </c>
      <c r="I93" t="n">
        <v>5</v>
      </c>
      <c r="J93" t="n">
        <v>-1</v>
      </c>
      <c r="K93" t="n">
        <v>-1</v>
      </c>
      <c r="L93">
        <f>HYPERLINK("https://www.defined.fi/sol/scatYPdryopAPpriuyn5a4UyPSD9weFP4KCKq9Ykskp?maker=AutanKZsLpydgGV3RgDdijyWYgcGgjy6jxFY7WCxtu28","https://www.defined.fi/sol/scatYPdryopAPpriuyn5a4UyPSD9weFP4KCKq9Ykskp?maker=AutanKZsLpydgGV3RgDdijyWYgcGgjy6jxFY7WCxtu28")</f>
        <v/>
      </c>
      <c r="M93">
        <f>HYPERLINK("https://dexscreener.com/solana/scatYPdryopAPpriuyn5a4UyPSD9weFP4KCKq9Ykskp?maker=AutanKZsLpydgGV3RgDdijyWYgcGgjy6jxFY7WCxtu28","https://dexscreener.com/solana/scatYPdryopAPpriuyn5a4UyPSD9weFP4KCKq9Ykskp?maker=AutanKZsLpydgGV3RgDdijyWYgcGgjy6jxFY7WCxtu28")</f>
        <v/>
      </c>
    </row>
    <row r="94">
      <c r="A94" t="inlineStr">
        <is>
          <t>GsL6xKMfaKATM8iL8ssdmgpd1ApBHJ9gKLD3MsXypump</t>
        </is>
      </c>
      <c r="B94" t="inlineStr">
        <is>
          <t>ELIZA</t>
        </is>
      </c>
      <c r="C94" t="n">
        <v>6</v>
      </c>
      <c r="D94" t="n">
        <v>-1.43</v>
      </c>
      <c r="E94" t="n">
        <v>-0.54</v>
      </c>
      <c r="F94" t="n">
        <v>2.62</v>
      </c>
      <c r="G94" t="n">
        <v>1.2</v>
      </c>
      <c r="H94" t="n">
        <v>1</v>
      </c>
      <c r="I94" t="n">
        <v>2</v>
      </c>
      <c r="J94" t="n">
        <v>-1</v>
      </c>
      <c r="K94" t="n">
        <v>-1</v>
      </c>
      <c r="L94">
        <f>HYPERLINK("https://www.defined.fi/sol/GsL6xKMfaKATM8iL8ssdmgpd1ApBHJ9gKLD3MsXypump?maker=AutanKZsLpydgGV3RgDdijyWYgcGgjy6jxFY7WCxtu28","https://www.defined.fi/sol/GsL6xKMfaKATM8iL8ssdmgpd1ApBHJ9gKLD3MsXypump?maker=AutanKZsLpydgGV3RgDdijyWYgcGgjy6jxFY7WCxtu28")</f>
        <v/>
      </c>
      <c r="M94">
        <f>HYPERLINK("https://dexscreener.com/solana/GsL6xKMfaKATM8iL8ssdmgpd1ApBHJ9gKLD3MsXypump?maker=AutanKZsLpydgGV3RgDdijyWYgcGgjy6jxFY7WCxtu28","https://dexscreener.com/solana/GsL6xKMfaKATM8iL8ssdmgpd1ApBHJ9gKLD3MsXypump?maker=AutanKZsLpydgGV3RgDdijyWYgcGgjy6jxFY7WCxtu28")</f>
        <v/>
      </c>
    </row>
    <row r="95">
      <c r="A95" t="inlineStr">
        <is>
          <t>H4as6Btk8xycJSSES4hhLEYvcbEnHiqD1xGsMU8Bpump</t>
        </is>
      </c>
      <c r="B95" t="inlineStr">
        <is>
          <t>unknown_H4as</t>
        </is>
      </c>
      <c r="C95" t="n">
        <v>7</v>
      </c>
      <c r="D95" t="n">
        <v>-0.02</v>
      </c>
      <c r="E95" t="n">
        <v>-0.04</v>
      </c>
      <c r="F95" t="n">
        <v>0.575</v>
      </c>
      <c r="G95" t="n">
        <v>0.555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HYPERLINK("https://www.defined.fi/sol/H4as6Btk8xycJSSES4hhLEYvcbEnHiqD1xGsMU8Bpump?maker=AutanKZsLpydgGV3RgDdijyWYgcGgjy6jxFY7WCxtu28","https://www.defined.fi/sol/H4as6Btk8xycJSSES4hhLEYvcbEnHiqD1xGsMU8Bpump?maker=AutanKZsLpydgGV3RgDdijyWYgcGgjy6jxFY7WCxtu28")</f>
        <v/>
      </c>
      <c r="M95">
        <f>HYPERLINK("https://dexscreener.com/solana/H4as6Btk8xycJSSES4hhLEYvcbEnHiqD1xGsMU8Bpump?maker=AutanKZsLpydgGV3RgDdijyWYgcGgjy6jxFY7WCxtu28","https://dexscreener.com/solana/H4as6Btk8xycJSSES4hhLEYvcbEnHiqD1xGsMU8Bpump?maker=AutanKZsLpydgGV3RgDdijyWYgcGgjy6jxFY7WCxtu28")</f>
        <v/>
      </c>
    </row>
    <row r="96">
      <c r="A96" t="inlineStr">
        <is>
          <t>5BcypcSTzVSJNjHJLahngfkY6Ktp7JQVuoA9N7Xrpump</t>
        </is>
      </c>
      <c r="B96" t="inlineStr">
        <is>
          <t>SOL6900</t>
        </is>
      </c>
      <c r="C96" t="n">
        <v>7</v>
      </c>
      <c r="D96" t="n">
        <v>-0.059</v>
      </c>
      <c r="E96" t="n">
        <v>-0.08</v>
      </c>
      <c r="F96" t="n">
        <v>0.774</v>
      </c>
      <c r="G96" t="n">
        <v>0.715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HYPERLINK("https://www.defined.fi/sol/5BcypcSTzVSJNjHJLahngfkY6Ktp7JQVuoA9N7Xrpump?maker=AutanKZsLpydgGV3RgDdijyWYgcGgjy6jxFY7WCxtu28","https://www.defined.fi/sol/5BcypcSTzVSJNjHJLahngfkY6Ktp7JQVuoA9N7Xrpump?maker=AutanKZsLpydgGV3RgDdijyWYgcGgjy6jxFY7WCxtu28")</f>
        <v/>
      </c>
      <c r="M96">
        <f>HYPERLINK("https://dexscreener.com/solana/5BcypcSTzVSJNjHJLahngfkY6Ktp7JQVuoA9N7Xrpump?maker=AutanKZsLpydgGV3RgDdijyWYgcGgjy6jxFY7WCxtu28","https://dexscreener.com/solana/5BcypcSTzVSJNjHJLahngfkY6Ktp7JQVuoA9N7Xrpump?maker=AutanKZsLpydgGV3RgDdijyWYgcGgjy6jxFY7WCxtu28")</f>
        <v/>
      </c>
    </row>
    <row r="97">
      <c r="A97" t="inlineStr">
        <is>
          <t>EHwxCnHrK3ysDkJkscqNjJJrd9UqYmFxUvt3jykEpump</t>
        </is>
      </c>
      <c r="B97" t="inlineStr">
        <is>
          <t>ph3w</t>
        </is>
      </c>
      <c r="C97" t="n">
        <v>7</v>
      </c>
      <c r="D97" t="n">
        <v>0.08799999999999999</v>
      </c>
      <c r="E97" t="n">
        <v>0.07000000000000001</v>
      </c>
      <c r="F97" t="n">
        <v>1.18</v>
      </c>
      <c r="G97" t="n">
        <v>1.27</v>
      </c>
      <c r="H97" t="n">
        <v>2</v>
      </c>
      <c r="I97" t="n">
        <v>2</v>
      </c>
      <c r="J97" t="n">
        <v>-1</v>
      </c>
      <c r="K97" t="n">
        <v>-1</v>
      </c>
      <c r="L97">
        <f>HYPERLINK("https://www.defined.fi/sol/EHwxCnHrK3ysDkJkscqNjJJrd9UqYmFxUvt3jykEpump?maker=AutanKZsLpydgGV3RgDdijyWYgcGgjy6jxFY7WCxtu28","https://www.defined.fi/sol/EHwxCnHrK3ysDkJkscqNjJJrd9UqYmFxUvt3jykEpump?maker=AutanKZsLpydgGV3RgDdijyWYgcGgjy6jxFY7WCxtu28")</f>
        <v/>
      </c>
      <c r="M97">
        <f>HYPERLINK("https://dexscreener.com/solana/EHwxCnHrK3ysDkJkscqNjJJrd9UqYmFxUvt3jykEpump?maker=AutanKZsLpydgGV3RgDdijyWYgcGgjy6jxFY7WCxtu28","https://dexscreener.com/solana/EHwxCnHrK3ysDkJkscqNjJJrd9UqYmFxUvt3jykEpump?maker=AutanKZsLpydgGV3RgDdijyWYgcGgjy6jxFY7WCxtu28")</f>
        <v/>
      </c>
    </row>
    <row r="98">
      <c r="A98" t="inlineStr">
        <is>
          <t>2toGdXLKrVkH8AZSx7a4QjGzTch3KvjgVBPtDuk9pump</t>
        </is>
      </c>
      <c r="B98" t="inlineStr">
        <is>
          <t>LHX</t>
        </is>
      </c>
      <c r="C98" t="n">
        <v>7</v>
      </c>
      <c r="D98" t="n">
        <v>0.285</v>
      </c>
      <c r="E98" t="n">
        <v>0.65</v>
      </c>
      <c r="F98" t="n">
        <v>0.437</v>
      </c>
      <c r="G98" t="n">
        <v>0.721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HYPERLINK("https://www.defined.fi/sol/2toGdXLKrVkH8AZSx7a4QjGzTch3KvjgVBPtDuk9pump?maker=AutanKZsLpydgGV3RgDdijyWYgcGgjy6jxFY7WCxtu28","https://www.defined.fi/sol/2toGdXLKrVkH8AZSx7a4QjGzTch3KvjgVBPtDuk9pump?maker=AutanKZsLpydgGV3RgDdijyWYgcGgjy6jxFY7WCxtu28")</f>
        <v/>
      </c>
      <c r="M98">
        <f>HYPERLINK("https://dexscreener.com/solana/2toGdXLKrVkH8AZSx7a4QjGzTch3KvjgVBPtDuk9pump?maker=AutanKZsLpydgGV3RgDdijyWYgcGgjy6jxFY7WCxtu28","https://dexscreener.com/solana/2toGdXLKrVkH8AZSx7a4QjGzTch3KvjgVBPtDuk9pump?maker=AutanKZsLpydgGV3RgDdijyWYgcGgjy6jxFY7WCxtu28")</f>
        <v/>
      </c>
    </row>
    <row r="99">
      <c r="A99" t="inlineStr">
        <is>
          <t>8rkH3j5qLGyBDmkJcGNYmH6TxGZwEnhz4rUFNVaGpump</t>
        </is>
      </c>
      <c r="B99" t="inlineStr">
        <is>
          <t>NOCHART</t>
        </is>
      </c>
      <c r="C99" t="n">
        <v>7</v>
      </c>
      <c r="D99" t="n">
        <v>-0.449</v>
      </c>
      <c r="E99" t="n">
        <v>-0.49</v>
      </c>
      <c r="F99" t="n">
        <v>0.91</v>
      </c>
      <c r="G99" t="n">
        <v>0.461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HYPERLINK("https://www.defined.fi/sol/8rkH3j5qLGyBDmkJcGNYmH6TxGZwEnhz4rUFNVaGpump?maker=AutanKZsLpydgGV3RgDdijyWYgcGgjy6jxFY7WCxtu28","https://www.defined.fi/sol/8rkH3j5qLGyBDmkJcGNYmH6TxGZwEnhz4rUFNVaGpump?maker=AutanKZsLpydgGV3RgDdijyWYgcGgjy6jxFY7WCxtu28")</f>
        <v/>
      </c>
      <c r="M99">
        <f>HYPERLINK("https://dexscreener.com/solana/8rkH3j5qLGyBDmkJcGNYmH6TxGZwEnhz4rUFNVaGpump?maker=AutanKZsLpydgGV3RgDdijyWYgcGgjy6jxFY7WCxtu28","https://dexscreener.com/solana/8rkH3j5qLGyBDmkJcGNYmH6TxGZwEnhz4rUFNVaGpump?maker=AutanKZsLpydgGV3RgDdijyWYgcGgjy6jxFY7WCxtu28")</f>
        <v/>
      </c>
    </row>
    <row r="100">
      <c r="A100" t="inlineStr">
        <is>
          <t>5147jVC5SBeYUWQoo6NTSQodGB8ZMDp7JhVRSkv2nA4W</t>
        </is>
      </c>
      <c r="B100" t="inlineStr">
        <is>
          <t>TRUMP</t>
        </is>
      </c>
      <c r="C100" t="n">
        <v>7</v>
      </c>
      <c r="D100" t="n">
        <v>-0.429</v>
      </c>
      <c r="E100" t="n">
        <v>-0.33</v>
      </c>
      <c r="F100" t="n">
        <v>1.28</v>
      </c>
      <c r="G100" t="n">
        <v>0.855</v>
      </c>
      <c r="H100" t="n">
        <v>2</v>
      </c>
      <c r="I100" t="n">
        <v>2</v>
      </c>
      <c r="J100" t="n">
        <v>-1</v>
      </c>
      <c r="K100" t="n">
        <v>-1</v>
      </c>
      <c r="L100">
        <f>HYPERLINK("https://www.defined.fi/sol/5147jVC5SBeYUWQoo6NTSQodGB8ZMDp7JhVRSkv2nA4W?maker=AutanKZsLpydgGV3RgDdijyWYgcGgjy6jxFY7WCxtu28","https://www.defined.fi/sol/5147jVC5SBeYUWQoo6NTSQodGB8ZMDp7JhVRSkv2nA4W?maker=AutanKZsLpydgGV3RgDdijyWYgcGgjy6jxFY7WCxtu28")</f>
        <v/>
      </c>
      <c r="M100">
        <f>HYPERLINK("https://dexscreener.com/solana/5147jVC5SBeYUWQoo6NTSQodGB8ZMDp7JhVRSkv2nA4W?maker=AutanKZsLpydgGV3RgDdijyWYgcGgjy6jxFY7WCxtu28","https://dexscreener.com/solana/5147jVC5SBeYUWQoo6NTSQodGB8ZMDp7JhVRSkv2nA4W?maker=AutanKZsLpydgGV3RgDdijyWYgcGgjy6jxFY7WCxtu28")</f>
        <v/>
      </c>
    </row>
    <row r="101">
      <c r="A101" t="inlineStr">
        <is>
          <t>GVQ4gKZnja2AihfoAEKJTtFES2n4H6YLSSF7jYKc8Yia</t>
        </is>
      </c>
      <c r="B101" t="inlineStr">
        <is>
          <t>ONE</t>
        </is>
      </c>
      <c r="C101" t="n">
        <v>7</v>
      </c>
      <c r="D101" t="n">
        <v>0.745</v>
      </c>
      <c r="E101" t="n">
        <v>0.16</v>
      </c>
      <c r="F101" t="n">
        <v>4.68</v>
      </c>
      <c r="G101" t="n">
        <v>5.42</v>
      </c>
      <c r="H101" t="n">
        <v>4</v>
      </c>
      <c r="I101" t="n">
        <v>2</v>
      </c>
      <c r="J101" t="n">
        <v>-1</v>
      </c>
      <c r="K101" t="n">
        <v>-1</v>
      </c>
      <c r="L101">
        <f>HYPERLINK("https://www.defined.fi/sol/GVQ4gKZnja2AihfoAEKJTtFES2n4H6YLSSF7jYKc8Yia?maker=AutanKZsLpydgGV3RgDdijyWYgcGgjy6jxFY7WCxtu28","https://www.defined.fi/sol/GVQ4gKZnja2AihfoAEKJTtFES2n4H6YLSSF7jYKc8Yia?maker=AutanKZsLpydgGV3RgDdijyWYgcGgjy6jxFY7WCxtu28")</f>
        <v/>
      </c>
      <c r="M101">
        <f>HYPERLINK("https://dexscreener.com/solana/GVQ4gKZnja2AihfoAEKJTtFES2n4H6YLSSF7jYKc8Yia?maker=AutanKZsLpydgGV3RgDdijyWYgcGgjy6jxFY7WCxtu28","https://dexscreener.com/solana/GVQ4gKZnja2AihfoAEKJTtFES2n4H6YLSSF7jYKc8Yia?maker=AutanKZsLpydgGV3RgDdijyWYgcGgjy6jxFY7WCxtu28")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