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30" windowHeight="855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<sst xmlns="http://schemas.openxmlformats.org/spreadsheetml/2006/main" count="213" uniqueCount="213">
  <si>
    <t>tokenaddress</t>
  </si>
  <si>
    <t>tokenname</t>
  </si>
  <si>
    <t>last_active</t>
  </si>
  <si>
    <t>profit_eth</t>
  </si>
  <si>
    <t>profit_percent</t>
  </si>
  <si>
    <t>buy_eth</t>
  </si>
  <si>
    <t>sell_eth</t>
  </si>
  <si>
    <t>30d_txns_buy</t>
  </si>
  <si>
    <t>30d_txns_sell</t>
  </si>
  <si>
    <t>isnengen</t>
  </si>
  <si>
    <t>beizhu</t>
  </si>
  <si>
    <t>definedurl</t>
  </si>
  <si>
    <t>dexurl</t>
  </si>
  <si>
    <t>CzLSujWBLFsSjncfkh59rUFqvafWcY5tzedWJSuypump</t>
  </si>
  <si>
    <t>GOAT</t>
  </si>
  <si>
    <t>7GCihgDB8fe6KNjn2MYtkzZcRjQy3t9GHdC8uHYmW2hr</t>
  </si>
  <si>
    <t>POPCAT</t>
  </si>
  <si>
    <t>EKpQGSJtjMFqKZ9KQanSqYXRcF8fBopzLHYxdM65zcjm</t>
  </si>
  <si>
    <t>$WIF</t>
  </si>
  <si>
    <t>FskzSqy7Pi1f3nWorr4WhhQboxzyv8fv6Q2e8xyDpump</t>
  </si>
  <si>
    <t>morud</t>
  </si>
  <si>
    <t>Fosp9yoXQBdx8YqyURZePYzgpCnxp9XsfnQq69DRvvU4</t>
  </si>
  <si>
    <t>MEDUSA</t>
  </si>
  <si>
    <t>9JhFqCA21MoAXs2PTaeqNQp2XngPn1PgYr2rsEVCpump</t>
  </si>
  <si>
    <t>OPUS</t>
  </si>
  <si>
    <t>G8Vy25NzjRmuQtnN35xF7j3X2Z1TrV39XijZu8Mg4w8n</t>
  </si>
  <si>
    <t>COOK</t>
  </si>
  <si>
    <t>HaP8r3ksG76PhQLTqR8FYBeNiQpejcFbQmiHbg787Ut1</t>
  </si>
  <si>
    <t>TRUMP</t>
  </si>
  <si>
    <t>8Ki8DpuWNxu9VsS3kQbarsCWMcFGWkzzA8pUPto9zBd5</t>
  </si>
  <si>
    <t>LOCKIN</t>
  </si>
  <si>
    <t>2JcXacFwt9mVAwBQ5nZkYwCyXQkRcdsYrDXn6hj22SbP</t>
  </si>
  <si>
    <t>mini</t>
  </si>
  <si>
    <t>D57CP6MA7G5idNmxAuigU6W8uPeiGvDVuuwh4z2ypump</t>
  </si>
  <si>
    <t>LOOM</t>
  </si>
  <si>
    <t>4qNX615pV1oufdodNoiBzUsrUE3ww57DYg6LsUtupump</t>
  </si>
  <si>
    <t>CLAUDIUS</t>
  </si>
  <si>
    <t>AkVt31h8vgji5wF4nVbq1QmBV5wBoe8JdSoDTkDhQwEw</t>
  </si>
  <si>
    <t>WSB</t>
  </si>
  <si>
    <t>8wXtPeU6557ETkp9WHFY1n1EcU6NxDvbAggHGsMYiHsB</t>
  </si>
  <si>
    <t>GME</t>
  </si>
  <si>
    <t>nosXBVoaCTtYdLvKY6Csb4AC8JCdQKKAaWYtx2ZMoo7</t>
  </si>
  <si>
    <t>NOS</t>
  </si>
  <si>
    <t>CUzSRjBvqFFq45mg6j9oyQrDxyUTHEKM2xqKzDkZpump</t>
  </si>
  <si>
    <t>SYDNEY</t>
  </si>
  <si>
    <t>6yjNqPzTSanBWSa6dxVEgTjePXBrZ2FoHLDQwYwEsyM6</t>
  </si>
  <si>
    <t>Chud</t>
  </si>
  <si>
    <t>BEgBsVSKJSxreiCE1XmWWq8arnwit7xDqQXSWYgay9xP</t>
  </si>
  <si>
    <t>WYAC</t>
  </si>
  <si>
    <t>BoAQaykj3LtkM2Brevc7cQcRAzpqcsP47nJ2rkyopump</t>
  </si>
  <si>
    <t>FOREST</t>
  </si>
  <si>
    <t>6c1dUwKi49kbEQLubirFgrPLfcRbF3a6tQmESsXbpump</t>
  </si>
  <si>
    <t>nofap</t>
  </si>
  <si>
    <t>8iWsK2WH3AGviQwAnt43zvc8yLy6QMUSuv8PK2A7pump</t>
  </si>
  <si>
    <t>unknown_8iWs</t>
  </si>
  <si>
    <t>7RrLheV7dSecVka3MfjYb4Wa6Z6uegNyzhpFeERsfFZP</t>
  </si>
  <si>
    <t>Retardia</t>
  </si>
  <si>
    <t>HeJUFDxfJSzYFUuHLxkMqCgytU31G6mjP4wKviwqpump</t>
  </si>
  <si>
    <t>GNON</t>
  </si>
  <si>
    <t>yJcC48AWnaFQxb4CfZY6U19aQr3Pw6RKVhuGCLVpump</t>
  </si>
  <si>
    <t>WoTF</t>
  </si>
  <si>
    <t>DLScRnWofxiYGqnvZWGy9Gt98MPqKdznaK4TRukxpump</t>
  </si>
  <si>
    <t>unknown_DLSc</t>
  </si>
  <si>
    <t>6DSqVXg9WLTWgz6LACqxN757QdHe1sCqkUfojWmxWtok</t>
  </si>
  <si>
    <t>CORN</t>
  </si>
  <si>
    <t>Bz7vVzQhm2KMW1XgcrDruYega1MiwrAs1DQysrx4tFkp</t>
  </si>
  <si>
    <t>WAP</t>
  </si>
  <si>
    <t>GinNabffZL4fUj9Vactxha74GDAW8kDPGaHqMtMzps2f</t>
  </si>
  <si>
    <t>GINNAN</t>
  </si>
  <si>
    <t>GJAFwWjJ3vnTsrQVabjBVK2TYB1YtRCQXRDfDgUnpump</t>
  </si>
  <si>
    <t>ACT</t>
  </si>
  <si>
    <t>9Za5hA1XFyGBNbGNEJH7v411AXaW19WMhKaAvamUgT7T</t>
  </si>
  <si>
    <t>Elysium</t>
  </si>
  <si>
    <t>8wZvGcGePvWEa8tKQUYctMXFSkqS39scozVU9xBVrUjY</t>
  </si>
  <si>
    <t>Remilia</t>
  </si>
  <si>
    <t>A8C3xuqscfmyLrte3VmTqrAq8kgMASius9AFNANwpump</t>
  </si>
  <si>
    <t>FWOG</t>
  </si>
  <si>
    <t>3S8qX1MsMqRbiwKg2cQyx7nis1oHMgaCuc9c4VfvVdPN</t>
  </si>
  <si>
    <t>MOTHER</t>
  </si>
  <si>
    <t>CS7LmjtuugEUWtFgfyto79nrksKigv7Fdcp9qPuigdLs</t>
  </si>
  <si>
    <t>Manyu</t>
  </si>
  <si>
    <t>ED5nyyWEzpPPiWimP8vYm7sD7TD3LAt3Q3gRTWHzPJBY</t>
  </si>
  <si>
    <t>MOODENG</t>
  </si>
  <si>
    <t>6D7NaB2xsLd7cauWu1wKk6KBsJohJmP2qZH9GEfVi5Ui</t>
  </si>
  <si>
    <t>SC</t>
  </si>
  <si>
    <t>H84qihes12nVQarr8rzmw87hDXUbHtFKRm5joBcbpump</t>
  </si>
  <si>
    <t>Maxwell</t>
  </si>
  <si>
    <t>H4zeFe7Xc8jzcE1yzBJpY558qVxiGTPe668uDX16pump</t>
  </si>
  <si>
    <t>TERMAL</t>
  </si>
  <si>
    <t>FwVNiTVWj4dbpX4UGXDJzfubpusvXSRTLPBCdZ5Kpump</t>
  </si>
  <si>
    <t>GOD</t>
  </si>
  <si>
    <t>EjYm7bAPPkeYQoUBRf2HF8xEqNbztahJBHuPxGPkpump</t>
  </si>
  <si>
    <t>Aeon</t>
  </si>
  <si>
    <t>C4u9GYmTvtaGa1a7q6iijn5DK2GYe78fqEeoPwrpump</t>
  </si>
  <si>
    <t>WAPE</t>
  </si>
  <si>
    <t>A17gzfib2UaxteKXzMK37G4AtVqYKRqRLT54aDjYpump</t>
  </si>
  <si>
    <t>EREBUS</t>
  </si>
  <si>
    <t>7M9KJcPNC65ShLDmJmTNhVFcuY95Y1VMeYngKgt67D1t</t>
  </si>
  <si>
    <t>r/snoofi</t>
  </si>
  <si>
    <t>EHHAKzPZJhQy4fc7CTaJPFsetPgKnC6JNCdv6pqsQ7Ma</t>
  </si>
  <si>
    <t>21e8</t>
  </si>
  <si>
    <t>Fch1oixTPri8zxBnmdCEADoJW2toyFHxqDZacQkwdvSP</t>
  </si>
  <si>
    <t>HARAMBE</t>
  </si>
  <si>
    <t>EvNBoWwZFF6pPpjTnNSzrurxkDfw1PGUmih1eAStpump</t>
  </si>
  <si>
    <t>ALPHA</t>
  </si>
  <si>
    <t>DjMzWzcJLEsBXeKsdXi8goyFYUJ8si1vfHrfouTJpump</t>
  </si>
  <si>
    <t>PEAK</t>
  </si>
  <si>
    <t>EH8qsvapyvN6WKGDvpaMEPD78QogYafdYEKJiqaVpump</t>
  </si>
  <si>
    <t>BOA</t>
  </si>
  <si>
    <t>ACv51sJj43UmcwaRA976U1p1uELs3Lm8TAsRheMRpump</t>
  </si>
  <si>
    <t>ETER</t>
  </si>
  <si>
    <t>5oteiV3YZ81aJ7ByZXJzediXrQRQV6RGXS22DBhtpump</t>
  </si>
  <si>
    <t>VIRGO</t>
  </si>
  <si>
    <t>9BB6NFEcjBCtnNLFko2FqVQBq8HHM13kCyYcdQbgpump</t>
  </si>
  <si>
    <t>Fartcoin</t>
  </si>
  <si>
    <t>DPaQfq5sFnoqw2Sh9WMmmASFL9LNu6RdtDqwE1tab2tB</t>
  </si>
  <si>
    <t>SKBDI</t>
  </si>
  <si>
    <t>8NNXWrWVctNw1UFeaBypffimTdcLCcD8XJzHvYsmgwpF</t>
  </si>
  <si>
    <t>BRAINLET</t>
  </si>
  <si>
    <t>F63Uk3oLMMAvJdQNNXCkqFgMqADpHbahxfeFcq3gpump</t>
  </si>
  <si>
    <t>HUG</t>
  </si>
  <si>
    <t>EWy1HPEUq4Lgm6H4pQ8augEuJ7WRwJgENZMTAUzrpump</t>
  </si>
  <si>
    <t>MEME</t>
  </si>
  <si>
    <t>2tBPEZp3uChtKvdKhWgaA8AsqK3J6Mvt8w7XQo39pump</t>
  </si>
  <si>
    <t>maxy</t>
  </si>
  <si>
    <t>2szW59JjYfZBzNzjpD3gnwGmZz6Y34qJ3X6hbA8cpump</t>
  </si>
  <si>
    <t>mikko</t>
  </si>
  <si>
    <t>9EYScpiysGnEimnQPzazr7Jn9GVfxFYzgTEj85hV9L6U</t>
  </si>
  <si>
    <t>tooker</t>
  </si>
  <si>
    <t>GmbC2HgWpHpq9SHnmEXZNT5e1zgcU9oASDqbAkGTpump</t>
  </si>
  <si>
    <t>CATANA</t>
  </si>
  <si>
    <t>n54ZwXEcLnc3o7zK48nhrLV4KTU5wWD4iq7Gvdt5tik</t>
  </si>
  <si>
    <t>PEEP</t>
  </si>
  <si>
    <t>U2wZP8TsYAFc3DWR8fjYuvbPRHsU9EsqzNZ6jw2pump</t>
  </si>
  <si>
    <t>QUEEND</t>
  </si>
  <si>
    <t>C8zVY7RLLjFjdTarznJthTuoMJJXKmgsYNBYu9yApump</t>
  </si>
  <si>
    <t>WHALEAI</t>
  </si>
  <si>
    <t>8XgSvP4iMbBeQDnC9i4odSGeG4h3QoLJ58avjLBnpump</t>
  </si>
  <si>
    <t>LLMtheism</t>
  </si>
  <si>
    <t>66irswy3sn6ueuW48jW8PKp1iumqKrD6U7tgCfuywm4</t>
  </si>
  <si>
    <t>Leilan</t>
  </si>
  <si>
    <t>5AFpf9H8CPpmHe9gmwZYQPtup3MDZ887PUxvY1yapump</t>
  </si>
  <si>
    <t>glados-137</t>
  </si>
  <si>
    <t>HzhhfexEbj3dnVr55mBhiq4Zzh7kSQdDWdjxrMX3pump</t>
  </si>
  <si>
    <t>EACC</t>
  </si>
  <si>
    <t>HzezmX8bRGCBKThgjZu7ZoBN3P825jHk3azBMGZAuTuo</t>
  </si>
  <si>
    <t>GDOGE</t>
  </si>
  <si>
    <t>GbwanZf6fp47iEK2HrmFQWC5XHzy3G1dnXrS3BJYpump</t>
  </si>
  <si>
    <t>HWPW</t>
  </si>
  <si>
    <t>GJdjmbZ5utrTe8Zx7vP6DLw2WrC9X4ZzJJfRr1N6pump</t>
  </si>
  <si>
    <t>PUSSY</t>
  </si>
  <si>
    <t>Fgn3y5zLZTfi5UxP59yHbLmryWgWnHS4BFJHcsuVpump</t>
  </si>
  <si>
    <t>GOTE</t>
  </si>
  <si>
    <t>DLMbs2E11UhHhYTbjzPypFWDnUidFXV5J3Wo7EU3pump</t>
  </si>
  <si>
    <t>Emira</t>
  </si>
  <si>
    <t>BfUfnLMCNwKYamhJXzaxgUmFjrGFHdkjRLAxeaxqpump</t>
  </si>
  <si>
    <t>CTG</t>
  </si>
  <si>
    <t>BDmPUgXr66UL9kgs5T1675NGbuaUv5fWRZJKKZyipump</t>
  </si>
  <si>
    <t>TERMINATOR</t>
  </si>
  <si>
    <t>B77WDWdC7SnC4BJCwMWjdD1rTX3U57qwTg77utN1pump</t>
  </si>
  <si>
    <t>SIN</t>
  </si>
  <si>
    <t>AK7H8U9d1Gjf4MdydZaMmHrM2gmQJVePr8yfiGA8pump</t>
  </si>
  <si>
    <t>Lucifer</t>
  </si>
  <si>
    <t>9GpthvTPDpN19HeyvExoyazRhtq3agtg2nbcS7Topump</t>
  </si>
  <si>
    <t>bing</t>
  </si>
  <si>
    <t>6mv5U2o8eZvm1stKkujmQ3yg9gEGyCoNz7AK7mLSpump</t>
  </si>
  <si>
    <t>$SNACKY</t>
  </si>
  <si>
    <t>6cLLXCTW48EdneJKWhc7vzE4VB3XMcJVEjsocQRHpump</t>
  </si>
  <si>
    <t>STAR</t>
  </si>
  <si>
    <t>4ytpWfVCpJ2nSjahbioPkejnLVBsc7FGZi2hCojppump</t>
  </si>
  <si>
    <t>MENA</t>
  </si>
  <si>
    <t>4iQzeBNpaPMYoY4JC3MNKnnbNXNrM4iP6tvd6W8bpump</t>
  </si>
  <si>
    <t>GLUTEUS</t>
  </si>
  <si>
    <t>3JtfvzFVzkPh1we7DPDGW5xPsrPB5nX5dbAVgTeVpump</t>
  </si>
  <si>
    <t>$some</t>
  </si>
  <si>
    <t>JEHYnb3BcTHT62iJhNobMgJfuGr4LCdpUz5nMQsNpump</t>
  </si>
  <si>
    <t>x982a{j:+.</t>
  </si>
  <si>
    <t>HF1AGRj4c4Dr3MP5stdU8ucEjaLUNmqYm1SWZHJEHxs5</t>
  </si>
  <si>
    <t>$Trump</t>
  </si>
  <si>
    <t>H9SvgwsBJxK9yHVcgMuvhauvRntkaEvuLsCb9yNvpump</t>
  </si>
  <si>
    <t>JOHN</t>
  </si>
  <si>
    <t>GRkAQsphKwc5PPMmi2bLT2aG9opmnHqJPN7spmjLpump</t>
  </si>
  <si>
    <t>ANIME</t>
  </si>
  <si>
    <t>FxWHcRDhL6r6qjTBxw4t43Jv3WaAzQF98vAYj7FWpump</t>
  </si>
  <si>
    <t>GOATKILLER</t>
  </si>
  <si>
    <t>BnyK5ccegzrpEcv9UH5GPF8fZwV865m33pGi2Uk7cXQ7</t>
  </si>
  <si>
    <t>moment</t>
  </si>
  <si>
    <t>AgHg9Q1s9aUhU7YNMH7c5pvCghFVSFcnCEJ4ePKjrDZg</t>
  </si>
  <si>
    <t>Thebes</t>
  </si>
  <si>
    <t>AFDwWYyQkuomHBFRQc9QiZm8urYjmSgGfyD8N9Kfpump</t>
  </si>
  <si>
    <t>KARMA</t>
  </si>
  <si>
    <t>9TTUmf6fJwjHtD16KGyujVixme8Qs9uNuN5jsb6c13Bd</t>
  </si>
  <si>
    <t>distortion</t>
  </si>
  <si>
    <t>7puFdnLuwDeknjMXaqY2rBptw5kLtw4EcjkNSQ3rpump</t>
  </si>
  <si>
    <t>Jamaican</t>
  </si>
  <si>
    <t>4RMsDuJmkthitLuGMVCsQKLec8EKms8G8sqh8nPspump</t>
  </si>
  <si>
    <t>Fear</t>
  </si>
  <si>
    <t>H2c31USxu35MDkBrGph8pUDUnmzo2e4Rf4hnvL2Upump</t>
  </si>
  <si>
    <t>Shoggoth</t>
  </si>
  <si>
    <t>FoTGRd5Q4uqoUqmXiePquqPiy5jmUAftKV1aDxHSpump</t>
  </si>
  <si>
    <t>BJORN</t>
  </si>
  <si>
    <t>CgNMpt1Q9tnsS4DAv5v6jYDG7HtvJh38yBtspB75pump</t>
  </si>
  <si>
    <t>Goats</t>
  </si>
  <si>
    <t>BgmCnJMcM925oHoRW8ogwDcTLA87Pr11ymcwv36Vpump</t>
  </si>
  <si>
    <t>SCORE</t>
  </si>
  <si>
    <t>BVJpGbQ5R5DhZCZXdtx8gJaXDKuuMoV48ZJ4U8Z7pump</t>
  </si>
  <si>
    <t>IMDb</t>
  </si>
  <si>
    <t>75dh1aVyE88DiDDqN396Lkbcf4Kxj2KNGJRCTkcUpump</t>
  </si>
  <si>
    <t>JANUS</t>
  </si>
  <si>
    <t>6nQUZn5F8eZTXcyE3G1KDeMtWnNbbdZKBUGz5TKNpump</t>
  </si>
  <si>
    <t>Millia</t>
  </si>
  <si>
    <t>4FbXdkJ9yuuSqstcqLAM1VTpJqaxd2tMwSDMTsFYzKYz</t>
  </si>
  <si>
    <t>TOMO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</si>
</sst>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1"/>
  <sheetViews>
    <sheetView tabSelected="1" workbookViewId="0">
      <selection activeCell="F7" sqref="F7:H7"/>
    </sheetView>
  </sheetViews>
  <sheetFormatPr defaultColWidth="9" defaultRowHeight="15"/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t="s">
        <v>13</v>
      </c>
      <c r="B2" t="s">
        <v>14</v>
      </c>
      <c r="C2">
        <v>0</v>
      </c>
      <c r="D2">
        <v>224.97</v>
      </c>
      <c r="E2">
        <v>0.04</v>
      </c>
      <c r="F2">
        <v>6761.14</v>
      </c>
      <c r="G2">
        <v>6460.35</v>
      </c>
      <c r="H2">
        <v>355</v>
      </c>
      <c r="I2">
        <v>345</v>
      </c>
      <c r="J2">
        <v>-1</v>
      </c>
      <c r="K2">
        <v>-1</v>
      </c>
      <c r="L2" t="str">
        <f>HYPERLINK("https://www.defined.fi/sol/CzLSujWBLFsSjncfkh59rUFqvafWcY5tzedWJSuypump?maker=AqF1VQcw1L2k5uNHH3itY7QMkVz19k6E3JKrR6BsRJ9Y","https://www.defined.fi/sol/CzLSujWBLFsSjncfkh59rUFqvafWcY5tzedWJSuypump?maker=AqF1VQcw1L2k5uNHH3itY7QMkVz19k6E3JKrR6BsRJ9Y")</f>
        <v>https://www.defined.fi/sol/CzLSujWBLFsSjncfkh59rUFqvafWcY5tzedWJSuypump?maker=AqF1VQcw1L2k5uNHH3itY7QMkVz19k6E3JKrR6BsRJ9Y</v>
      </c>
      <c r="M2" t="str">
        <f>HYPERLINK("https://dexscreener.com/solana/CzLSujWBLFsSjncfkh59rUFqvafWcY5tzedWJSuypump?maker=AqF1VQcw1L2k5uNHH3itY7QMkVz19k6E3JKrR6BsRJ9Y","https://dexscreener.com/solana/CzLSujWBLFsSjncfkh59rUFqvafWcY5tzedWJSuypump?maker=AqF1VQcw1L2k5uNHH3itY7QMkVz19k6E3JKrR6BsRJ9Y")</f>
        <v>https://dexscreener.com/solana/CzLSujWBLFsSjncfkh59rUFqvafWcY5tzedWJSuypump?maker=AqF1VQcw1L2k5uNHH3itY7QMkVz19k6E3JKrR6BsRJ9Y</v>
      </c>
    </row>
    <row r="3" spans="1:13">
      <c r="A3" t="s">
        <v>15</v>
      </c>
      <c r="B3" t="s">
        <v>16</v>
      </c>
      <c r="C3">
        <v>0</v>
      </c>
      <c r="D3">
        <v>-71.46</v>
      </c>
      <c r="E3">
        <v>-0.02</v>
      </c>
      <c r="F3">
        <v>3021.73</v>
      </c>
      <c r="G3">
        <v>2992.87</v>
      </c>
      <c r="H3">
        <v>88</v>
      </c>
      <c r="I3">
        <v>101</v>
      </c>
      <c r="J3">
        <v>-1</v>
      </c>
      <c r="K3">
        <v>-1</v>
      </c>
      <c r="L3" t="str">
        <f>HYPERLINK("https://www.defined.fi/sol/7GCihgDB8fe6KNjn2MYtkzZcRjQy3t9GHdC8uHYmW2hr?maker=AqF1VQcw1L2k5uNHH3itY7QMkVz19k6E3JKrR6BsRJ9Y","https://www.defined.fi/sol/7GCihgDB8fe6KNjn2MYtkzZcRjQy3t9GHdC8uHYmW2hr?maker=AqF1VQcw1L2k5uNHH3itY7QMkVz19k6E3JKrR6BsRJ9Y")</f>
        <v>https://www.defined.fi/sol/7GCihgDB8fe6KNjn2MYtkzZcRjQy3t9GHdC8uHYmW2hr?maker=AqF1VQcw1L2k5uNHH3itY7QMkVz19k6E3JKrR6BsRJ9Y</v>
      </c>
      <c r="M3" t="str">
        <f>HYPERLINK("https://dexscreener.com/solana/7GCihgDB8fe6KNjn2MYtkzZcRjQy3t9GHdC8uHYmW2hr?maker=AqF1VQcw1L2k5uNHH3itY7QMkVz19k6E3JKrR6BsRJ9Y","https://dexscreener.com/solana/7GCihgDB8fe6KNjn2MYtkzZcRjQy3t9GHdC8uHYmW2hr?maker=AqF1VQcw1L2k5uNHH3itY7QMkVz19k6E3JKrR6BsRJ9Y")</f>
        <v>https://dexscreener.com/solana/7GCihgDB8fe6KNjn2MYtkzZcRjQy3t9GHdC8uHYmW2hr?maker=AqF1VQcw1L2k5uNHH3itY7QMkVz19k6E3JKrR6BsRJ9Y</v>
      </c>
    </row>
    <row r="4" spans="1:13">
      <c r="A4" t="s">
        <v>17</v>
      </c>
      <c r="B4" t="s">
        <v>18</v>
      </c>
      <c r="C4">
        <v>0</v>
      </c>
      <c r="D4">
        <v>3.17</v>
      </c>
      <c r="E4">
        <v>0</v>
      </c>
      <c r="F4">
        <v>1365.62</v>
      </c>
      <c r="G4">
        <v>1171.12</v>
      </c>
      <c r="H4">
        <v>35</v>
      </c>
      <c r="I4">
        <v>30</v>
      </c>
      <c r="J4">
        <v>-1</v>
      </c>
      <c r="K4">
        <v>-1</v>
      </c>
      <c r="L4" t="str">
        <f>HYPERLINK("https://www.defined.fi/sol/EKpQGSJtjMFqKZ9KQanSqYXRcF8fBopzLHYxdM65zcjm?maker=AqF1VQcw1L2k5uNHH3itY7QMkVz19k6E3JKrR6BsRJ9Y","https://www.defined.fi/sol/EKpQGSJtjMFqKZ9KQanSqYXRcF8fBopzLHYxdM65zcjm?maker=AqF1VQcw1L2k5uNHH3itY7QMkVz19k6E3JKrR6BsRJ9Y")</f>
        <v>https://www.defined.fi/sol/EKpQGSJtjMFqKZ9KQanSqYXRcF8fBopzLHYxdM65zcjm?maker=AqF1VQcw1L2k5uNHH3itY7QMkVz19k6E3JKrR6BsRJ9Y</v>
      </c>
      <c r="M4" t="str">
        <f>HYPERLINK("https://dexscreener.com/solana/EKpQGSJtjMFqKZ9KQanSqYXRcF8fBopzLHYxdM65zcjm?maker=AqF1VQcw1L2k5uNHH3itY7QMkVz19k6E3JKrR6BsRJ9Y","https://dexscreener.com/solana/EKpQGSJtjMFqKZ9KQanSqYXRcF8fBopzLHYxdM65zcjm?maker=AqF1VQcw1L2k5uNHH3itY7QMkVz19k6E3JKrR6BsRJ9Y")</f>
        <v>https://dexscreener.com/solana/EKpQGSJtjMFqKZ9KQanSqYXRcF8fBopzLHYxdM65zcjm?maker=AqF1VQcw1L2k5uNHH3itY7QMkVz19k6E3JKrR6BsRJ9Y</v>
      </c>
    </row>
    <row r="5" spans="1:13">
      <c r="A5" t="s">
        <v>19</v>
      </c>
      <c r="B5" t="s">
        <v>20</v>
      </c>
      <c r="C5">
        <v>0</v>
      </c>
      <c r="D5">
        <v>5.85</v>
      </c>
      <c r="E5">
        <v>0.02</v>
      </c>
      <c r="F5">
        <v>245.27</v>
      </c>
      <c r="G5">
        <v>251.12</v>
      </c>
      <c r="H5">
        <v>38</v>
      </c>
      <c r="I5">
        <v>38</v>
      </c>
      <c r="J5">
        <v>-1</v>
      </c>
      <c r="K5">
        <v>-1</v>
      </c>
      <c r="L5" t="str">
        <f>HYPERLINK("https://www.defined.fi/sol/FskzSqy7Pi1f3nWorr4WhhQboxzyv8fv6Q2e8xyDpump?maker=AqF1VQcw1L2k5uNHH3itY7QMkVz19k6E3JKrR6BsRJ9Y","https://www.defined.fi/sol/FskzSqy7Pi1f3nWorr4WhhQboxzyv8fv6Q2e8xyDpump?maker=AqF1VQcw1L2k5uNHH3itY7QMkVz19k6E3JKrR6BsRJ9Y")</f>
        <v>https://www.defined.fi/sol/FskzSqy7Pi1f3nWorr4WhhQboxzyv8fv6Q2e8xyDpump?maker=AqF1VQcw1L2k5uNHH3itY7QMkVz19k6E3JKrR6BsRJ9Y</v>
      </c>
      <c r="M5" t="str">
        <f>HYPERLINK("https://dexscreener.com/solana/FskzSqy7Pi1f3nWorr4WhhQboxzyv8fv6Q2e8xyDpump?maker=AqF1VQcw1L2k5uNHH3itY7QMkVz19k6E3JKrR6BsRJ9Y","https://dexscreener.com/solana/FskzSqy7Pi1f3nWorr4WhhQboxzyv8fv6Q2e8xyDpump?maker=AqF1VQcw1L2k5uNHH3itY7QMkVz19k6E3JKrR6BsRJ9Y")</f>
        <v>https://dexscreener.com/solana/FskzSqy7Pi1f3nWorr4WhhQboxzyv8fv6Q2e8xyDpump?maker=AqF1VQcw1L2k5uNHH3itY7QMkVz19k6E3JKrR6BsRJ9Y</v>
      </c>
    </row>
    <row r="6" spans="1:13">
      <c r="A6" t="s">
        <v>21</v>
      </c>
      <c r="B6" t="s">
        <v>22</v>
      </c>
      <c r="C6">
        <v>0</v>
      </c>
      <c r="D6">
        <v>20.99</v>
      </c>
      <c r="E6">
        <v>0.02</v>
      </c>
      <c r="F6">
        <v>950.8</v>
      </c>
      <c r="G6">
        <v>971.79</v>
      </c>
      <c r="H6">
        <v>108</v>
      </c>
      <c r="I6">
        <v>108</v>
      </c>
      <c r="J6">
        <v>-1</v>
      </c>
      <c r="K6">
        <v>-1</v>
      </c>
      <c r="L6" t="str">
        <f>HYPERLINK("https://www.defined.fi/sol/Fosp9yoXQBdx8YqyURZePYzgpCnxp9XsfnQq69DRvvU4?maker=AqF1VQcw1L2k5uNHH3itY7QMkVz19k6E3JKrR6BsRJ9Y","https://www.defined.fi/sol/Fosp9yoXQBdx8YqyURZePYzgpCnxp9XsfnQq69DRvvU4?maker=AqF1VQcw1L2k5uNHH3itY7QMkVz19k6E3JKrR6BsRJ9Y")</f>
        <v>https://www.defined.fi/sol/Fosp9yoXQBdx8YqyURZePYzgpCnxp9XsfnQq69DRvvU4?maker=AqF1VQcw1L2k5uNHH3itY7QMkVz19k6E3JKrR6BsRJ9Y</v>
      </c>
      <c r="M6" t="str">
        <f>HYPERLINK("https://dexscreener.com/solana/Fosp9yoXQBdx8YqyURZePYzgpCnxp9XsfnQq69DRvvU4?maker=AqF1VQcw1L2k5uNHH3itY7QMkVz19k6E3JKrR6BsRJ9Y","https://dexscreener.com/solana/Fosp9yoXQBdx8YqyURZePYzgpCnxp9XsfnQq69DRvvU4?maker=AqF1VQcw1L2k5uNHH3itY7QMkVz19k6E3JKrR6BsRJ9Y")</f>
        <v>https://dexscreener.com/solana/Fosp9yoXQBdx8YqyURZePYzgpCnxp9XsfnQq69DRvvU4?maker=AqF1VQcw1L2k5uNHH3itY7QMkVz19k6E3JKrR6BsRJ9Y</v>
      </c>
    </row>
    <row r="7" spans="1:13">
      <c r="A7" t="s">
        <v>23</v>
      </c>
      <c r="B7" t="s">
        <v>24</v>
      </c>
      <c r="C7">
        <v>0</v>
      </c>
      <c r="D7">
        <v>1.9</v>
      </c>
      <c r="E7">
        <v>0.03</v>
      </c>
      <c r="F7">
        <v>70.03</v>
      </c>
      <c r="G7">
        <v>71.93</v>
      </c>
      <c r="H7">
        <v>31</v>
      </c>
      <c r="I7">
        <v>31</v>
      </c>
      <c r="J7">
        <v>-1</v>
      </c>
      <c r="K7">
        <v>-1</v>
      </c>
      <c r="L7" t="str">
        <f>HYPERLINK("https://www.defined.fi/sol/9JhFqCA21MoAXs2PTaeqNQp2XngPn1PgYr2rsEVCpump?maker=AqF1VQcw1L2k5uNHH3itY7QMkVz19k6E3JKrR6BsRJ9Y","https://www.defined.fi/sol/9JhFqCA21MoAXs2PTaeqNQp2XngPn1PgYr2rsEVCpump?maker=AqF1VQcw1L2k5uNHH3itY7QMkVz19k6E3JKrR6BsRJ9Y")</f>
        <v>https://www.defined.fi/sol/9JhFqCA21MoAXs2PTaeqNQp2XngPn1PgYr2rsEVCpump?maker=AqF1VQcw1L2k5uNHH3itY7QMkVz19k6E3JKrR6BsRJ9Y</v>
      </c>
      <c r="M7" t="str">
        <f>HYPERLINK("https://dexscreener.com/solana/9JhFqCA21MoAXs2PTaeqNQp2XngPn1PgYr2rsEVCpump?maker=AqF1VQcw1L2k5uNHH3itY7QMkVz19k6E3JKrR6BsRJ9Y","https://dexscreener.com/solana/9JhFqCA21MoAXs2PTaeqNQp2XngPn1PgYr2rsEVCpump?maker=AqF1VQcw1L2k5uNHH3itY7QMkVz19k6E3JKrR6BsRJ9Y")</f>
        <v>https://dexscreener.com/solana/9JhFqCA21MoAXs2PTaeqNQp2XngPn1PgYr2rsEVCpump?maker=AqF1VQcw1L2k5uNHH3itY7QMkVz19k6E3JKrR6BsRJ9Y</v>
      </c>
    </row>
    <row r="8" spans="1:13">
      <c r="A8" t="s">
        <v>25</v>
      </c>
      <c r="B8" t="s">
        <v>26</v>
      </c>
      <c r="C8">
        <v>0</v>
      </c>
      <c r="D8">
        <v>1.67</v>
      </c>
      <c r="E8">
        <v>0.04</v>
      </c>
      <c r="F8">
        <v>40.72</v>
      </c>
      <c r="G8">
        <v>42.39</v>
      </c>
      <c r="H8">
        <v>14</v>
      </c>
      <c r="I8">
        <v>14</v>
      </c>
      <c r="J8">
        <v>-1</v>
      </c>
      <c r="K8">
        <v>-1</v>
      </c>
      <c r="L8" t="str">
        <f>HYPERLINK("https://www.defined.fi/sol/G8Vy25NzjRmuQtnN35xF7j3X2Z1TrV39XijZu8Mg4w8n?maker=AqF1VQcw1L2k5uNHH3itY7QMkVz19k6E3JKrR6BsRJ9Y","https://www.defined.fi/sol/G8Vy25NzjRmuQtnN35xF7j3X2Z1TrV39XijZu8Mg4w8n?maker=AqF1VQcw1L2k5uNHH3itY7QMkVz19k6E3JKrR6BsRJ9Y")</f>
        <v>https://www.defined.fi/sol/G8Vy25NzjRmuQtnN35xF7j3X2Z1TrV39XijZu8Mg4w8n?maker=AqF1VQcw1L2k5uNHH3itY7QMkVz19k6E3JKrR6BsRJ9Y</v>
      </c>
      <c r="M8" t="str">
        <f>HYPERLINK("https://dexscreener.com/solana/G8Vy25NzjRmuQtnN35xF7j3X2Z1TrV39XijZu8Mg4w8n?maker=AqF1VQcw1L2k5uNHH3itY7QMkVz19k6E3JKrR6BsRJ9Y","https://dexscreener.com/solana/G8Vy25NzjRmuQtnN35xF7j3X2Z1TrV39XijZu8Mg4w8n?maker=AqF1VQcw1L2k5uNHH3itY7QMkVz19k6E3JKrR6BsRJ9Y")</f>
        <v>https://dexscreener.com/solana/G8Vy25NzjRmuQtnN35xF7j3X2Z1TrV39XijZu8Mg4w8n?maker=AqF1VQcw1L2k5uNHH3itY7QMkVz19k6E3JKrR6BsRJ9Y</v>
      </c>
    </row>
    <row r="9" spans="1:13">
      <c r="A9" t="s">
        <v>27</v>
      </c>
      <c r="B9" t="s">
        <v>28</v>
      </c>
      <c r="C9">
        <v>0</v>
      </c>
      <c r="D9">
        <v>0.332</v>
      </c>
      <c r="E9">
        <v>0.01</v>
      </c>
      <c r="F9">
        <v>55</v>
      </c>
      <c r="G9">
        <v>40.22</v>
      </c>
      <c r="H9">
        <v>10</v>
      </c>
      <c r="I9">
        <v>8</v>
      </c>
      <c r="J9">
        <v>-1</v>
      </c>
      <c r="K9">
        <v>-1</v>
      </c>
      <c r="L9" t="str">
        <f>HYPERLINK("https://www.defined.fi/sol/HaP8r3ksG76PhQLTqR8FYBeNiQpejcFbQmiHbg787Ut1?maker=AqF1VQcw1L2k5uNHH3itY7QMkVz19k6E3JKrR6BsRJ9Y","https://www.defined.fi/sol/HaP8r3ksG76PhQLTqR8FYBeNiQpejcFbQmiHbg787Ut1?maker=AqF1VQcw1L2k5uNHH3itY7QMkVz19k6E3JKrR6BsRJ9Y")</f>
        <v>https://www.defined.fi/sol/HaP8r3ksG76PhQLTqR8FYBeNiQpejcFbQmiHbg787Ut1?maker=AqF1VQcw1L2k5uNHH3itY7QMkVz19k6E3JKrR6BsRJ9Y</v>
      </c>
      <c r="M9" t="str">
        <f>HYPERLINK("https://dexscreener.com/solana/HaP8r3ksG76PhQLTqR8FYBeNiQpejcFbQmiHbg787Ut1?maker=AqF1VQcw1L2k5uNHH3itY7QMkVz19k6E3JKrR6BsRJ9Y","https://dexscreener.com/solana/HaP8r3ksG76PhQLTqR8FYBeNiQpejcFbQmiHbg787Ut1?maker=AqF1VQcw1L2k5uNHH3itY7QMkVz19k6E3JKrR6BsRJ9Y")</f>
        <v>https://dexscreener.com/solana/HaP8r3ksG76PhQLTqR8FYBeNiQpejcFbQmiHbg787Ut1?maker=AqF1VQcw1L2k5uNHH3itY7QMkVz19k6E3JKrR6BsRJ9Y</v>
      </c>
    </row>
    <row r="10" spans="1:13">
      <c r="A10" t="s">
        <v>29</v>
      </c>
      <c r="B10" t="s">
        <v>30</v>
      </c>
      <c r="C10">
        <v>0</v>
      </c>
      <c r="D10">
        <v>0.949</v>
      </c>
      <c r="E10">
        <v>0</v>
      </c>
      <c r="F10">
        <v>99.26</v>
      </c>
      <c r="G10">
        <v>709.49</v>
      </c>
      <c r="H10">
        <v>12</v>
      </c>
      <c r="I10">
        <v>64</v>
      </c>
      <c r="J10">
        <v>-1</v>
      </c>
      <c r="K10">
        <v>-1</v>
      </c>
      <c r="L10" t="str">
        <f>HYPERLINK("https://www.defined.fi/sol/8Ki8DpuWNxu9VsS3kQbarsCWMcFGWkzzA8pUPto9zBd5?maker=AqF1VQcw1L2k5uNHH3itY7QMkVz19k6E3JKrR6BsRJ9Y","https://www.defined.fi/sol/8Ki8DpuWNxu9VsS3kQbarsCWMcFGWkzzA8pUPto9zBd5?maker=AqF1VQcw1L2k5uNHH3itY7QMkVz19k6E3JKrR6BsRJ9Y")</f>
        <v>https://www.defined.fi/sol/8Ki8DpuWNxu9VsS3kQbarsCWMcFGWkzzA8pUPto9zBd5?maker=AqF1VQcw1L2k5uNHH3itY7QMkVz19k6E3JKrR6BsRJ9Y</v>
      </c>
      <c r="M10" t="str">
        <f>HYPERLINK("https://dexscreener.com/solana/8Ki8DpuWNxu9VsS3kQbarsCWMcFGWkzzA8pUPto9zBd5?maker=AqF1VQcw1L2k5uNHH3itY7QMkVz19k6E3JKrR6BsRJ9Y","https://dexscreener.com/solana/8Ki8DpuWNxu9VsS3kQbarsCWMcFGWkzzA8pUPto9zBd5?maker=AqF1VQcw1L2k5uNHH3itY7QMkVz19k6E3JKrR6BsRJ9Y")</f>
        <v>https://dexscreener.com/solana/8Ki8DpuWNxu9VsS3kQbarsCWMcFGWkzzA8pUPto9zBd5?maker=AqF1VQcw1L2k5uNHH3itY7QMkVz19k6E3JKrR6BsRJ9Y</v>
      </c>
    </row>
    <row r="11" spans="1:13">
      <c r="A11" t="s">
        <v>31</v>
      </c>
      <c r="B11" t="s">
        <v>32</v>
      </c>
      <c r="C11">
        <v>0</v>
      </c>
      <c r="D11">
        <v>-0.827</v>
      </c>
      <c r="E11">
        <v>-0.19</v>
      </c>
      <c r="F11">
        <v>605.25</v>
      </c>
      <c r="G11">
        <v>3.44</v>
      </c>
      <c r="H11">
        <v>53</v>
      </c>
      <c r="I11">
        <v>11</v>
      </c>
      <c r="J11">
        <v>-1</v>
      </c>
      <c r="K11">
        <v>-1</v>
      </c>
      <c r="L11" t="str">
        <f>HYPERLINK("https://www.defined.fi/sol/2JcXacFwt9mVAwBQ5nZkYwCyXQkRcdsYrDXn6hj22SbP?maker=AqF1VQcw1L2k5uNHH3itY7QMkVz19k6E3JKrR6BsRJ9Y","https://www.defined.fi/sol/2JcXacFwt9mVAwBQ5nZkYwCyXQkRcdsYrDXn6hj22SbP?maker=AqF1VQcw1L2k5uNHH3itY7QMkVz19k6E3JKrR6BsRJ9Y")</f>
        <v>https://www.defined.fi/sol/2JcXacFwt9mVAwBQ5nZkYwCyXQkRcdsYrDXn6hj22SbP?maker=AqF1VQcw1L2k5uNHH3itY7QMkVz19k6E3JKrR6BsRJ9Y</v>
      </c>
      <c r="M11" t="str">
        <f>HYPERLINK("https://dexscreener.com/solana/2JcXacFwt9mVAwBQ5nZkYwCyXQkRcdsYrDXn6hj22SbP?maker=AqF1VQcw1L2k5uNHH3itY7QMkVz19k6E3JKrR6BsRJ9Y","https://dexscreener.com/solana/2JcXacFwt9mVAwBQ5nZkYwCyXQkRcdsYrDXn6hj22SbP?maker=AqF1VQcw1L2k5uNHH3itY7QMkVz19k6E3JKrR6BsRJ9Y")</f>
        <v>https://dexscreener.com/solana/2JcXacFwt9mVAwBQ5nZkYwCyXQkRcdsYrDXn6hj22SbP?maker=AqF1VQcw1L2k5uNHH3itY7QMkVz19k6E3JKrR6BsRJ9Y</v>
      </c>
    </row>
    <row r="12" spans="1:13">
      <c r="A12" t="s">
        <v>33</v>
      </c>
      <c r="B12" t="s">
        <v>34</v>
      </c>
      <c r="C12">
        <v>0</v>
      </c>
      <c r="D12">
        <v>0.694</v>
      </c>
      <c r="E12">
        <v>0.02</v>
      </c>
      <c r="F12">
        <v>36.7</v>
      </c>
      <c r="G12">
        <v>37.39</v>
      </c>
      <c r="H12">
        <v>10</v>
      </c>
      <c r="I12">
        <v>10</v>
      </c>
      <c r="J12">
        <v>-1</v>
      </c>
      <c r="K12">
        <v>-1</v>
      </c>
      <c r="L12" t="str">
        <f>HYPERLINK("https://www.defined.fi/sol/D57CP6MA7G5idNmxAuigU6W8uPeiGvDVuuwh4z2ypump?maker=AqF1VQcw1L2k5uNHH3itY7QMkVz19k6E3JKrR6BsRJ9Y","https://www.defined.fi/sol/D57CP6MA7G5idNmxAuigU6W8uPeiGvDVuuwh4z2ypump?maker=AqF1VQcw1L2k5uNHH3itY7QMkVz19k6E3JKrR6BsRJ9Y")</f>
        <v>https://www.defined.fi/sol/D57CP6MA7G5idNmxAuigU6W8uPeiGvDVuuwh4z2ypump?maker=AqF1VQcw1L2k5uNHH3itY7QMkVz19k6E3JKrR6BsRJ9Y</v>
      </c>
      <c r="M12" t="str">
        <f>HYPERLINK("https://dexscreener.com/solana/D57CP6MA7G5idNmxAuigU6W8uPeiGvDVuuwh4z2ypump?maker=AqF1VQcw1L2k5uNHH3itY7QMkVz19k6E3JKrR6BsRJ9Y","https://dexscreener.com/solana/D57CP6MA7G5idNmxAuigU6W8uPeiGvDVuuwh4z2ypump?maker=AqF1VQcw1L2k5uNHH3itY7QMkVz19k6E3JKrR6BsRJ9Y")</f>
        <v>https://dexscreener.com/solana/D57CP6MA7G5idNmxAuigU6W8uPeiGvDVuuwh4z2ypump?maker=AqF1VQcw1L2k5uNHH3itY7QMkVz19k6E3JKrR6BsRJ9Y</v>
      </c>
    </row>
    <row r="13" spans="1:13">
      <c r="A13" t="s">
        <v>35</v>
      </c>
      <c r="B13" t="s">
        <v>36</v>
      </c>
      <c r="C13">
        <v>0</v>
      </c>
      <c r="D13">
        <v>2.54</v>
      </c>
      <c r="E13">
        <v>0.02</v>
      </c>
      <c r="F13">
        <v>134.76</v>
      </c>
      <c r="G13">
        <v>137.3</v>
      </c>
      <c r="H13">
        <v>25</v>
      </c>
      <c r="I13">
        <v>25</v>
      </c>
      <c r="J13">
        <v>-1</v>
      </c>
      <c r="K13">
        <v>-1</v>
      </c>
      <c r="L13" t="str">
        <f>HYPERLINK("https://www.defined.fi/sol/4qNX615pV1oufdodNoiBzUsrUE3ww57DYg6LsUtupump?maker=AqF1VQcw1L2k5uNHH3itY7QMkVz19k6E3JKrR6BsRJ9Y","https://www.defined.fi/sol/4qNX615pV1oufdodNoiBzUsrUE3ww57DYg6LsUtupump?maker=AqF1VQcw1L2k5uNHH3itY7QMkVz19k6E3JKrR6BsRJ9Y")</f>
        <v>https://www.defined.fi/sol/4qNX615pV1oufdodNoiBzUsrUE3ww57DYg6LsUtupump?maker=AqF1VQcw1L2k5uNHH3itY7QMkVz19k6E3JKrR6BsRJ9Y</v>
      </c>
      <c r="M13" t="str">
        <f>HYPERLINK("https://dexscreener.com/solana/4qNX615pV1oufdodNoiBzUsrUE3ww57DYg6LsUtupump?maker=AqF1VQcw1L2k5uNHH3itY7QMkVz19k6E3JKrR6BsRJ9Y","https://dexscreener.com/solana/4qNX615pV1oufdodNoiBzUsrUE3ww57DYg6LsUtupump?maker=AqF1VQcw1L2k5uNHH3itY7QMkVz19k6E3JKrR6BsRJ9Y")</f>
        <v>https://dexscreener.com/solana/4qNX615pV1oufdodNoiBzUsrUE3ww57DYg6LsUtupump?maker=AqF1VQcw1L2k5uNHH3itY7QMkVz19k6E3JKrR6BsRJ9Y</v>
      </c>
    </row>
    <row r="14" spans="1:13">
      <c r="A14" t="s">
        <v>37</v>
      </c>
      <c r="B14" t="s">
        <v>38</v>
      </c>
      <c r="C14">
        <v>0</v>
      </c>
      <c r="D14">
        <v>0</v>
      </c>
      <c r="E14">
        <v>0</v>
      </c>
      <c r="F14">
        <v>0</v>
      </c>
      <c r="G14">
        <v>11.4</v>
      </c>
      <c r="H14">
        <v>0</v>
      </c>
      <c r="I14">
        <v>5</v>
      </c>
      <c r="J14">
        <v>-1</v>
      </c>
      <c r="K14">
        <v>-1</v>
      </c>
      <c r="L14" t="str">
        <f>HYPERLINK("https://www.defined.fi/sol/AkVt31h8vgji5wF4nVbq1QmBV5wBoe8JdSoDTkDhQwEw?maker=AqF1VQcw1L2k5uNHH3itY7QMkVz19k6E3JKrR6BsRJ9Y","https://www.defined.fi/sol/AkVt31h8vgji5wF4nVbq1QmBV5wBoe8JdSoDTkDhQwEw?maker=AqF1VQcw1L2k5uNHH3itY7QMkVz19k6E3JKrR6BsRJ9Y")</f>
        <v>https://www.defined.fi/sol/AkVt31h8vgji5wF4nVbq1QmBV5wBoe8JdSoDTkDhQwEw?maker=AqF1VQcw1L2k5uNHH3itY7QMkVz19k6E3JKrR6BsRJ9Y</v>
      </c>
      <c r="M14" t="str">
        <f>HYPERLINK("https://dexscreener.com/solana/AkVt31h8vgji5wF4nVbq1QmBV5wBoe8JdSoDTkDhQwEw?maker=AqF1VQcw1L2k5uNHH3itY7QMkVz19k6E3JKrR6BsRJ9Y","https://dexscreener.com/solana/AkVt31h8vgji5wF4nVbq1QmBV5wBoe8JdSoDTkDhQwEw?maker=AqF1VQcw1L2k5uNHH3itY7QMkVz19k6E3JKrR6BsRJ9Y")</f>
        <v>https://dexscreener.com/solana/AkVt31h8vgji5wF4nVbq1QmBV5wBoe8JdSoDTkDhQwEw?maker=AqF1VQcw1L2k5uNHH3itY7QMkVz19k6E3JKrR6BsRJ9Y</v>
      </c>
    </row>
    <row r="15" spans="1:13">
      <c r="A15" t="s">
        <v>39</v>
      </c>
      <c r="B15" t="s">
        <v>40</v>
      </c>
      <c r="C15">
        <v>0</v>
      </c>
      <c r="D15">
        <v>-0.015</v>
      </c>
      <c r="E15">
        <v>-0.01</v>
      </c>
      <c r="F15">
        <v>11.31</v>
      </c>
      <c r="G15">
        <v>7.42</v>
      </c>
      <c r="H15">
        <v>5</v>
      </c>
      <c r="I15">
        <v>2</v>
      </c>
      <c r="J15">
        <v>-1</v>
      </c>
      <c r="K15">
        <v>-1</v>
      </c>
      <c r="L15" t="str">
        <f>HYPERLINK("https://www.defined.fi/sol/8wXtPeU6557ETkp9WHFY1n1EcU6NxDvbAggHGsMYiHsB?maker=AqF1VQcw1L2k5uNHH3itY7QMkVz19k6E3JKrR6BsRJ9Y","https://www.defined.fi/sol/8wXtPeU6557ETkp9WHFY1n1EcU6NxDvbAggHGsMYiHsB?maker=AqF1VQcw1L2k5uNHH3itY7QMkVz19k6E3JKrR6BsRJ9Y")</f>
        <v>https://www.defined.fi/sol/8wXtPeU6557ETkp9WHFY1n1EcU6NxDvbAggHGsMYiHsB?maker=AqF1VQcw1L2k5uNHH3itY7QMkVz19k6E3JKrR6BsRJ9Y</v>
      </c>
      <c r="M15" t="str">
        <f>HYPERLINK("https://dexscreener.com/solana/8wXtPeU6557ETkp9WHFY1n1EcU6NxDvbAggHGsMYiHsB?maker=AqF1VQcw1L2k5uNHH3itY7QMkVz19k6E3JKrR6BsRJ9Y","https://dexscreener.com/solana/8wXtPeU6557ETkp9WHFY1n1EcU6NxDvbAggHGsMYiHsB?maker=AqF1VQcw1L2k5uNHH3itY7QMkVz19k6E3JKrR6BsRJ9Y")</f>
        <v>https://dexscreener.com/solana/8wXtPeU6557ETkp9WHFY1n1EcU6NxDvbAggHGsMYiHsB?maker=AqF1VQcw1L2k5uNHH3itY7QMkVz19k6E3JKrR6BsRJ9Y</v>
      </c>
    </row>
    <row r="16" spans="1:13">
      <c r="A16" t="s">
        <v>41</v>
      </c>
      <c r="B16" t="s">
        <v>42</v>
      </c>
      <c r="C16">
        <v>0</v>
      </c>
      <c r="D16">
        <v>0.736</v>
      </c>
      <c r="E16">
        <v>0.01</v>
      </c>
      <c r="F16">
        <v>72.47</v>
      </c>
      <c r="G16">
        <v>73.21</v>
      </c>
      <c r="H16">
        <v>4</v>
      </c>
      <c r="I16">
        <v>4</v>
      </c>
      <c r="J16">
        <v>-1</v>
      </c>
      <c r="K16">
        <v>-1</v>
      </c>
      <c r="L16" t="str">
        <f>HYPERLINK("https://www.defined.fi/sol/nosXBVoaCTtYdLvKY6Csb4AC8JCdQKKAaWYtx2ZMoo7?maker=AqF1VQcw1L2k5uNHH3itY7QMkVz19k6E3JKrR6BsRJ9Y","https://www.defined.fi/sol/nosXBVoaCTtYdLvKY6Csb4AC8JCdQKKAaWYtx2ZMoo7?maker=AqF1VQcw1L2k5uNHH3itY7QMkVz19k6E3JKrR6BsRJ9Y")</f>
        <v>https://www.defined.fi/sol/nosXBVoaCTtYdLvKY6Csb4AC8JCdQKKAaWYtx2ZMoo7?maker=AqF1VQcw1L2k5uNHH3itY7QMkVz19k6E3JKrR6BsRJ9Y</v>
      </c>
      <c r="M16" t="str">
        <f>HYPERLINK("https://dexscreener.com/solana/nosXBVoaCTtYdLvKY6Csb4AC8JCdQKKAaWYtx2ZMoo7?maker=AqF1VQcw1L2k5uNHH3itY7QMkVz19k6E3JKrR6BsRJ9Y","https://dexscreener.com/solana/nosXBVoaCTtYdLvKY6Csb4AC8JCdQKKAaWYtx2ZMoo7?maker=AqF1VQcw1L2k5uNHH3itY7QMkVz19k6E3JKrR6BsRJ9Y")</f>
        <v>https://dexscreener.com/solana/nosXBVoaCTtYdLvKY6Csb4AC8JCdQKKAaWYtx2ZMoo7?maker=AqF1VQcw1L2k5uNHH3itY7QMkVz19k6E3JKrR6BsRJ9Y</v>
      </c>
    </row>
    <row r="17" spans="1:13">
      <c r="A17" t="s">
        <v>43</v>
      </c>
      <c r="B17" t="s">
        <v>44</v>
      </c>
      <c r="C17">
        <v>0</v>
      </c>
      <c r="D17">
        <v>11.43</v>
      </c>
      <c r="E17">
        <v>0.02</v>
      </c>
      <c r="F17">
        <v>483</v>
      </c>
      <c r="G17">
        <v>520.93</v>
      </c>
      <c r="H17">
        <v>115</v>
      </c>
      <c r="I17">
        <v>119</v>
      </c>
      <c r="J17">
        <v>-1</v>
      </c>
      <c r="K17">
        <v>-1</v>
      </c>
      <c r="L17" t="str">
        <f>HYPERLINK("https://www.defined.fi/sol/CUzSRjBvqFFq45mg6j9oyQrDxyUTHEKM2xqKzDkZpump?maker=AqF1VQcw1L2k5uNHH3itY7QMkVz19k6E3JKrR6BsRJ9Y","https://www.defined.fi/sol/CUzSRjBvqFFq45mg6j9oyQrDxyUTHEKM2xqKzDkZpump?maker=AqF1VQcw1L2k5uNHH3itY7QMkVz19k6E3JKrR6BsRJ9Y")</f>
        <v>https://www.defined.fi/sol/CUzSRjBvqFFq45mg6j9oyQrDxyUTHEKM2xqKzDkZpump?maker=AqF1VQcw1L2k5uNHH3itY7QMkVz19k6E3JKrR6BsRJ9Y</v>
      </c>
      <c r="M17" t="str">
        <f>HYPERLINK("https://dexscreener.com/solana/CUzSRjBvqFFq45mg6j9oyQrDxyUTHEKM2xqKzDkZpump?maker=AqF1VQcw1L2k5uNHH3itY7QMkVz19k6E3JKrR6BsRJ9Y","https://dexscreener.com/solana/CUzSRjBvqFFq45mg6j9oyQrDxyUTHEKM2xqKzDkZpump?maker=AqF1VQcw1L2k5uNHH3itY7QMkVz19k6E3JKrR6BsRJ9Y")</f>
        <v>https://dexscreener.com/solana/CUzSRjBvqFFq45mg6j9oyQrDxyUTHEKM2xqKzDkZpump?maker=AqF1VQcw1L2k5uNHH3itY7QMkVz19k6E3JKrR6BsRJ9Y</v>
      </c>
    </row>
    <row r="18" spans="1:13">
      <c r="A18" t="s">
        <v>45</v>
      </c>
      <c r="B18" t="s">
        <v>46</v>
      </c>
      <c r="C18">
        <v>0</v>
      </c>
      <c r="D18">
        <v>0.221</v>
      </c>
      <c r="E18">
        <v>0.01</v>
      </c>
      <c r="F18">
        <v>21.35</v>
      </c>
      <c r="G18">
        <v>21.57</v>
      </c>
      <c r="H18">
        <v>8</v>
      </c>
      <c r="I18">
        <v>8</v>
      </c>
      <c r="J18">
        <v>-1</v>
      </c>
      <c r="K18">
        <v>-1</v>
      </c>
      <c r="L18" t="str">
        <f>HYPERLINK("https://www.defined.fi/sol/6yjNqPzTSanBWSa6dxVEgTjePXBrZ2FoHLDQwYwEsyM6?maker=AqF1VQcw1L2k5uNHH3itY7QMkVz19k6E3JKrR6BsRJ9Y","https://www.defined.fi/sol/6yjNqPzTSanBWSa6dxVEgTjePXBrZ2FoHLDQwYwEsyM6?maker=AqF1VQcw1L2k5uNHH3itY7QMkVz19k6E3JKrR6BsRJ9Y")</f>
        <v>https://www.defined.fi/sol/6yjNqPzTSanBWSa6dxVEgTjePXBrZ2FoHLDQwYwEsyM6?maker=AqF1VQcw1L2k5uNHH3itY7QMkVz19k6E3JKrR6BsRJ9Y</v>
      </c>
      <c r="M18" t="str">
        <f>HYPERLINK("https://dexscreener.com/solana/6yjNqPzTSanBWSa6dxVEgTjePXBrZ2FoHLDQwYwEsyM6?maker=AqF1VQcw1L2k5uNHH3itY7QMkVz19k6E3JKrR6BsRJ9Y","https://dexscreener.com/solana/6yjNqPzTSanBWSa6dxVEgTjePXBrZ2FoHLDQwYwEsyM6?maker=AqF1VQcw1L2k5uNHH3itY7QMkVz19k6E3JKrR6BsRJ9Y")</f>
        <v>https://dexscreener.com/solana/6yjNqPzTSanBWSa6dxVEgTjePXBrZ2FoHLDQwYwEsyM6?maker=AqF1VQcw1L2k5uNHH3itY7QMkVz19k6E3JKrR6BsRJ9Y</v>
      </c>
    </row>
    <row r="19" spans="1:13">
      <c r="A19" t="s">
        <v>47</v>
      </c>
      <c r="B19" t="s">
        <v>48</v>
      </c>
      <c r="C19">
        <v>0</v>
      </c>
      <c r="D19">
        <v>0.966</v>
      </c>
      <c r="E19">
        <v>0.02</v>
      </c>
      <c r="F19">
        <v>48.49</v>
      </c>
      <c r="G19">
        <v>49.46</v>
      </c>
      <c r="H19">
        <v>5</v>
      </c>
      <c r="I19">
        <v>5</v>
      </c>
      <c r="J19">
        <v>-1</v>
      </c>
      <c r="K19">
        <v>-1</v>
      </c>
      <c r="L19" t="str">
        <f>HYPERLINK("https://www.defined.fi/sol/BEgBsVSKJSxreiCE1XmWWq8arnwit7xDqQXSWYgay9xP?maker=AqF1VQcw1L2k5uNHH3itY7QMkVz19k6E3JKrR6BsRJ9Y","https://www.defined.fi/sol/BEgBsVSKJSxreiCE1XmWWq8arnwit7xDqQXSWYgay9xP?maker=AqF1VQcw1L2k5uNHH3itY7QMkVz19k6E3JKrR6BsRJ9Y")</f>
        <v>https://www.defined.fi/sol/BEgBsVSKJSxreiCE1XmWWq8arnwit7xDqQXSWYgay9xP?maker=AqF1VQcw1L2k5uNHH3itY7QMkVz19k6E3JKrR6BsRJ9Y</v>
      </c>
      <c r="M19" t="str">
        <f>HYPERLINK("https://dexscreener.com/solana/BEgBsVSKJSxreiCE1XmWWq8arnwit7xDqQXSWYgay9xP?maker=AqF1VQcw1L2k5uNHH3itY7QMkVz19k6E3JKrR6BsRJ9Y","https://dexscreener.com/solana/BEgBsVSKJSxreiCE1XmWWq8arnwit7xDqQXSWYgay9xP?maker=AqF1VQcw1L2k5uNHH3itY7QMkVz19k6E3JKrR6BsRJ9Y")</f>
        <v>https://dexscreener.com/solana/BEgBsVSKJSxreiCE1XmWWq8arnwit7xDqQXSWYgay9xP?maker=AqF1VQcw1L2k5uNHH3itY7QMkVz19k6E3JKrR6BsRJ9Y</v>
      </c>
    </row>
    <row r="20" spans="1:13">
      <c r="A20" t="s">
        <v>49</v>
      </c>
      <c r="B20" t="s">
        <v>50</v>
      </c>
      <c r="C20">
        <v>0</v>
      </c>
      <c r="D20">
        <v>6.29</v>
      </c>
      <c r="E20">
        <v>0.01</v>
      </c>
      <c r="F20">
        <v>397.73</v>
      </c>
      <c r="G20">
        <v>434.68</v>
      </c>
      <c r="H20">
        <v>72</v>
      </c>
      <c r="I20">
        <v>79</v>
      </c>
      <c r="J20">
        <v>-1</v>
      </c>
      <c r="K20">
        <v>-1</v>
      </c>
      <c r="L20" t="str">
        <f>HYPERLINK("https://www.defined.fi/sol/BoAQaykj3LtkM2Brevc7cQcRAzpqcsP47nJ2rkyopump?maker=AqF1VQcw1L2k5uNHH3itY7QMkVz19k6E3JKrR6BsRJ9Y","https://www.defined.fi/sol/BoAQaykj3LtkM2Brevc7cQcRAzpqcsP47nJ2rkyopump?maker=AqF1VQcw1L2k5uNHH3itY7QMkVz19k6E3JKrR6BsRJ9Y")</f>
        <v>https://www.defined.fi/sol/BoAQaykj3LtkM2Brevc7cQcRAzpqcsP47nJ2rkyopump?maker=AqF1VQcw1L2k5uNHH3itY7QMkVz19k6E3JKrR6BsRJ9Y</v>
      </c>
      <c r="M20" t="str">
        <f>HYPERLINK("https://dexscreener.com/solana/BoAQaykj3LtkM2Brevc7cQcRAzpqcsP47nJ2rkyopump?maker=AqF1VQcw1L2k5uNHH3itY7QMkVz19k6E3JKrR6BsRJ9Y","https://dexscreener.com/solana/BoAQaykj3LtkM2Brevc7cQcRAzpqcsP47nJ2rkyopump?maker=AqF1VQcw1L2k5uNHH3itY7QMkVz19k6E3JKrR6BsRJ9Y")</f>
        <v>https://dexscreener.com/solana/BoAQaykj3LtkM2Brevc7cQcRAzpqcsP47nJ2rkyopump?maker=AqF1VQcw1L2k5uNHH3itY7QMkVz19k6E3JKrR6BsRJ9Y</v>
      </c>
    </row>
    <row r="21" spans="1:13">
      <c r="A21" t="s">
        <v>51</v>
      </c>
      <c r="B21" t="s">
        <v>52</v>
      </c>
      <c r="C21">
        <v>0</v>
      </c>
      <c r="D21">
        <v>0.037</v>
      </c>
      <c r="E21">
        <v>0.06</v>
      </c>
      <c r="F21">
        <v>0.618</v>
      </c>
      <c r="G21">
        <v>0.655</v>
      </c>
      <c r="H21">
        <v>1</v>
      </c>
      <c r="I21">
        <v>1</v>
      </c>
      <c r="J21">
        <v>-1</v>
      </c>
      <c r="K21">
        <v>-1</v>
      </c>
      <c r="L21" t="str">
        <f>HYPERLINK("https://www.defined.fi/sol/6c1dUwKi49kbEQLubirFgrPLfcRbF3a6tQmESsXbpump?maker=AqF1VQcw1L2k5uNHH3itY7QMkVz19k6E3JKrR6BsRJ9Y","https://www.defined.fi/sol/6c1dUwKi49kbEQLubirFgrPLfcRbF3a6tQmESsXbpump?maker=AqF1VQcw1L2k5uNHH3itY7QMkVz19k6E3JKrR6BsRJ9Y")</f>
        <v>https://www.defined.fi/sol/6c1dUwKi49kbEQLubirFgrPLfcRbF3a6tQmESsXbpump?maker=AqF1VQcw1L2k5uNHH3itY7QMkVz19k6E3JKrR6BsRJ9Y</v>
      </c>
      <c r="M21" t="str">
        <f>HYPERLINK("https://dexscreener.com/solana/6c1dUwKi49kbEQLubirFgrPLfcRbF3a6tQmESsXbpump?maker=AqF1VQcw1L2k5uNHH3itY7QMkVz19k6E3JKrR6BsRJ9Y","https://dexscreener.com/solana/6c1dUwKi49kbEQLubirFgrPLfcRbF3a6tQmESsXbpump?maker=AqF1VQcw1L2k5uNHH3itY7QMkVz19k6E3JKrR6BsRJ9Y")</f>
        <v>https://dexscreener.com/solana/6c1dUwKi49kbEQLubirFgrPLfcRbF3a6tQmESsXbpump?maker=AqF1VQcw1L2k5uNHH3itY7QMkVz19k6E3JKrR6BsRJ9Y</v>
      </c>
    </row>
    <row r="22" spans="1:13">
      <c r="A22" t="s">
        <v>53</v>
      </c>
      <c r="B22" t="s">
        <v>54</v>
      </c>
      <c r="C22">
        <v>0</v>
      </c>
      <c r="D22">
        <v>15.6</v>
      </c>
      <c r="E22">
        <v>0.02</v>
      </c>
      <c r="F22">
        <v>772.31</v>
      </c>
      <c r="G22">
        <v>787.9</v>
      </c>
      <c r="H22">
        <v>158</v>
      </c>
      <c r="I22">
        <v>158</v>
      </c>
      <c r="J22">
        <v>-1</v>
      </c>
      <c r="K22">
        <v>-1</v>
      </c>
      <c r="L22" t="str">
        <f>HYPERLINK("https://www.defined.fi/sol/8iWsK2WH3AGviQwAnt43zvc8yLy6QMUSuv8PK2A7pump?maker=AqF1VQcw1L2k5uNHH3itY7QMkVz19k6E3JKrR6BsRJ9Y","https://www.defined.fi/sol/8iWsK2WH3AGviQwAnt43zvc8yLy6QMUSuv8PK2A7pump?maker=AqF1VQcw1L2k5uNHH3itY7QMkVz19k6E3JKrR6BsRJ9Y")</f>
        <v>https://www.defined.fi/sol/8iWsK2WH3AGviQwAnt43zvc8yLy6QMUSuv8PK2A7pump?maker=AqF1VQcw1L2k5uNHH3itY7QMkVz19k6E3JKrR6BsRJ9Y</v>
      </c>
      <c r="M22" t="str">
        <f>HYPERLINK("https://dexscreener.com/solana/8iWsK2WH3AGviQwAnt43zvc8yLy6QMUSuv8PK2A7pump?maker=AqF1VQcw1L2k5uNHH3itY7QMkVz19k6E3JKrR6BsRJ9Y","https://dexscreener.com/solana/8iWsK2WH3AGviQwAnt43zvc8yLy6QMUSuv8PK2A7pump?maker=AqF1VQcw1L2k5uNHH3itY7QMkVz19k6E3JKrR6BsRJ9Y")</f>
        <v>https://dexscreener.com/solana/8iWsK2WH3AGviQwAnt43zvc8yLy6QMUSuv8PK2A7pump?maker=AqF1VQcw1L2k5uNHH3itY7QMkVz19k6E3JKrR6BsRJ9Y</v>
      </c>
    </row>
    <row r="23" spans="1:13">
      <c r="A23" t="s">
        <v>55</v>
      </c>
      <c r="B23" t="s">
        <v>56</v>
      </c>
      <c r="C23">
        <v>0</v>
      </c>
      <c r="D23">
        <v>3.12</v>
      </c>
      <c r="E23">
        <v>0.03</v>
      </c>
      <c r="F23">
        <v>106.93</v>
      </c>
      <c r="G23">
        <v>110.05</v>
      </c>
      <c r="H23">
        <v>32</v>
      </c>
      <c r="I23">
        <v>32</v>
      </c>
      <c r="J23">
        <v>-1</v>
      </c>
      <c r="K23">
        <v>-1</v>
      </c>
      <c r="L23" t="str">
        <f>HYPERLINK("https://www.defined.fi/sol/7RrLheV7dSecVka3MfjYb4Wa6Z6uegNyzhpFeERsfFZP?maker=AqF1VQcw1L2k5uNHH3itY7QMkVz19k6E3JKrR6BsRJ9Y","https://www.defined.fi/sol/7RrLheV7dSecVka3MfjYb4Wa6Z6uegNyzhpFeERsfFZP?maker=AqF1VQcw1L2k5uNHH3itY7QMkVz19k6E3JKrR6BsRJ9Y")</f>
        <v>https://www.defined.fi/sol/7RrLheV7dSecVka3MfjYb4Wa6Z6uegNyzhpFeERsfFZP?maker=AqF1VQcw1L2k5uNHH3itY7QMkVz19k6E3JKrR6BsRJ9Y</v>
      </c>
      <c r="M23" t="str">
        <f>HYPERLINK("https://dexscreener.com/solana/7RrLheV7dSecVka3MfjYb4Wa6Z6uegNyzhpFeERsfFZP?maker=AqF1VQcw1L2k5uNHH3itY7QMkVz19k6E3JKrR6BsRJ9Y","https://dexscreener.com/solana/7RrLheV7dSecVka3MfjYb4Wa6Z6uegNyzhpFeERsfFZP?maker=AqF1VQcw1L2k5uNHH3itY7QMkVz19k6E3JKrR6BsRJ9Y")</f>
        <v>https://dexscreener.com/solana/7RrLheV7dSecVka3MfjYb4Wa6Z6uegNyzhpFeERsfFZP?maker=AqF1VQcw1L2k5uNHH3itY7QMkVz19k6E3JKrR6BsRJ9Y</v>
      </c>
    </row>
    <row r="24" spans="1:13">
      <c r="A24" t="s">
        <v>57</v>
      </c>
      <c r="B24" t="s">
        <v>58</v>
      </c>
      <c r="C24">
        <v>0</v>
      </c>
      <c r="D24">
        <v>8.71</v>
      </c>
      <c r="E24">
        <v>0.04</v>
      </c>
      <c r="F24">
        <v>207.96</v>
      </c>
      <c r="G24">
        <v>205.64</v>
      </c>
      <c r="H24">
        <v>16</v>
      </c>
      <c r="I24">
        <v>15</v>
      </c>
      <c r="J24">
        <v>-1</v>
      </c>
      <c r="K24">
        <v>-1</v>
      </c>
      <c r="L24" t="str">
        <f>HYPERLINK("https://www.defined.fi/sol/HeJUFDxfJSzYFUuHLxkMqCgytU31G6mjP4wKviwqpump?maker=AqF1VQcw1L2k5uNHH3itY7QMkVz19k6E3JKrR6BsRJ9Y","https://www.defined.fi/sol/HeJUFDxfJSzYFUuHLxkMqCgytU31G6mjP4wKviwqpump?maker=AqF1VQcw1L2k5uNHH3itY7QMkVz19k6E3JKrR6BsRJ9Y")</f>
        <v>https://www.defined.fi/sol/HeJUFDxfJSzYFUuHLxkMqCgytU31G6mjP4wKviwqpump?maker=AqF1VQcw1L2k5uNHH3itY7QMkVz19k6E3JKrR6BsRJ9Y</v>
      </c>
      <c r="M24" t="str">
        <f>HYPERLINK("https://dexscreener.com/solana/HeJUFDxfJSzYFUuHLxkMqCgytU31G6mjP4wKviwqpump?maker=AqF1VQcw1L2k5uNHH3itY7QMkVz19k6E3JKrR6BsRJ9Y","https://dexscreener.com/solana/HeJUFDxfJSzYFUuHLxkMqCgytU31G6mjP4wKviwqpump?maker=AqF1VQcw1L2k5uNHH3itY7QMkVz19k6E3JKrR6BsRJ9Y")</f>
        <v>https://dexscreener.com/solana/HeJUFDxfJSzYFUuHLxkMqCgytU31G6mjP4wKviwqpump?maker=AqF1VQcw1L2k5uNHH3itY7QMkVz19k6E3JKrR6BsRJ9Y</v>
      </c>
    </row>
    <row r="25" spans="1:13">
      <c r="A25" t="s">
        <v>59</v>
      </c>
      <c r="B25" t="s">
        <v>60</v>
      </c>
      <c r="C25">
        <v>0</v>
      </c>
      <c r="D25">
        <v>0.073</v>
      </c>
      <c r="E25">
        <v>0.02</v>
      </c>
      <c r="F25">
        <v>3.12</v>
      </c>
      <c r="G25">
        <v>3.2</v>
      </c>
      <c r="H25">
        <v>1</v>
      </c>
      <c r="I25">
        <v>1</v>
      </c>
      <c r="J25">
        <v>-1</v>
      </c>
      <c r="K25">
        <v>-1</v>
      </c>
      <c r="L25" t="str">
        <f>HYPERLINK("https://www.defined.fi/sol/yJcC48AWnaFQxb4CfZY6U19aQr3Pw6RKVhuGCLVpump?maker=AqF1VQcw1L2k5uNHH3itY7QMkVz19k6E3JKrR6BsRJ9Y","https://www.defined.fi/sol/yJcC48AWnaFQxb4CfZY6U19aQr3Pw6RKVhuGCLVpump?maker=AqF1VQcw1L2k5uNHH3itY7QMkVz19k6E3JKrR6BsRJ9Y")</f>
        <v>https://www.defined.fi/sol/yJcC48AWnaFQxb4CfZY6U19aQr3Pw6RKVhuGCLVpump?maker=AqF1VQcw1L2k5uNHH3itY7QMkVz19k6E3JKrR6BsRJ9Y</v>
      </c>
      <c r="M25" t="str">
        <f>HYPERLINK("https://dexscreener.com/solana/yJcC48AWnaFQxb4CfZY6U19aQr3Pw6RKVhuGCLVpump?maker=AqF1VQcw1L2k5uNHH3itY7QMkVz19k6E3JKrR6BsRJ9Y","https://dexscreener.com/solana/yJcC48AWnaFQxb4CfZY6U19aQr3Pw6RKVhuGCLVpump?maker=AqF1VQcw1L2k5uNHH3itY7QMkVz19k6E3JKrR6BsRJ9Y")</f>
        <v>https://dexscreener.com/solana/yJcC48AWnaFQxb4CfZY6U19aQr3Pw6RKVhuGCLVpump?maker=AqF1VQcw1L2k5uNHH3itY7QMkVz19k6E3JKrR6BsRJ9Y</v>
      </c>
    </row>
    <row r="26" spans="1:13">
      <c r="A26" t="s">
        <v>61</v>
      </c>
      <c r="B26" t="s">
        <v>62</v>
      </c>
      <c r="C26">
        <v>0</v>
      </c>
      <c r="D26">
        <v>1.54</v>
      </c>
      <c r="E26">
        <v>0.02</v>
      </c>
      <c r="F26">
        <v>76.61</v>
      </c>
      <c r="G26">
        <v>78.15</v>
      </c>
      <c r="H26">
        <v>18</v>
      </c>
      <c r="I26">
        <v>18</v>
      </c>
      <c r="J26">
        <v>-1</v>
      </c>
      <c r="K26">
        <v>-1</v>
      </c>
      <c r="L26" t="str">
        <f>HYPERLINK("https://www.defined.fi/sol/DLScRnWofxiYGqnvZWGy9Gt98MPqKdznaK4TRukxpump?maker=AqF1VQcw1L2k5uNHH3itY7QMkVz19k6E3JKrR6BsRJ9Y","https://www.defined.fi/sol/DLScRnWofxiYGqnvZWGy9Gt98MPqKdznaK4TRukxpump?maker=AqF1VQcw1L2k5uNHH3itY7QMkVz19k6E3JKrR6BsRJ9Y")</f>
        <v>https://www.defined.fi/sol/DLScRnWofxiYGqnvZWGy9Gt98MPqKdznaK4TRukxpump?maker=AqF1VQcw1L2k5uNHH3itY7QMkVz19k6E3JKrR6BsRJ9Y</v>
      </c>
      <c r="M26" t="str">
        <f>HYPERLINK("https://dexscreener.com/solana/DLScRnWofxiYGqnvZWGy9Gt98MPqKdznaK4TRukxpump?maker=AqF1VQcw1L2k5uNHH3itY7QMkVz19k6E3JKrR6BsRJ9Y","https://dexscreener.com/solana/DLScRnWofxiYGqnvZWGy9Gt98MPqKdznaK4TRukxpump?maker=AqF1VQcw1L2k5uNHH3itY7QMkVz19k6E3JKrR6BsRJ9Y")</f>
        <v>https://dexscreener.com/solana/DLScRnWofxiYGqnvZWGy9Gt98MPqKdznaK4TRukxpump?maker=AqF1VQcw1L2k5uNHH3itY7QMkVz19k6E3JKrR6BsRJ9Y</v>
      </c>
    </row>
    <row r="27" spans="1:13">
      <c r="A27" t="s">
        <v>63</v>
      </c>
      <c r="B27" t="s">
        <v>64</v>
      </c>
      <c r="C27">
        <v>0</v>
      </c>
      <c r="D27">
        <v>-0.196</v>
      </c>
      <c r="E27">
        <v>-0.01</v>
      </c>
      <c r="F27">
        <v>21.64</v>
      </c>
      <c r="G27">
        <v>22.04</v>
      </c>
      <c r="H27">
        <v>6</v>
      </c>
      <c r="I27">
        <v>5</v>
      </c>
      <c r="J27">
        <v>-1</v>
      </c>
      <c r="K27">
        <v>-1</v>
      </c>
      <c r="L27" t="str">
        <f>HYPERLINK("https://www.defined.fi/sol/6DSqVXg9WLTWgz6LACqxN757QdHe1sCqkUfojWmxWtok?maker=AqF1VQcw1L2k5uNHH3itY7QMkVz19k6E3JKrR6BsRJ9Y","https://www.defined.fi/sol/6DSqVXg9WLTWgz6LACqxN757QdHe1sCqkUfojWmxWtok?maker=AqF1VQcw1L2k5uNHH3itY7QMkVz19k6E3JKrR6BsRJ9Y")</f>
        <v>https://www.defined.fi/sol/6DSqVXg9WLTWgz6LACqxN757QdHe1sCqkUfojWmxWtok?maker=AqF1VQcw1L2k5uNHH3itY7QMkVz19k6E3JKrR6BsRJ9Y</v>
      </c>
      <c r="M27" t="str">
        <f>HYPERLINK("https://dexscreener.com/solana/6DSqVXg9WLTWgz6LACqxN757QdHe1sCqkUfojWmxWtok?maker=AqF1VQcw1L2k5uNHH3itY7QMkVz19k6E3JKrR6BsRJ9Y","https://dexscreener.com/solana/6DSqVXg9WLTWgz6LACqxN757QdHe1sCqkUfojWmxWtok?maker=AqF1VQcw1L2k5uNHH3itY7QMkVz19k6E3JKrR6BsRJ9Y")</f>
        <v>https://dexscreener.com/solana/6DSqVXg9WLTWgz6LACqxN757QdHe1sCqkUfojWmxWtok?maker=AqF1VQcw1L2k5uNHH3itY7QMkVz19k6E3JKrR6BsRJ9Y</v>
      </c>
    </row>
    <row r="28" spans="1:13">
      <c r="A28" t="s">
        <v>65</v>
      </c>
      <c r="B28" t="s">
        <v>66</v>
      </c>
      <c r="C28">
        <v>0</v>
      </c>
      <c r="D28">
        <v>0.274</v>
      </c>
      <c r="E28">
        <v>0.01</v>
      </c>
      <c r="F28">
        <v>38.45</v>
      </c>
      <c r="G28">
        <v>38.46</v>
      </c>
      <c r="H28">
        <v>41</v>
      </c>
      <c r="I28">
        <v>41</v>
      </c>
      <c r="J28">
        <v>-1</v>
      </c>
      <c r="K28">
        <v>-1</v>
      </c>
      <c r="L28" t="str">
        <f>HYPERLINK("https://www.defined.fi/sol/Bz7vVzQhm2KMW1XgcrDruYega1MiwrAs1DQysrx4tFkp?maker=AqF1VQcw1L2k5uNHH3itY7QMkVz19k6E3JKrR6BsRJ9Y","https://www.defined.fi/sol/Bz7vVzQhm2KMW1XgcrDruYega1MiwrAs1DQysrx4tFkp?maker=AqF1VQcw1L2k5uNHH3itY7QMkVz19k6E3JKrR6BsRJ9Y")</f>
        <v>https://www.defined.fi/sol/Bz7vVzQhm2KMW1XgcrDruYega1MiwrAs1DQysrx4tFkp?maker=AqF1VQcw1L2k5uNHH3itY7QMkVz19k6E3JKrR6BsRJ9Y</v>
      </c>
      <c r="M28" t="str">
        <f>HYPERLINK("https://dexscreener.com/solana/Bz7vVzQhm2KMW1XgcrDruYega1MiwrAs1DQysrx4tFkp?maker=AqF1VQcw1L2k5uNHH3itY7QMkVz19k6E3JKrR6BsRJ9Y","https://dexscreener.com/solana/Bz7vVzQhm2KMW1XgcrDruYega1MiwrAs1DQysrx4tFkp?maker=AqF1VQcw1L2k5uNHH3itY7QMkVz19k6E3JKrR6BsRJ9Y")</f>
        <v>https://dexscreener.com/solana/Bz7vVzQhm2KMW1XgcrDruYega1MiwrAs1DQysrx4tFkp?maker=AqF1VQcw1L2k5uNHH3itY7QMkVz19k6E3JKrR6BsRJ9Y</v>
      </c>
    </row>
    <row r="29" spans="1:13">
      <c r="A29" t="s">
        <v>67</v>
      </c>
      <c r="B29" t="s">
        <v>68</v>
      </c>
      <c r="C29">
        <v>0</v>
      </c>
      <c r="D29">
        <v>0.825</v>
      </c>
      <c r="E29">
        <v>0.02</v>
      </c>
      <c r="F29">
        <v>53.64</v>
      </c>
      <c r="G29">
        <v>52.61</v>
      </c>
      <c r="H29">
        <v>17</v>
      </c>
      <c r="I29">
        <v>15</v>
      </c>
      <c r="J29">
        <v>-1</v>
      </c>
      <c r="K29">
        <v>-1</v>
      </c>
      <c r="L29" t="str">
        <f>HYPERLINK("https://www.defined.fi/sol/GinNabffZL4fUj9Vactxha74GDAW8kDPGaHqMtMzps2f?maker=AqF1VQcw1L2k5uNHH3itY7QMkVz19k6E3JKrR6BsRJ9Y","https://www.defined.fi/sol/GinNabffZL4fUj9Vactxha74GDAW8kDPGaHqMtMzps2f?maker=AqF1VQcw1L2k5uNHH3itY7QMkVz19k6E3JKrR6BsRJ9Y")</f>
        <v>https://www.defined.fi/sol/GinNabffZL4fUj9Vactxha74GDAW8kDPGaHqMtMzps2f?maker=AqF1VQcw1L2k5uNHH3itY7QMkVz19k6E3JKrR6BsRJ9Y</v>
      </c>
      <c r="M29" t="str">
        <f>HYPERLINK("https://dexscreener.com/solana/GinNabffZL4fUj9Vactxha74GDAW8kDPGaHqMtMzps2f?maker=AqF1VQcw1L2k5uNHH3itY7QMkVz19k6E3JKrR6BsRJ9Y","https://dexscreener.com/solana/GinNabffZL4fUj9Vactxha74GDAW8kDPGaHqMtMzps2f?maker=AqF1VQcw1L2k5uNHH3itY7QMkVz19k6E3JKrR6BsRJ9Y")</f>
        <v>https://dexscreener.com/solana/GinNabffZL4fUj9Vactxha74GDAW8kDPGaHqMtMzps2f?maker=AqF1VQcw1L2k5uNHH3itY7QMkVz19k6E3JKrR6BsRJ9Y</v>
      </c>
    </row>
    <row r="30" spans="1:13">
      <c r="A30" t="s">
        <v>69</v>
      </c>
      <c r="B30" t="s">
        <v>70</v>
      </c>
      <c r="C30">
        <v>0</v>
      </c>
      <c r="D30">
        <v>0.291</v>
      </c>
      <c r="E30">
        <v>0.01</v>
      </c>
      <c r="F30">
        <v>20.08</v>
      </c>
      <c r="G30">
        <v>20.37</v>
      </c>
      <c r="H30">
        <v>4</v>
      </c>
      <c r="I30">
        <v>4</v>
      </c>
      <c r="J30">
        <v>-1</v>
      </c>
      <c r="K30">
        <v>-1</v>
      </c>
      <c r="L30" t="str">
        <f>HYPERLINK("https://www.defined.fi/sol/GJAFwWjJ3vnTsrQVabjBVK2TYB1YtRCQXRDfDgUnpump?maker=AqF1VQcw1L2k5uNHH3itY7QMkVz19k6E3JKrR6BsRJ9Y","https://www.defined.fi/sol/GJAFwWjJ3vnTsrQVabjBVK2TYB1YtRCQXRDfDgUnpump?maker=AqF1VQcw1L2k5uNHH3itY7QMkVz19k6E3JKrR6BsRJ9Y")</f>
        <v>https://www.defined.fi/sol/GJAFwWjJ3vnTsrQVabjBVK2TYB1YtRCQXRDfDgUnpump?maker=AqF1VQcw1L2k5uNHH3itY7QMkVz19k6E3JKrR6BsRJ9Y</v>
      </c>
      <c r="M30" t="str">
        <f>HYPERLINK("https://dexscreener.com/solana/GJAFwWjJ3vnTsrQVabjBVK2TYB1YtRCQXRDfDgUnpump?maker=AqF1VQcw1L2k5uNHH3itY7QMkVz19k6E3JKrR6BsRJ9Y","https://dexscreener.com/solana/GJAFwWjJ3vnTsrQVabjBVK2TYB1YtRCQXRDfDgUnpump?maker=AqF1VQcw1L2k5uNHH3itY7QMkVz19k6E3JKrR6BsRJ9Y")</f>
        <v>https://dexscreener.com/solana/GJAFwWjJ3vnTsrQVabjBVK2TYB1YtRCQXRDfDgUnpump?maker=AqF1VQcw1L2k5uNHH3itY7QMkVz19k6E3JKrR6BsRJ9Y</v>
      </c>
    </row>
    <row r="31" spans="1:13">
      <c r="A31" t="s">
        <v>71</v>
      </c>
      <c r="B31" t="s">
        <v>72</v>
      </c>
      <c r="C31">
        <v>0</v>
      </c>
      <c r="D31">
        <v>0.033</v>
      </c>
      <c r="E31">
        <v>0.02</v>
      </c>
      <c r="F31">
        <v>1.43</v>
      </c>
      <c r="G31">
        <v>1.47</v>
      </c>
      <c r="H31">
        <v>3</v>
      </c>
      <c r="I31">
        <v>3</v>
      </c>
      <c r="J31">
        <v>-1</v>
      </c>
      <c r="K31">
        <v>-1</v>
      </c>
      <c r="L31" t="str">
        <f>HYPERLINK("https://www.defined.fi/sol/9Za5hA1XFyGBNbGNEJH7v411AXaW19WMhKaAvamUgT7T?maker=AqF1VQcw1L2k5uNHH3itY7QMkVz19k6E3JKrR6BsRJ9Y","https://www.defined.fi/sol/9Za5hA1XFyGBNbGNEJH7v411AXaW19WMhKaAvamUgT7T?maker=AqF1VQcw1L2k5uNHH3itY7QMkVz19k6E3JKrR6BsRJ9Y")</f>
        <v>https://www.defined.fi/sol/9Za5hA1XFyGBNbGNEJH7v411AXaW19WMhKaAvamUgT7T?maker=AqF1VQcw1L2k5uNHH3itY7QMkVz19k6E3JKrR6BsRJ9Y</v>
      </c>
      <c r="M31" t="str">
        <f>HYPERLINK("https://dexscreener.com/solana/9Za5hA1XFyGBNbGNEJH7v411AXaW19WMhKaAvamUgT7T?maker=AqF1VQcw1L2k5uNHH3itY7QMkVz19k6E3JKrR6BsRJ9Y","https://dexscreener.com/solana/9Za5hA1XFyGBNbGNEJH7v411AXaW19WMhKaAvamUgT7T?maker=AqF1VQcw1L2k5uNHH3itY7QMkVz19k6E3JKrR6BsRJ9Y")</f>
        <v>https://dexscreener.com/solana/9Za5hA1XFyGBNbGNEJH7v411AXaW19WMhKaAvamUgT7T?maker=AqF1VQcw1L2k5uNHH3itY7QMkVz19k6E3JKrR6BsRJ9Y</v>
      </c>
    </row>
    <row r="32" spans="1:13">
      <c r="A32" t="s">
        <v>73</v>
      </c>
      <c r="B32" t="s">
        <v>74</v>
      </c>
      <c r="C32">
        <v>0</v>
      </c>
      <c r="D32">
        <v>0.585</v>
      </c>
      <c r="E32">
        <v>0.03</v>
      </c>
      <c r="F32">
        <v>18.92</v>
      </c>
      <c r="G32">
        <v>19.5</v>
      </c>
      <c r="H32">
        <v>21</v>
      </c>
      <c r="I32">
        <v>21</v>
      </c>
      <c r="J32">
        <v>-1</v>
      </c>
      <c r="K32">
        <v>-1</v>
      </c>
      <c r="L32" t="str">
        <f>HYPERLINK("https://www.defined.fi/sol/8wZvGcGePvWEa8tKQUYctMXFSkqS39scozVU9xBVrUjY?maker=AqF1VQcw1L2k5uNHH3itY7QMkVz19k6E3JKrR6BsRJ9Y","https://www.defined.fi/sol/8wZvGcGePvWEa8tKQUYctMXFSkqS39scozVU9xBVrUjY?maker=AqF1VQcw1L2k5uNHH3itY7QMkVz19k6E3JKrR6BsRJ9Y")</f>
        <v>https://www.defined.fi/sol/8wZvGcGePvWEa8tKQUYctMXFSkqS39scozVU9xBVrUjY?maker=AqF1VQcw1L2k5uNHH3itY7QMkVz19k6E3JKrR6BsRJ9Y</v>
      </c>
      <c r="M32" t="str">
        <f>HYPERLINK("https://dexscreener.com/solana/8wZvGcGePvWEa8tKQUYctMXFSkqS39scozVU9xBVrUjY?maker=AqF1VQcw1L2k5uNHH3itY7QMkVz19k6E3JKrR6BsRJ9Y","https://dexscreener.com/solana/8wZvGcGePvWEa8tKQUYctMXFSkqS39scozVU9xBVrUjY?maker=AqF1VQcw1L2k5uNHH3itY7QMkVz19k6E3JKrR6BsRJ9Y")</f>
        <v>https://dexscreener.com/solana/8wZvGcGePvWEa8tKQUYctMXFSkqS39scozVU9xBVrUjY?maker=AqF1VQcw1L2k5uNHH3itY7QMkVz19k6E3JKrR6BsRJ9Y</v>
      </c>
    </row>
    <row r="33" spans="1:13">
      <c r="A33" t="s">
        <v>75</v>
      </c>
      <c r="B33" t="s">
        <v>76</v>
      </c>
      <c r="C33">
        <v>0</v>
      </c>
      <c r="D33">
        <v>5.8</v>
      </c>
      <c r="E33">
        <v>0.01</v>
      </c>
      <c r="F33">
        <v>664.17</v>
      </c>
      <c r="G33">
        <v>683.08</v>
      </c>
      <c r="H33">
        <v>28</v>
      </c>
      <c r="I33">
        <v>20</v>
      </c>
      <c r="J33">
        <v>-1</v>
      </c>
      <c r="K33">
        <v>-1</v>
      </c>
      <c r="L33" t="str">
        <f>HYPERLINK("https://www.defined.fi/sol/A8C3xuqscfmyLrte3VmTqrAq8kgMASius9AFNANwpump?maker=AqF1VQcw1L2k5uNHH3itY7QMkVz19k6E3JKrR6BsRJ9Y","https://www.defined.fi/sol/A8C3xuqscfmyLrte3VmTqrAq8kgMASius9AFNANwpump?maker=AqF1VQcw1L2k5uNHH3itY7QMkVz19k6E3JKrR6BsRJ9Y")</f>
        <v>https://www.defined.fi/sol/A8C3xuqscfmyLrte3VmTqrAq8kgMASius9AFNANwpump?maker=AqF1VQcw1L2k5uNHH3itY7QMkVz19k6E3JKrR6BsRJ9Y</v>
      </c>
      <c r="M33" t="str">
        <f>HYPERLINK("https://dexscreener.com/solana/A8C3xuqscfmyLrte3VmTqrAq8kgMASius9AFNANwpump?maker=AqF1VQcw1L2k5uNHH3itY7QMkVz19k6E3JKrR6BsRJ9Y","https://dexscreener.com/solana/A8C3xuqscfmyLrte3VmTqrAq8kgMASius9AFNANwpump?maker=AqF1VQcw1L2k5uNHH3itY7QMkVz19k6E3JKrR6BsRJ9Y")</f>
        <v>https://dexscreener.com/solana/A8C3xuqscfmyLrte3VmTqrAq8kgMASius9AFNANwpump?maker=AqF1VQcw1L2k5uNHH3itY7QMkVz19k6E3JKrR6BsRJ9Y</v>
      </c>
    </row>
    <row r="34" spans="1:13">
      <c r="A34" t="s">
        <v>77</v>
      </c>
      <c r="B34" t="s">
        <v>78</v>
      </c>
      <c r="C34">
        <v>0</v>
      </c>
      <c r="D34">
        <v>-0.531</v>
      </c>
      <c r="E34">
        <v>0</v>
      </c>
      <c r="F34">
        <v>302.84</v>
      </c>
      <c r="G34">
        <v>142.19</v>
      </c>
      <c r="H34">
        <v>13</v>
      </c>
      <c r="I34">
        <v>11</v>
      </c>
      <c r="J34">
        <v>-1</v>
      </c>
      <c r="K34">
        <v>-1</v>
      </c>
      <c r="L34" t="str">
        <f>HYPERLINK("https://www.defined.fi/sol/3S8qX1MsMqRbiwKg2cQyx7nis1oHMgaCuc9c4VfvVdPN?maker=AqF1VQcw1L2k5uNHH3itY7QMkVz19k6E3JKrR6BsRJ9Y","https://www.defined.fi/sol/3S8qX1MsMqRbiwKg2cQyx7nis1oHMgaCuc9c4VfvVdPN?maker=AqF1VQcw1L2k5uNHH3itY7QMkVz19k6E3JKrR6BsRJ9Y")</f>
        <v>https://www.defined.fi/sol/3S8qX1MsMqRbiwKg2cQyx7nis1oHMgaCuc9c4VfvVdPN?maker=AqF1VQcw1L2k5uNHH3itY7QMkVz19k6E3JKrR6BsRJ9Y</v>
      </c>
      <c r="M34" t="str">
        <f>HYPERLINK("https://dexscreener.com/solana/3S8qX1MsMqRbiwKg2cQyx7nis1oHMgaCuc9c4VfvVdPN?maker=AqF1VQcw1L2k5uNHH3itY7QMkVz19k6E3JKrR6BsRJ9Y","https://dexscreener.com/solana/3S8qX1MsMqRbiwKg2cQyx7nis1oHMgaCuc9c4VfvVdPN?maker=AqF1VQcw1L2k5uNHH3itY7QMkVz19k6E3JKrR6BsRJ9Y")</f>
        <v>https://dexscreener.com/solana/3S8qX1MsMqRbiwKg2cQyx7nis1oHMgaCuc9c4VfvVdPN?maker=AqF1VQcw1L2k5uNHH3itY7QMkVz19k6E3JKrR6BsRJ9Y</v>
      </c>
    </row>
    <row r="35" spans="1:13">
      <c r="A35" t="s">
        <v>79</v>
      </c>
      <c r="B35" t="s">
        <v>80</v>
      </c>
      <c r="C35">
        <v>0</v>
      </c>
      <c r="D35">
        <v>1.34</v>
      </c>
      <c r="E35">
        <v>0.01</v>
      </c>
      <c r="F35">
        <v>124.06</v>
      </c>
      <c r="G35">
        <v>125.4</v>
      </c>
      <c r="H35">
        <v>31</v>
      </c>
      <c r="I35">
        <v>31</v>
      </c>
      <c r="J35">
        <v>-1</v>
      </c>
      <c r="K35">
        <v>-1</v>
      </c>
      <c r="L35" t="str">
        <f>HYPERLINK("https://www.defined.fi/sol/CS7LmjtuugEUWtFgfyto79nrksKigv7Fdcp9qPuigdLs?maker=AqF1VQcw1L2k5uNHH3itY7QMkVz19k6E3JKrR6BsRJ9Y","https://www.defined.fi/sol/CS7LmjtuugEUWtFgfyto79nrksKigv7Fdcp9qPuigdLs?maker=AqF1VQcw1L2k5uNHH3itY7QMkVz19k6E3JKrR6BsRJ9Y")</f>
        <v>https://www.defined.fi/sol/CS7LmjtuugEUWtFgfyto79nrksKigv7Fdcp9qPuigdLs?maker=AqF1VQcw1L2k5uNHH3itY7QMkVz19k6E3JKrR6BsRJ9Y</v>
      </c>
      <c r="M35" t="str">
        <f>HYPERLINK("https://dexscreener.com/solana/CS7LmjtuugEUWtFgfyto79nrksKigv7Fdcp9qPuigdLs?maker=AqF1VQcw1L2k5uNHH3itY7QMkVz19k6E3JKrR6BsRJ9Y","https://dexscreener.com/solana/CS7LmjtuugEUWtFgfyto79nrksKigv7Fdcp9qPuigdLs?maker=AqF1VQcw1L2k5uNHH3itY7QMkVz19k6E3JKrR6BsRJ9Y")</f>
        <v>https://dexscreener.com/solana/CS7LmjtuugEUWtFgfyto79nrksKigv7Fdcp9qPuigdLs?maker=AqF1VQcw1L2k5uNHH3itY7QMkVz19k6E3JKrR6BsRJ9Y</v>
      </c>
    </row>
    <row r="36" spans="1:13">
      <c r="A36" t="s">
        <v>81</v>
      </c>
      <c r="B36" t="s">
        <v>82</v>
      </c>
      <c r="C36">
        <v>0</v>
      </c>
      <c r="D36">
        <v>27.98</v>
      </c>
      <c r="E36">
        <v>0.01</v>
      </c>
      <c r="F36">
        <v>2051.85</v>
      </c>
      <c r="G36">
        <v>2069.6</v>
      </c>
      <c r="H36">
        <v>53</v>
      </c>
      <c r="I36">
        <v>53</v>
      </c>
      <c r="J36">
        <v>-1</v>
      </c>
      <c r="K36">
        <v>-1</v>
      </c>
      <c r="L36" t="str">
        <f>HYPERLINK("https://www.defined.fi/sol/ED5nyyWEzpPPiWimP8vYm7sD7TD3LAt3Q3gRTWHzPJBY?maker=AqF1VQcw1L2k5uNHH3itY7QMkVz19k6E3JKrR6BsRJ9Y","https://www.defined.fi/sol/ED5nyyWEzpPPiWimP8vYm7sD7TD3LAt3Q3gRTWHzPJBY?maker=AqF1VQcw1L2k5uNHH3itY7QMkVz19k6E3JKrR6BsRJ9Y")</f>
        <v>https://www.defined.fi/sol/ED5nyyWEzpPPiWimP8vYm7sD7TD3LAt3Q3gRTWHzPJBY?maker=AqF1VQcw1L2k5uNHH3itY7QMkVz19k6E3JKrR6BsRJ9Y</v>
      </c>
      <c r="M36" t="str">
        <f>HYPERLINK("https://dexscreener.com/solana/ED5nyyWEzpPPiWimP8vYm7sD7TD3LAt3Q3gRTWHzPJBY?maker=AqF1VQcw1L2k5uNHH3itY7QMkVz19k6E3JKrR6BsRJ9Y","https://dexscreener.com/solana/ED5nyyWEzpPPiWimP8vYm7sD7TD3LAt3Q3gRTWHzPJBY?maker=AqF1VQcw1L2k5uNHH3itY7QMkVz19k6E3JKrR6BsRJ9Y")</f>
        <v>https://dexscreener.com/solana/ED5nyyWEzpPPiWimP8vYm7sD7TD3LAt3Q3gRTWHzPJBY?maker=AqF1VQcw1L2k5uNHH3itY7QMkVz19k6E3JKrR6BsRJ9Y</v>
      </c>
    </row>
    <row r="37" spans="1:13">
      <c r="A37" t="s">
        <v>83</v>
      </c>
      <c r="B37" t="s">
        <v>84</v>
      </c>
      <c r="C37">
        <v>0</v>
      </c>
      <c r="D37">
        <v>-1.04</v>
      </c>
      <c r="E37">
        <v>-0.04</v>
      </c>
      <c r="F37">
        <v>34.74</v>
      </c>
      <c r="G37">
        <v>30.09</v>
      </c>
      <c r="H37">
        <v>13</v>
      </c>
      <c r="I37">
        <v>10</v>
      </c>
      <c r="J37">
        <v>-1</v>
      </c>
      <c r="K37">
        <v>-1</v>
      </c>
      <c r="L37" t="str">
        <f>HYPERLINK("https://www.defined.fi/sol/6D7NaB2xsLd7cauWu1wKk6KBsJohJmP2qZH9GEfVi5Ui?maker=AqF1VQcw1L2k5uNHH3itY7QMkVz19k6E3JKrR6BsRJ9Y","https://www.defined.fi/sol/6D7NaB2xsLd7cauWu1wKk6KBsJohJmP2qZH9GEfVi5Ui?maker=AqF1VQcw1L2k5uNHH3itY7QMkVz19k6E3JKrR6BsRJ9Y")</f>
        <v>https://www.defined.fi/sol/6D7NaB2xsLd7cauWu1wKk6KBsJohJmP2qZH9GEfVi5Ui?maker=AqF1VQcw1L2k5uNHH3itY7QMkVz19k6E3JKrR6BsRJ9Y</v>
      </c>
      <c r="M37" t="str">
        <f>HYPERLINK("https://dexscreener.com/solana/6D7NaB2xsLd7cauWu1wKk6KBsJohJmP2qZH9GEfVi5Ui?maker=AqF1VQcw1L2k5uNHH3itY7QMkVz19k6E3JKrR6BsRJ9Y","https://dexscreener.com/solana/6D7NaB2xsLd7cauWu1wKk6KBsJohJmP2qZH9GEfVi5Ui?maker=AqF1VQcw1L2k5uNHH3itY7QMkVz19k6E3JKrR6BsRJ9Y")</f>
        <v>https://dexscreener.com/solana/6D7NaB2xsLd7cauWu1wKk6KBsJohJmP2qZH9GEfVi5Ui?maker=AqF1VQcw1L2k5uNHH3itY7QMkVz19k6E3JKrR6BsRJ9Y</v>
      </c>
    </row>
    <row r="38" spans="1:13">
      <c r="A38" t="s">
        <v>85</v>
      </c>
      <c r="B38" t="s">
        <v>86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-1</v>
      </c>
      <c r="K38">
        <v>-1</v>
      </c>
      <c r="L38" t="str">
        <f>HYPERLINK("https://www.defined.fi/sol/H84qihes12nVQarr8rzmw87hDXUbHtFKRm5joBcbpump?maker=AqF1VQcw1L2k5uNHH3itY7QMkVz19k6E3JKrR6BsRJ9Y","https://www.defined.fi/sol/H84qihes12nVQarr8rzmw87hDXUbHtFKRm5joBcbpump?maker=AqF1VQcw1L2k5uNHH3itY7QMkVz19k6E3JKrR6BsRJ9Y")</f>
        <v>https://www.defined.fi/sol/H84qihes12nVQarr8rzmw87hDXUbHtFKRm5joBcbpump?maker=AqF1VQcw1L2k5uNHH3itY7QMkVz19k6E3JKrR6BsRJ9Y</v>
      </c>
      <c r="M38" t="str">
        <f>HYPERLINK("https://dexscreener.com/solana/H84qihes12nVQarr8rzmw87hDXUbHtFKRm5joBcbpump?maker=AqF1VQcw1L2k5uNHH3itY7QMkVz19k6E3JKrR6BsRJ9Y","https://dexscreener.com/solana/H84qihes12nVQarr8rzmw87hDXUbHtFKRm5joBcbpump?maker=AqF1VQcw1L2k5uNHH3itY7QMkVz19k6E3JKrR6BsRJ9Y")</f>
        <v>https://dexscreener.com/solana/H84qihes12nVQarr8rzmw87hDXUbHtFKRm5joBcbpump?maker=AqF1VQcw1L2k5uNHH3itY7QMkVz19k6E3JKrR6BsRJ9Y</v>
      </c>
    </row>
    <row r="39" spans="1:13">
      <c r="A39" t="s">
        <v>87</v>
      </c>
      <c r="B39" t="s">
        <v>88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-1</v>
      </c>
      <c r="K39">
        <v>-1</v>
      </c>
      <c r="L39" t="str">
        <f>HYPERLINK("https://www.defined.fi/sol/H4zeFe7Xc8jzcE1yzBJpY558qVxiGTPe668uDX16pump?maker=AqF1VQcw1L2k5uNHH3itY7QMkVz19k6E3JKrR6BsRJ9Y","https://www.defined.fi/sol/H4zeFe7Xc8jzcE1yzBJpY558qVxiGTPe668uDX16pump?maker=AqF1VQcw1L2k5uNHH3itY7QMkVz19k6E3JKrR6BsRJ9Y")</f>
        <v>https://www.defined.fi/sol/H4zeFe7Xc8jzcE1yzBJpY558qVxiGTPe668uDX16pump?maker=AqF1VQcw1L2k5uNHH3itY7QMkVz19k6E3JKrR6BsRJ9Y</v>
      </c>
      <c r="M39" t="str">
        <f>HYPERLINK("https://dexscreener.com/solana/H4zeFe7Xc8jzcE1yzBJpY558qVxiGTPe668uDX16pump?maker=AqF1VQcw1L2k5uNHH3itY7QMkVz19k6E3JKrR6BsRJ9Y","https://dexscreener.com/solana/H4zeFe7Xc8jzcE1yzBJpY558qVxiGTPe668uDX16pump?maker=AqF1VQcw1L2k5uNHH3itY7QMkVz19k6E3JKrR6BsRJ9Y")</f>
        <v>https://dexscreener.com/solana/H4zeFe7Xc8jzcE1yzBJpY558qVxiGTPe668uDX16pump?maker=AqF1VQcw1L2k5uNHH3itY7QMkVz19k6E3JKrR6BsRJ9Y</v>
      </c>
    </row>
    <row r="40" spans="1:13">
      <c r="A40" t="s">
        <v>89</v>
      </c>
      <c r="B40" t="s">
        <v>90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-1</v>
      </c>
      <c r="K40">
        <v>-1</v>
      </c>
      <c r="L40" t="str">
        <f>HYPERLINK("https://www.defined.fi/sol/FwVNiTVWj4dbpX4UGXDJzfubpusvXSRTLPBCdZ5Kpump?maker=AqF1VQcw1L2k5uNHH3itY7QMkVz19k6E3JKrR6BsRJ9Y","https://www.defined.fi/sol/FwVNiTVWj4dbpX4UGXDJzfubpusvXSRTLPBCdZ5Kpump?maker=AqF1VQcw1L2k5uNHH3itY7QMkVz19k6E3JKrR6BsRJ9Y")</f>
        <v>https://www.defined.fi/sol/FwVNiTVWj4dbpX4UGXDJzfubpusvXSRTLPBCdZ5Kpump?maker=AqF1VQcw1L2k5uNHH3itY7QMkVz19k6E3JKrR6BsRJ9Y</v>
      </c>
      <c r="M40" t="str">
        <f>HYPERLINK("https://dexscreener.com/solana/FwVNiTVWj4dbpX4UGXDJzfubpusvXSRTLPBCdZ5Kpump?maker=AqF1VQcw1L2k5uNHH3itY7QMkVz19k6E3JKrR6BsRJ9Y","https://dexscreener.com/solana/FwVNiTVWj4dbpX4UGXDJzfubpusvXSRTLPBCdZ5Kpump?maker=AqF1VQcw1L2k5uNHH3itY7QMkVz19k6E3JKrR6BsRJ9Y")</f>
        <v>https://dexscreener.com/solana/FwVNiTVWj4dbpX4UGXDJzfubpusvXSRTLPBCdZ5Kpump?maker=AqF1VQcw1L2k5uNHH3itY7QMkVz19k6E3JKrR6BsRJ9Y</v>
      </c>
    </row>
    <row r="41" spans="1:13">
      <c r="A41" t="s">
        <v>91</v>
      </c>
      <c r="B41" t="s">
        <v>92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-1</v>
      </c>
      <c r="K41">
        <v>-1</v>
      </c>
      <c r="L41" t="str">
        <f>HYPERLINK("https://www.defined.fi/sol/EjYm7bAPPkeYQoUBRf2HF8xEqNbztahJBHuPxGPkpump?maker=AqF1VQcw1L2k5uNHH3itY7QMkVz19k6E3JKrR6BsRJ9Y","https://www.defined.fi/sol/EjYm7bAPPkeYQoUBRf2HF8xEqNbztahJBHuPxGPkpump?maker=AqF1VQcw1L2k5uNHH3itY7QMkVz19k6E3JKrR6BsRJ9Y")</f>
        <v>https://www.defined.fi/sol/EjYm7bAPPkeYQoUBRf2HF8xEqNbztahJBHuPxGPkpump?maker=AqF1VQcw1L2k5uNHH3itY7QMkVz19k6E3JKrR6BsRJ9Y</v>
      </c>
      <c r="M41" t="str">
        <f>HYPERLINK("https://dexscreener.com/solana/EjYm7bAPPkeYQoUBRf2HF8xEqNbztahJBHuPxGPkpump?maker=AqF1VQcw1L2k5uNHH3itY7QMkVz19k6E3JKrR6BsRJ9Y","https://dexscreener.com/solana/EjYm7bAPPkeYQoUBRf2HF8xEqNbztahJBHuPxGPkpump?maker=AqF1VQcw1L2k5uNHH3itY7QMkVz19k6E3JKrR6BsRJ9Y")</f>
        <v>https://dexscreener.com/solana/EjYm7bAPPkeYQoUBRf2HF8xEqNbztahJBHuPxGPkpump?maker=AqF1VQcw1L2k5uNHH3itY7QMkVz19k6E3JKrR6BsRJ9Y</v>
      </c>
    </row>
    <row r="42" spans="1:13">
      <c r="A42" t="s">
        <v>93</v>
      </c>
      <c r="B42" t="s">
        <v>94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-1</v>
      </c>
      <c r="K42">
        <v>-1</v>
      </c>
      <c r="L42" t="str">
        <f>HYPERLINK("https://www.defined.fi/sol/C4u9GYmTvtaGa1a7q6iijn5DK2GYe78fqEeoPwrpump?maker=AqF1VQcw1L2k5uNHH3itY7QMkVz19k6E3JKrR6BsRJ9Y","https://www.defined.fi/sol/C4u9GYmTvtaGa1a7q6iijn5DK2GYe78fqEeoPwrpump?maker=AqF1VQcw1L2k5uNHH3itY7QMkVz19k6E3JKrR6BsRJ9Y")</f>
        <v>https://www.defined.fi/sol/C4u9GYmTvtaGa1a7q6iijn5DK2GYe78fqEeoPwrpump?maker=AqF1VQcw1L2k5uNHH3itY7QMkVz19k6E3JKrR6BsRJ9Y</v>
      </c>
      <c r="M42" t="str">
        <f>HYPERLINK("https://dexscreener.com/solana/C4u9GYmTvtaGa1a7q6iijn5DK2GYe78fqEeoPwrpump?maker=AqF1VQcw1L2k5uNHH3itY7QMkVz19k6E3JKrR6BsRJ9Y","https://dexscreener.com/solana/C4u9GYmTvtaGa1a7q6iijn5DK2GYe78fqEeoPwrpump?maker=AqF1VQcw1L2k5uNHH3itY7QMkVz19k6E3JKrR6BsRJ9Y")</f>
        <v>https://dexscreener.com/solana/C4u9GYmTvtaGa1a7q6iijn5DK2GYe78fqEeoPwrpump?maker=AqF1VQcw1L2k5uNHH3itY7QMkVz19k6E3JKrR6BsRJ9Y</v>
      </c>
    </row>
    <row r="43" spans="1:13">
      <c r="A43" t="s">
        <v>95</v>
      </c>
      <c r="B43" t="s">
        <v>96</v>
      </c>
      <c r="C43">
        <v>0</v>
      </c>
      <c r="D43">
        <v>0.276</v>
      </c>
      <c r="E43">
        <v>0.03</v>
      </c>
      <c r="F43">
        <v>9.13</v>
      </c>
      <c r="G43">
        <v>9.4</v>
      </c>
      <c r="H43">
        <v>8</v>
      </c>
      <c r="I43">
        <v>8</v>
      </c>
      <c r="J43">
        <v>-1</v>
      </c>
      <c r="K43">
        <v>-1</v>
      </c>
      <c r="L43" t="str">
        <f>HYPERLINK("https://www.defined.fi/sol/A17gzfib2UaxteKXzMK37G4AtVqYKRqRLT54aDjYpump?maker=AqF1VQcw1L2k5uNHH3itY7QMkVz19k6E3JKrR6BsRJ9Y","https://www.defined.fi/sol/A17gzfib2UaxteKXzMK37G4AtVqYKRqRLT54aDjYpump?maker=AqF1VQcw1L2k5uNHH3itY7QMkVz19k6E3JKrR6BsRJ9Y")</f>
        <v>https://www.defined.fi/sol/A17gzfib2UaxteKXzMK37G4AtVqYKRqRLT54aDjYpump?maker=AqF1VQcw1L2k5uNHH3itY7QMkVz19k6E3JKrR6BsRJ9Y</v>
      </c>
      <c r="M43" t="str">
        <f>HYPERLINK("https://dexscreener.com/solana/A17gzfib2UaxteKXzMK37G4AtVqYKRqRLT54aDjYpump?maker=AqF1VQcw1L2k5uNHH3itY7QMkVz19k6E3JKrR6BsRJ9Y","https://dexscreener.com/solana/A17gzfib2UaxteKXzMK37G4AtVqYKRqRLT54aDjYpump?maker=AqF1VQcw1L2k5uNHH3itY7QMkVz19k6E3JKrR6BsRJ9Y")</f>
        <v>https://dexscreener.com/solana/A17gzfib2UaxteKXzMK37G4AtVqYKRqRLT54aDjYpump?maker=AqF1VQcw1L2k5uNHH3itY7QMkVz19k6E3JKrR6BsRJ9Y</v>
      </c>
    </row>
    <row r="44" spans="1:13">
      <c r="A44" t="s">
        <v>97</v>
      </c>
      <c r="B44" t="s">
        <v>98</v>
      </c>
      <c r="C44">
        <v>0</v>
      </c>
      <c r="D44">
        <v>0.024</v>
      </c>
      <c r="E44">
        <v>0</v>
      </c>
      <c r="F44">
        <v>8.09</v>
      </c>
      <c r="G44">
        <v>8.11</v>
      </c>
      <c r="H44">
        <v>2</v>
      </c>
      <c r="I44">
        <v>2</v>
      </c>
      <c r="J44">
        <v>-1</v>
      </c>
      <c r="K44">
        <v>-1</v>
      </c>
      <c r="L44" t="str">
        <f>HYPERLINK("https://www.defined.fi/sol/7M9KJcPNC65ShLDmJmTNhVFcuY95Y1VMeYngKgt67D1t?maker=AqF1VQcw1L2k5uNHH3itY7QMkVz19k6E3JKrR6BsRJ9Y","https://www.defined.fi/sol/7M9KJcPNC65ShLDmJmTNhVFcuY95Y1VMeYngKgt67D1t?maker=AqF1VQcw1L2k5uNHH3itY7QMkVz19k6E3JKrR6BsRJ9Y")</f>
        <v>https://www.defined.fi/sol/7M9KJcPNC65ShLDmJmTNhVFcuY95Y1VMeYngKgt67D1t?maker=AqF1VQcw1L2k5uNHH3itY7QMkVz19k6E3JKrR6BsRJ9Y</v>
      </c>
      <c r="M44" t="str">
        <f>HYPERLINK("https://dexscreener.com/solana/7M9KJcPNC65ShLDmJmTNhVFcuY95Y1VMeYngKgt67D1t?maker=AqF1VQcw1L2k5uNHH3itY7QMkVz19k6E3JKrR6BsRJ9Y","https://dexscreener.com/solana/7M9KJcPNC65ShLDmJmTNhVFcuY95Y1VMeYngKgt67D1t?maker=AqF1VQcw1L2k5uNHH3itY7QMkVz19k6E3JKrR6BsRJ9Y")</f>
        <v>https://dexscreener.com/solana/7M9KJcPNC65ShLDmJmTNhVFcuY95Y1VMeYngKgt67D1t?maker=AqF1VQcw1L2k5uNHH3itY7QMkVz19k6E3JKrR6BsRJ9Y</v>
      </c>
    </row>
    <row r="45" spans="1:13">
      <c r="A45" t="s">
        <v>99</v>
      </c>
      <c r="B45" t="s">
        <v>100</v>
      </c>
      <c r="C45">
        <v>0</v>
      </c>
      <c r="D45">
        <v>0.105</v>
      </c>
      <c r="E45">
        <v>0.09</v>
      </c>
      <c r="F45">
        <v>1.17</v>
      </c>
      <c r="G45">
        <v>1.27</v>
      </c>
      <c r="H45">
        <v>1</v>
      </c>
      <c r="I45">
        <v>1</v>
      </c>
      <c r="J45">
        <v>-1</v>
      </c>
      <c r="K45">
        <v>-1</v>
      </c>
      <c r="L45" t="str">
        <f>HYPERLINK("https://www.defined.fi/sol/EHHAKzPZJhQy4fc7CTaJPFsetPgKnC6JNCdv6pqsQ7Ma?maker=AqF1VQcw1L2k5uNHH3itY7QMkVz19k6E3JKrR6BsRJ9Y","https://www.defined.fi/sol/EHHAKzPZJhQy4fc7CTaJPFsetPgKnC6JNCdv6pqsQ7Ma?maker=AqF1VQcw1L2k5uNHH3itY7QMkVz19k6E3JKrR6BsRJ9Y")</f>
        <v>https://www.defined.fi/sol/EHHAKzPZJhQy4fc7CTaJPFsetPgKnC6JNCdv6pqsQ7Ma?maker=AqF1VQcw1L2k5uNHH3itY7QMkVz19k6E3JKrR6BsRJ9Y</v>
      </c>
      <c r="M45" t="str">
        <f>HYPERLINK("https://dexscreener.com/solana/EHHAKzPZJhQy4fc7CTaJPFsetPgKnC6JNCdv6pqsQ7Ma?maker=AqF1VQcw1L2k5uNHH3itY7QMkVz19k6E3JKrR6BsRJ9Y","https://dexscreener.com/solana/EHHAKzPZJhQy4fc7CTaJPFsetPgKnC6JNCdv6pqsQ7Ma?maker=AqF1VQcw1L2k5uNHH3itY7QMkVz19k6E3JKrR6BsRJ9Y")</f>
        <v>https://dexscreener.com/solana/EHHAKzPZJhQy4fc7CTaJPFsetPgKnC6JNCdv6pqsQ7Ma?maker=AqF1VQcw1L2k5uNHH3itY7QMkVz19k6E3JKrR6BsRJ9Y</v>
      </c>
    </row>
    <row r="46" spans="1:13">
      <c r="A46" t="s">
        <v>101</v>
      </c>
      <c r="B46" t="s">
        <v>102</v>
      </c>
      <c r="C46">
        <v>0</v>
      </c>
      <c r="D46">
        <v>1.04</v>
      </c>
      <c r="E46">
        <v>0.01</v>
      </c>
      <c r="F46">
        <v>127.2</v>
      </c>
      <c r="G46">
        <v>128.24</v>
      </c>
      <c r="H46">
        <v>23</v>
      </c>
      <c r="I46">
        <v>23</v>
      </c>
      <c r="J46">
        <v>-1</v>
      </c>
      <c r="K46">
        <v>-1</v>
      </c>
      <c r="L46" t="str">
        <f>HYPERLINK("https://www.defined.fi/sol/Fch1oixTPri8zxBnmdCEADoJW2toyFHxqDZacQkwdvSP?maker=AqF1VQcw1L2k5uNHH3itY7QMkVz19k6E3JKrR6BsRJ9Y","https://www.defined.fi/sol/Fch1oixTPri8zxBnmdCEADoJW2toyFHxqDZacQkwdvSP?maker=AqF1VQcw1L2k5uNHH3itY7QMkVz19k6E3JKrR6BsRJ9Y")</f>
        <v>https://www.defined.fi/sol/Fch1oixTPri8zxBnmdCEADoJW2toyFHxqDZacQkwdvSP?maker=AqF1VQcw1L2k5uNHH3itY7QMkVz19k6E3JKrR6BsRJ9Y</v>
      </c>
      <c r="M46" t="str">
        <f>HYPERLINK("https://dexscreener.com/solana/Fch1oixTPri8zxBnmdCEADoJW2toyFHxqDZacQkwdvSP?maker=AqF1VQcw1L2k5uNHH3itY7QMkVz19k6E3JKrR6BsRJ9Y","https://dexscreener.com/solana/Fch1oixTPri8zxBnmdCEADoJW2toyFHxqDZacQkwdvSP?maker=AqF1VQcw1L2k5uNHH3itY7QMkVz19k6E3JKrR6BsRJ9Y")</f>
        <v>https://dexscreener.com/solana/Fch1oixTPri8zxBnmdCEADoJW2toyFHxqDZacQkwdvSP?maker=AqF1VQcw1L2k5uNHH3itY7QMkVz19k6E3JKrR6BsRJ9Y</v>
      </c>
    </row>
    <row r="47" spans="1:13">
      <c r="A47" t="s">
        <v>103</v>
      </c>
      <c r="B47" t="s">
        <v>104</v>
      </c>
      <c r="C47">
        <v>0</v>
      </c>
      <c r="D47">
        <v>5.79</v>
      </c>
      <c r="E47">
        <v>0.02</v>
      </c>
      <c r="F47">
        <v>243.51</v>
      </c>
      <c r="G47">
        <v>249.29</v>
      </c>
      <c r="H47">
        <v>44</v>
      </c>
      <c r="I47">
        <v>44</v>
      </c>
      <c r="J47">
        <v>-1</v>
      </c>
      <c r="K47">
        <v>-1</v>
      </c>
      <c r="L47" t="str">
        <f>HYPERLINK("https://www.defined.fi/sol/EvNBoWwZFF6pPpjTnNSzrurxkDfw1PGUmih1eAStpump?maker=AqF1VQcw1L2k5uNHH3itY7QMkVz19k6E3JKrR6BsRJ9Y","https://www.defined.fi/sol/EvNBoWwZFF6pPpjTnNSzrurxkDfw1PGUmih1eAStpump?maker=AqF1VQcw1L2k5uNHH3itY7QMkVz19k6E3JKrR6BsRJ9Y")</f>
        <v>https://www.defined.fi/sol/EvNBoWwZFF6pPpjTnNSzrurxkDfw1PGUmih1eAStpump?maker=AqF1VQcw1L2k5uNHH3itY7QMkVz19k6E3JKrR6BsRJ9Y</v>
      </c>
      <c r="M47" t="str">
        <f>HYPERLINK("https://dexscreener.com/solana/EvNBoWwZFF6pPpjTnNSzrurxkDfw1PGUmih1eAStpump?maker=AqF1VQcw1L2k5uNHH3itY7QMkVz19k6E3JKrR6BsRJ9Y","https://dexscreener.com/solana/EvNBoWwZFF6pPpjTnNSzrurxkDfw1PGUmih1eAStpump?maker=AqF1VQcw1L2k5uNHH3itY7QMkVz19k6E3JKrR6BsRJ9Y")</f>
        <v>https://dexscreener.com/solana/EvNBoWwZFF6pPpjTnNSzrurxkDfw1PGUmih1eAStpump?maker=AqF1VQcw1L2k5uNHH3itY7QMkVz19k6E3JKrR6BsRJ9Y</v>
      </c>
    </row>
    <row r="48" spans="1:13">
      <c r="A48" t="s">
        <v>105</v>
      </c>
      <c r="B48" t="s">
        <v>106</v>
      </c>
      <c r="C48">
        <v>0</v>
      </c>
      <c r="D48">
        <v>0.006</v>
      </c>
      <c r="E48">
        <v>0.02</v>
      </c>
      <c r="F48">
        <v>0.316</v>
      </c>
      <c r="G48">
        <v>0.322</v>
      </c>
      <c r="H48">
        <v>1</v>
      </c>
      <c r="I48">
        <v>1</v>
      </c>
      <c r="J48">
        <v>-1</v>
      </c>
      <c r="K48">
        <v>-1</v>
      </c>
      <c r="L48" t="str">
        <f>HYPERLINK("https://www.defined.fi/sol/DjMzWzcJLEsBXeKsdXi8goyFYUJ8si1vfHrfouTJpump?maker=AqF1VQcw1L2k5uNHH3itY7QMkVz19k6E3JKrR6BsRJ9Y","https://www.defined.fi/sol/DjMzWzcJLEsBXeKsdXi8goyFYUJ8si1vfHrfouTJpump?maker=AqF1VQcw1L2k5uNHH3itY7QMkVz19k6E3JKrR6BsRJ9Y")</f>
        <v>https://www.defined.fi/sol/DjMzWzcJLEsBXeKsdXi8goyFYUJ8si1vfHrfouTJpump?maker=AqF1VQcw1L2k5uNHH3itY7QMkVz19k6E3JKrR6BsRJ9Y</v>
      </c>
      <c r="M48" t="str">
        <f>HYPERLINK("https://dexscreener.com/solana/DjMzWzcJLEsBXeKsdXi8goyFYUJ8si1vfHrfouTJpump?maker=AqF1VQcw1L2k5uNHH3itY7QMkVz19k6E3JKrR6BsRJ9Y","https://dexscreener.com/solana/DjMzWzcJLEsBXeKsdXi8goyFYUJ8si1vfHrfouTJpump?maker=AqF1VQcw1L2k5uNHH3itY7QMkVz19k6E3JKrR6BsRJ9Y")</f>
        <v>https://dexscreener.com/solana/DjMzWzcJLEsBXeKsdXi8goyFYUJ8si1vfHrfouTJpump?maker=AqF1VQcw1L2k5uNHH3itY7QMkVz19k6E3JKrR6BsRJ9Y</v>
      </c>
    </row>
    <row r="49" spans="1:13">
      <c r="A49" t="s">
        <v>107</v>
      </c>
      <c r="B49" t="s">
        <v>108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-1</v>
      </c>
      <c r="K49">
        <v>-1</v>
      </c>
      <c r="L49" t="str">
        <f>HYPERLINK("https://www.defined.fi/sol/EH8qsvapyvN6WKGDvpaMEPD78QogYafdYEKJiqaVpump?maker=AqF1VQcw1L2k5uNHH3itY7QMkVz19k6E3JKrR6BsRJ9Y","https://www.defined.fi/sol/EH8qsvapyvN6WKGDvpaMEPD78QogYafdYEKJiqaVpump?maker=AqF1VQcw1L2k5uNHH3itY7QMkVz19k6E3JKrR6BsRJ9Y")</f>
        <v>https://www.defined.fi/sol/EH8qsvapyvN6WKGDvpaMEPD78QogYafdYEKJiqaVpump?maker=AqF1VQcw1L2k5uNHH3itY7QMkVz19k6E3JKrR6BsRJ9Y</v>
      </c>
      <c r="M49" t="str">
        <f>HYPERLINK("https://dexscreener.com/solana/EH8qsvapyvN6WKGDvpaMEPD78QogYafdYEKJiqaVpump?maker=AqF1VQcw1L2k5uNHH3itY7QMkVz19k6E3JKrR6BsRJ9Y","https://dexscreener.com/solana/EH8qsvapyvN6WKGDvpaMEPD78QogYafdYEKJiqaVpump?maker=AqF1VQcw1L2k5uNHH3itY7QMkVz19k6E3JKrR6BsRJ9Y")</f>
        <v>https://dexscreener.com/solana/EH8qsvapyvN6WKGDvpaMEPD78QogYafdYEKJiqaVpump?maker=AqF1VQcw1L2k5uNHH3itY7QMkVz19k6E3JKrR6BsRJ9Y</v>
      </c>
    </row>
    <row r="50" spans="1:13">
      <c r="A50" t="s">
        <v>109</v>
      </c>
      <c r="B50" t="s">
        <v>110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-1</v>
      </c>
      <c r="K50">
        <v>-1</v>
      </c>
      <c r="L50" t="str">
        <f>HYPERLINK("https://www.defined.fi/sol/ACv51sJj43UmcwaRA976U1p1uELs3Lm8TAsRheMRpump?maker=AqF1VQcw1L2k5uNHH3itY7QMkVz19k6E3JKrR6BsRJ9Y","https://www.defined.fi/sol/ACv51sJj43UmcwaRA976U1p1uELs3Lm8TAsRheMRpump?maker=AqF1VQcw1L2k5uNHH3itY7QMkVz19k6E3JKrR6BsRJ9Y")</f>
        <v>https://www.defined.fi/sol/ACv51sJj43UmcwaRA976U1p1uELs3Lm8TAsRheMRpump?maker=AqF1VQcw1L2k5uNHH3itY7QMkVz19k6E3JKrR6BsRJ9Y</v>
      </c>
      <c r="M50" t="str">
        <f>HYPERLINK("https://dexscreener.com/solana/ACv51sJj43UmcwaRA976U1p1uELs3Lm8TAsRheMRpump?maker=AqF1VQcw1L2k5uNHH3itY7QMkVz19k6E3JKrR6BsRJ9Y","https://dexscreener.com/solana/ACv51sJj43UmcwaRA976U1p1uELs3Lm8TAsRheMRpump?maker=AqF1VQcw1L2k5uNHH3itY7QMkVz19k6E3JKrR6BsRJ9Y")</f>
        <v>https://dexscreener.com/solana/ACv51sJj43UmcwaRA976U1p1uELs3Lm8TAsRheMRpump?maker=AqF1VQcw1L2k5uNHH3itY7QMkVz19k6E3JKrR6BsRJ9Y</v>
      </c>
    </row>
    <row r="51" spans="1:13">
      <c r="A51" t="s">
        <v>111</v>
      </c>
      <c r="B51" t="s">
        <v>112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-1</v>
      </c>
      <c r="K51">
        <v>-1</v>
      </c>
      <c r="L51" t="str">
        <f>HYPERLINK("https://www.defined.fi/sol/5oteiV3YZ81aJ7ByZXJzediXrQRQV6RGXS22DBhtpump?maker=AqF1VQcw1L2k5uNHH3itY7QMkVz19k6E3JKrR6BsRJ9Y","https://www.defined.fi/sol/5oteiV3YZ81aJ7ByZXJzediXrQRQV6RGXS22DBhtpump?maker=AqF1VQcw1L2k5uNHH3itY7QMkVz19k6E3JKrR6BsRJ9Y")</f>
        <v>https://www.defined.fi/sol/5oteiV3YZ81aJ7ByZXJzediXrQRQV6RGXS22DBhtpump?maker=AqF1VQcw1L2k5uNHH3itY7QMkVz19k6E3JKrR6BsRJ9Y</v>
      </c>
      <c r="M51" t="str">
        <f>HYPERLINK("https://dexscreener.com/solana/5oteiV3YZ81aJ7ByZXJzediXrQRQV6RGXS22DBhtpump?maker=AqF1VQcw1L2k5uNHH3itY7QMkVz19k6E3JKrR6BsRJ9Y","https://dexscreener.com/solana/5oteiV3YZ81aJ7ByZXJzediXrQRQV6RGXS22DBhtpump?maker=AqF1VQcw1L2k5uNHH3itY7QMkVz19k6E3JKrR6BsRJ9Y")</f>
        <v>https://dexscreener.com/solana/5oteiV3YZ81aJ7ByZXJzediXrQRQV6RGXS22DBhtpump?maker=AqF1VQcw1L2k5uNHH3itY7QMkVz19k6E3JKrR6BsRJ9Y</v>
      </c>
    </row>
    <row r="52" spans="1:13">
      <c r="A52" t="s">
        <v>113</v>
      </c>
      <c r="B52" t="s">
        <v>114</v>
      </c>
      <c r="C52">
        <v>0</v>
      </c>
      <c r="D52">
        <v>10.3</v>
      </c>
      <c r="E52">
        <v>0.03</v>
      </c>
      <c r="F52">
        <v>324.69</v>
      </c>
      <c r="G52">
        <v>351.81</v>
      </c>
      <c r="H52">
        <v>74</v>
      </c>
      <c r="I52">
        <v>79</v>
      </c>
      <c r="J52">
        <v>-1</v>
      </c>
      <c r="K52">
        <v>-1</v>
      </c>
      <c r="L52" t="str">
        <f>HYPERLINK("https://www.defined.fi/sol/9BB6NFEcjBCtnNLFko2FqVQBq8HHM13kCyYcdQbgpump?maker=AqF1VQcw1L2k5uNHH3itY7QMkVz19k6E3JKrR6BsRJ9Y","https://www.defined.fi/sol/9BB6NFEcjBCtnNLFko2FqVQBq8HHM13kCyYcdQbgpump?maker=AqF1VQcw1L2k5uNHH3itY7QMkVz19k6E3JKrR6BsRJ9Y")</f>
        <v>https://www.defined.fi/sol/9BB6NFEcjBCtnNLFko2FqVQBq8HHM13kCyYcdQbgpump?maker=AqF1VQcw1L2k5uNHH3itY7QMkVz19k6E3JKrR6BsRJ9Y</v>
      </c>
      <c r="M52" t="str">
        <f>HYPERLINK("https://dexscreener.com/solana/9BB6NFEcjBCtnNLFko2FqVQBq8HHM13kCyYcdQbgpump?maker=AqF1VQcw1L2k5uNHH3itY7QMkVz19k6E3JKrR6BsRJ9Y","https://dexscreener.com/solana/9BB6NFEcjBCtnNLFko2FqVQBq8HHM13kCyYcdQbgpump?maker=AqF1VQcw1L2k5uNHH3itY7QMkVz19k6E3JKrR6BsRJ9Y")</f>
        <v>https://dexscreener.com/solana/9BB6NFEcjBCtnNLFko2FqVQBq8HHM13kCyYcdQbgpump?maker=AqF1VQcw1L2k5uNHH3itY7QMkVz19k6E3JKrR6BsRJ9Y</v>
      </c>
    </row>
    <row r="53" spans="1:13">
      <c r="A53" t="s">
        <v>115</v>
      </c>
      <c r="B53" t="s">
        <v>116</v>
      </c>
      <c r="C53">
        <v>0</v>
      </c>
      <c r="D53">
        <v>0</v>
      </c>
      <c r="E53">
        <v>0</v>
      </c>
      <c r="F53">
        <v>23.11</v>
      </c>
      <c r="G53">
        <v>0</v>
      </c>
      <c r="H53">
        <v>6</v>
      </c>
      <c r="I53">
        <v>0</v>
      </c>
      <c r="J53">
        <v>-1</v>
      </c>
      <c r="K53">
        <v>-1</v>
      </c>
      <c r="L53" t="str">
        <f>HYPERLINK("https://www.defined.fi/sol/DPaQfq5sFnoqw2Sh9WMmmASFL9LNu6RdtDqwE1tab2tB?maker=AqF1VQcw1L2k5uNHH3itY7QMkVz19k6E3JKrR6BsRJ9Y","https://www.defined.fi/sol/DPaQfq5sFnoqw2Sh9WMmmASFL9LNu6RdtDqwE1tab2tB?maker=AqF1VQcw1L2k5uNHH3itY7QMkVz19k6E3JKrR6BsRJ9Y")</f>
        <v>https://www.defined.fi/sol/DPaQfq5sFnoqw2Sh9WMmmASFL9LNu6RdtDqwE1tab2tB?maker=AqF1VQcw1L2k5uNHH3itY7QMkVz19k6E3JKrR6BsRJ9Y</v>
      </c>
      <c r="M53" t="str">
        <f>HYPERLINK("https://dexscreener.com/solana/DPaQfq5sFnoqw2Sh9WMmmASFL9LNu6RdtDqwE1tab2tB?maker=AqF1VQcw1L2k5uNHH3itY7QMkVz19k6E3JKrR6BsRJ9Y","https://dexscreener.com/solana/DPaQfq5sFnoqw2Sh9WMmmASFL9LNu6RdtDqwE1tab2tB?maker=AqF1VQcw1L2k5uNHH3itY7QMkVz19k6E3JKrR6BsRJ9Y")</f>
        <v>https://dexscreener.com/solana/DPaQfq5sFnoqw2Sh9WMmmASFL9LNu6RdtDqwE1tab2tB?maker=AqF1VQcw1L2k5uNHH3itY7QMkVz19k6E3JKrR6BsRJ9Y</v>
      </c>
    </row>
    <row r="54" spans="1:13">
      <c r="A54" t="s">
        <v>117</v>
      </c>
      <c r="B54" t="s">
        <v>118</v>
      </c>
      <c r="C54">
        <v>0</v>
      </c>
      <c r="D54">
        <v>-1.84</v>
      </c>
      <c r="E54">
        <v>-0.04</v>
      </c>
      <c r="F54">
        <v>72.44</v>
      </c>
      <c r="G54">
        <v>49.08</v>
      </c>
      <c r="H54">
        <v>23</v>
      </c>
      <c r="I54">
        <v>9</v>
      </c>
      <c r="J54">
        <v>-1</v>
      </c>
      <c r="K54">
        <v>-1</v>
      </c>
      <c r="L54" t="str">
        <f>HYPERLINK("https://www.defined.fi/sol/8NNXWrWVctNw1UFeaBypffimTdcLCcD8XJzHvYsmgwpF?maker=AqF1VQcw1L2k5uNHH3itY7QMkVz19k6E3JKrR6BsRJ9Y","https://www.defined.fi/sol/8NNXWrWVctNw1UFeaBypffimTdcLCcD8XJzHvYsmgwpF?maker=AqF1VQcw1L2k5uNHH3itY7QMkVz19k6E3JKrR6BsRJ9Y")</f>
        <v>https://www.defined.fi/sol/8NNXWrWVctNw1UFeaBypffimTdcLCcD8XJzHvYsmgwpF?maker=AqF1VQcw1L2k5uNHH3itY7QMkVz19k6E3JKrR6BsRJ9Y</v>
      </c>
      <c r="M54" t="str">
        <f>HYPERLINK("https://dexscreener.com/solana/8NNXWrWVctNw1UFeaBypffimTdcLCcD8XJzHvYsmgwpF?maker=AqF1VQcw1L2k5uNHH3itY7QMkVz19k6E3JKrR6BsRJ9Y","https://dexscreener.com/solana/8NNXWrWVctNw1UFeaBypffimTdcLCcD8XJzHvYsmgwpF?maker=AqF1VQcw1L2k5uNHH3itY7QMkVz19k6E3JKrR6BsRJ9Y")</f>
        <v>https://dexscreener.com/solana/8NNXWrWVctNw1UFeaBypffimTdcLCcD8XJzHvYsmgwpF?maker=AqF1VQcw1L2k5uNHH3itY7QMkVz19k6E3JKrR6BsRJ9Y</v>
      </c>
    </row>
    <row r="55" spans="1:13">
      <c r="A55" t="s">
        <v>119</v>
      </c>
      <c r="B55" t="s">
        <v>120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-1</v>
      </c>
      <c r="K55">
        <v>-1</v>
      </c>
      <c r="L55" t="str">
        <f>HYPERLINK("https://www.defined.fi/sol/F63Uk3oLMMAvJdQNNXCkqFgMqADpHbahxfeFcq3gpump?maker=AqF1VQcw1L2k5uNHH3itY7QMkVz19k6E3JKrR6BsRJ9Y","https://www.defined.fi/sol/F63Uk3oLMMAvJdQNNXCkqFgMqADpHbahxfeFcq3gpump?maker=AqF1VQcw1L2k5uNHH3itY7QMkVz19k6E3JKrR6BsRJ9Y")</f>
        <v>https://www.defined.fi/sol/F63Uk3oLMMAvJdQNNXCkqFgMqADpHbahxfeFcq3gpump?maker=AqF1VQcw1L2k5uNHH3itY7QMkVz19k6E3JKrR6BsRJ9Y</v>
      </c>
      <c r="M55" t="str">
        <f>HYPERLINK("https://dexscreener.com/solana/F63Uk3oLMMAvJdQNNXCkqFgMqADpHbahxfeFcq3gpump?maker=AqF1VQcw1L2k5uNHH3itY7QMkVz19k6E3JKrR6BsRJ9Y","https://dexscreener.com/solana/F63Uk3oLMMAvJdQNNXCkqFgMqADpHbahxfeFcq3gpump?maker=AqF1VQcw1L2k5uNHH3itY7QMkVz19k6E3JKrR6BsRJ9Y")</f>
        <v>https://dexscreener.com/solana/F63Uk3oLMMAvJdQNNXCkqFgMqADpHbahxfeFcq3gpump?maker=AqF1VQcw1L2k5uNHH3itY7QMkVz19k6E3JKrR6BsRJ9Y</v>
      </c>
    </row>
    <row r="56" spans="1:13">
      <c r="A56" t="s">
        <v>121</v>
      </c>
      <c r="B56" t="s">
        <v>122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-1</v>
      </c>
      <c r="K56">
        <v>-1</v>
      </c>
      <c r="L56" t="str">
        <f>HYPERLINK("https://www.defined.fi/sol/EWy1HPEUq4Lgm6H4pQ8augEuJ7WRwJgENZMTAUzrpump?maker=AqF1VQcw1L2k5uNHH3itY7QMkVz19k6E3JKrR6BsRJ9Y","https://www.defined.fi/sol/EWy1HPEUq4Lgm6H4pQ8augEuJ7WRwJgENZMTAUzrpump?maker=AqF1VQcw1L2k5uNHH3itY7QMkVz19k6E3JKrR6BsRJ9Y")</f>
        <v>https://www.defined.fi/sol/EWy1HPEUq4Lgm6H4pQ8augEuJ7WRwJgENZMTAUzrpump?maker=AqF1VQcw1L2k5uNHH3itY7QMkVz19k6E3JKrR6BsRJ9Y</v>
      </c>
      <c r="M56" t="str">
        <f>HYPERLINK("https://dexscreener.com/solana/EWy1HPEUq4Lgm6H4pQ8augEuJ7WRwJgENZMTAUzrpump?maker=AqF1VQcw1L2k5uNHH3itY7QMkVz19k6E3JKrR6BsRJ9Y","https://dexscreener.com/solana/EWy1HPEUq4Lgm6H4pQ8augEuJ7WRwJgENZMTAUzrpump?maker=AqF1VQcw1L2k5uNHH3itY7QMkVz19k6E3JKrR6BsRJ9Y")</f>
        <v>https://dexscreener.com/solana/EWy1HPEUq4Lgm6H4pQ8augEuJ7WRwJgENZMTAUzrpump?maker=AqF1VQcw1L2k5uNHH3itY7QMkVz19k6E3JKrR6BsRJ9Y</v>
      </c>
    </row>
    <row r="57" spans="1:13">
      <c r="A57" t="s">
        <v>123</v>
      </c>
      <c r="B57" t="s">
        <v>124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-1</v>
      </c>
      <c r="K57">
        <v>-1</v>
      </c>
      <c r="L57" t="str">
        <f>HYPERLINK("https://www.defined.fi/sol/2tBPEZp3uChtKvdKhWgaA8AsqK3J6Mvt8w7XQo39pump?maker=AqF1VQcw1L2k5uNHH3itY7QMkVz19k6E3JKrR6BsRJ9Y","https://www.defined.fi/sol/2tBPEZp3uChtKvdKhWgaA8AsqK3J6Mvt8w7XQo39pump?maker=AqF1VQcw1L2k5uNHH3itY7QMkVz19k6E3JKrR6BsRJ9Y")</f>
        <v>https://www.defined.fi/sol/2tBPEZp3uChtKvdKhWgaA8AsqK3J6Mvt8w7XQo39pump?maker=AqF1VQcw1L2k5uNHH3itY7QMkVz19k6E3JKrR6BsRJ9Y</v>
      </c>
      <c r="M57" t="str">
        <f>HYPERLINK("https://dexscreener.com/solana/2tBPEZp3uChtKvdKhWgaA8AsqK3J6Mvt8w7XQo39pump?maker=AqF1VQcw1L2k5uNHH3itY7QMkVz19k6E3JKrR6BsRJ9Y","https://dexscreener.com/solana/2tBPEZp3uChtKvdKhWgaA8AsqK3J6Mvt8w7XQo39pump?maker=AqF1VQcw1L2k5uNHH3itY7QMkVz19k6E3JKrR6BsRJ9Y")</f>
        <v>https://dexscreener.com/solana/2tBPEZp3uChtKvdKhWgaA8AsqK3J6Mvt8w7XQo39pump?maker=AqF1VQcw1L2k5uNHH3itY7QMkVz19k6E3JKrR6BsRJ9Y</v>
      </c>
    </row>
    <row r="58" spans="1:13">
      <c r="A58" t="s">
        <v>125</v>
      </c>
      <c r="B58" t="s">
        <v>126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-1</v>
      </c>
      <c r="K58">
        <v>-1</v>
      </c>
      <c r="L58" t="str">
        <f>HYPERLINK("https://www.defined.fi/sol/2szW59JjYfZBzNzjpD3gnwGmZz6Y34qJ3X6hbA8cpump?maker=AqF1VQcw1L2k5uNHH3itY7QMkVz19k6E3JKrR6BsRJ9Y","https://www.defined.fi/sol/2szW59JjYfZBzNzjpD3gnwGmZz6Y34qJ3X6hbA8cpump?maker=AqF1VQcw1L2k5uNHH3itY7QMkVz19k6E3JKrR6BsRJ9Y")</f>
        <v>https://www.defined.fi/sol/2szW59JjYfZBzNzjpD3gnwGmZz6Y34qJ3X6hbA8cpump?maker=AqF1VQcw1L2k5uNHH3itY7QMkVz19k6E3JKrR6BsRJ9Y</v>
      </c>
      <c r="M58" t="str">
        <f>HYPERLINK("https://dexscreener.com/solana/2szW59JjYfZBzNzjpD3gnwGmZz6Y34qJ3X6hbA8cpump?maker=AqF1VQcw1L2k5uNHH3itY7QMkVz19k6E3JKrR6BsRJ9Y","https://dexscreener.com/solana/2szW59JjYfZBzNzjpD3gnwGmZz6Y34qJ3X6hbA8cpump?maker=AqF1VQcw1L2k5uNHH3itY7QMkVz19k6E3JKrR6BsRJ9Y")</f>
        <v>https://dexscreener.com/solana/2szW59JjYfZBzNzjpD3gnwGmZz6Y34qJ3X6hbA8cpump?maker=AqF1VQcw1L2k5uNHH3itY7QMkVz19k6E3JKrR6BsRJ9Y</v>
      </c>
    </row>
    <row r="59" spans="1:13">
      <c r="A59" t="s">
        <v>127</v>
      </c>
      <c r="B59" t="s">
        <v>128</v>
      </c>
      <c r="C59">
        <v>0</v>
      </c>
      <c r="D59">
        <v>0.273</v>
      </c>
      <c r="E59">
        <v>0.02</v>
      </c>
      <c r="F59">
        <v>11.47</v>
      </c>
      <c r="G59">
        <v>11.74</v>
      </c>
      <c r="H59">
        <v>5</v>
      </c>
      <c r="I59">
        <v>5</v>
      </c>
      <c r="J59">
        <v>-1</v>
      </c>
      <c r="K59">
        <v>-1</v>
      </c>
      <c r="L59" t="str">
        <f>HYPERLINK("https://www.defined.fi/sol/9EYScpiysGnEimnQPzazr7Jn9GVfxFYzgTEj85hV9L6U?maker=AqF1VQcw1L2k5uNHH3itY7QMkVz19k6E3JKrR6BsRJ9Y","https://www.defined.fi/sol/9EYScpiysGnEimnQPzazr7Jn9GVfxFYzgTEj85hV9L6U?maker=AqF1VQcw1L2k5uNHH3itY7QMkVz19k6E3JKrR6BsRJ9Y")</f>
        <v>https://www.defined.fi/sol/9EYScpiysGnEimnQPzazr7Jn9GVfxFYzgTEj85hV9L6U?maker=AqF1VQcw1L2k5uNHH3itY7QMkVz19k6E3JKrR6BsRJ9Y</v>
      </c>
      <c r="M59" t="str">
        <f>HYPERLINK("https://dexscreener.com/solana/9EYScpiysGnEimnQPzazr7Jn9GVfxFYzgTEj85hV9L6U?maker=AqF1VQcw1L2k5uNHH3itY7QMkVz19k6E3JKrR6BsRJ9Y","https://dexscreener.com/solana/9EYScpiysGnEimnQPzazr7Jn9GVfxFYzgTEj85hV9L6U?maker=AqF1VQcw1L2k5uNHH3itY7QMkVz19k6E3JKrR6BsRJ9Y")</f>
        <v>https://dexscreener.com/solana/9EYScpiysGnEimnQPzazr7Jn9GVfxFYzgTEj85hV9L6U?maker=AqF1VQcw1L2k5uNHH3itY7QMkVz19k6E3JKrR6BsRJ9Y</v>
      </c>
    </row>
    <row r="60" spans="1:13">
      <c r="A60" t="s">
        <v>129</v>
      </c>
      <c r="B60" t="s">
        <v>130</v>
      </c>
      <c r="C60">
        <v>0</v>
      </c>
      <c r="D60">
        <v>0.159</v>
      </c>
      <c r="E60">
        <v>0.04</v>
      </c>
      <c r="F60">
        <v>4.35</v>
      </c>
      <c r="G60">
        <v>4.51</v>
      </c>
      <c r="H60">
        <v>3</v>
      </c>
      <c r="I60">
        <v>3</v>
      </c>
      <c r="J60">
        <v>-1</v>
      </c>
      <c r="K60">
        <v>-1</v>
      </c>
      <c r="L60" t="str">
        <f>HYPERLINK("https://www.defined.fi/sol/GmbC2HgWpHpq9SHnmEXZNT5e1zgcU9oASDqbAkGTpump?maker=AqF1VQcw1L2k5uNHH3itY7QMkVz19k6E3JKrR6BsRJ9Y","https://www.defined.fi/sol/GmbC2HgWpHpq9SHnmEXZNT5e1zgcU9oASDqbAkGTpump?maker=AqF1VQcw1L2k5uNHH3itY7QMkVz19k6E3JKrR6BsRJ9Y")</f>
        <v>https://www.defined.fi/sol/GmbC2HgWpHpq9SHnmEXZNT5e1zgcU9oASDqbAkGTpump?maker=AqF1VQcw1L2k5uNHH3itY7QMkVz19k6E3JKrR6BsRJ9Y</v>
      </c>
      <c r="M60" t="str">
        <f>HYPERLINK("https://dexscreener.com/solana/GmbC2HgWpHpq9SHnmEXZNT5e1zgcU9oASDqbAkGTpump?maker=AqF1VQcw1L2k5uNHH3itY7QMkVz19k6E3JKrR6BsRJ9Y","https://dexscreener.com/solana/GmbC2HgWpHpq9SHnmEXZNT5e1zgcU9oASDqbAkGTpump?maker=AqF1VQcw1L2k5uNHH3itY7QMkVz19k6E3JKrR6BsRJ9Y")</f>
        <v>https://dexscreener.com/solana/GmbC2HgWpHpq9SHnmEXZNT5e1zgcU9oASDqbAkGTpump?maker=AqF1VQcw1L2k5uNHH3itY7QMkVz19k6E3JKrR6BsRJ9Y</v>
      </c>
    </row>
    <row r="61" spans="1:13">
      <c r="A61" t="s">
        <v>131</v>
      </c>
      <c r="B61" t="s">
        <v>132</v>
      </c>
      <c r="C61">
        <v>0</v>
      </c>
      <c r="D61">
        <v>0.006</v>
      </c>
      <c r="E61">
        <v>0.01</v>
      </c>
      <c r="F61">
        <v>0.583</v>
      </c>
      <c r="G61">
        <v>0.59</v>
      </c>
      <c r="H61">
        <v>1</v>
      </c>
      <c r="I61">
        <v>1</v>
      </c>
      <c r="J61">
        <v>-1</v>
      </c>
      <c r="K61">
        <v>-1</v>
      </c>
      <c r="L61" t="str">
        <f>HYPERLINK("https://www.defined.fi/sol/n54ZwXEcLnc3o7zK48nhrLV4KTU5wWD4iq7Gvdt5tik?maker=AqF1VQcw1L2k5uNHH3itY7QMkVz19k6E3JKrR6BsRJ9Y","https://www.defined.fi/sol/n54ZwXEcLnc3o7zK48nhrLV4KTU5wWD4iq7Gvdt5tik?maker=AqF1VQcw1L2k5uNHH3itY7QMkVz19k6E3JKrR6BsRJ9Y")</f>
        <v>https://www.defined.fi/sol/n54ZwXEcLnc3o7zK48nhrLV4KTU5wWD4iq7Gvdt5tik?maker=AqF1VQcw1L2k5uNHH3itY7QMkVz19k6E3JKrR6BsRJ9Y</v>
      </c>
      <c r="M61" t="str">
        <f>HYPERLINK("https://dexscreener.com/solana/n54ZwXEcLnc3o7zK48nhrLV4KTU5wWD4iq7Gvdt5tik?maker=AqF1VQcw1L2k5uNHH3itY7QMkVz19k6E3JKrR6BsRJ9Y","https://dexscreener.com/solana/n54ZwXEcLnc3o7zK48nhrLV4KTU5wWD4iq7Gvdt5tik?maker=AqF1VQcw1L2k5uNHH3itY7QMkVz19k6E3JKrR6BsRJ9Y")</f>
        <v>https://dexscreener.com/solana/n54ZwXEcLnc3o7zK48nhrLV4KTU5wWD4iq7Gvdt5tik?maker=AqF1VQcw1L2k5uNHH3itY7QMkVz19k6E3JKrR6BsRJ9Y</v>
      </c>
    </row>
    <row r="62" spans="1:13">
      <c r="A62" t="s">
        <v>133</v>
      </c>
      <c r="B62" t="s">
        <v>134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-1</v>
      </c>
      <c r="K62">
        <v>-1</v>
      </c>
      <c r="L62" t="str">
        <f>HYPERLINK("https://www.defined.fi/sol/U2wZP8TsYAFc3DWR8fjYuvbPRHsU9EsqzNZ6jw2pump?maker=AqF1VQcw1L2k5uNHH3itY7QMkVz19k6E3JKrR6BsRJ9Y","https://www.defined.fi/sol/U2wZP8TsYAFc3DWR8fjYuvbPRHsU9EsqzNZ6jw2pump?maker=AqF1VQcw1L2k5uNHH3itY7QMkVz19k6E3JKrR6BsRJ9Y")</f>
        <v>https://www.defined.fi/sol/U2wZP8TsYAFc3DWR8fjYuvbPRHsU9EsqzNZ6jw2pump?maker=AqF1VQcw1L2k5uNHH3itY7QMkVz19k6E3JKrR6BsRJ9Y</v>
      </c>
      <c r="M62" t="str">
        <f>HYPERLINK("https://dexscreener.com/solana/U2wZP8TsYAFc3DWR8fjYuvbPRHsU9EsqzNZ6jw2pump?maker=AqF1VQcw1L2k5uNHH3itY7QMkVz19k6E3JKrR6BsRJ9Y","https://dexscreener.com/solana/U2wZP8TsYAFc3DWR8fjYuvbPRHsU9EsqzNZ6jw2pump?maker=AqF1VQcw1L2k5uNHH3itY7QMkVz19k6E3JKrR6BsRJ9Y")</f>
        <v>https://dexscreener.com/solana/U2wZP8TsYAFc3DWR8fjYuvbPRHsU9EsqzNZ6jw2pump?maker=AqF1VQcw1L2k5uNHH3itY7QMkVz19k6E3JKrR6BsRJ9Y</v>
      </c>
    </row>
    <row r="63" spans="1:13">
      <c r="A63" t="s">
        <v>135</v>
      </c>
      <c r="B63" t="s">
        <v>136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-1</v>
      </c>
      <c r="K63">
        <v>-1</v>
      </c>
      <c r="L63" t="str">
        <f>HYPERLINK("https://www.defined.fi/sol/C8zVY7RLLjFjdTarznJthTuoMJJXKmgsYNBYu9yApump?maker=AqF1VQcw1L2k5uNHH3itY7QMkVz19k6E3JKrR6BsRJ9Y","https://www.defined.fi/sol/C8zVY7RLLjFjdTarznJthTuoMJJXKmgsYNBYu9yApump?maker=AqF1VQcw1L2k5uNHH3itY7QMkVz19k6E3JKrR6BsRJ9Y")</f>
        <v>https://www.defined.fi/sol/C8zVY7RLLjFjdTarznJthTuoMJJXKmgsYNBYu9yApump?maker=AqF1VQcw1L2k5uNHH3itY7QMkVz19k6E3JKrR6BsRJ9Y</v>
      </c>
      <c r="M63" t="str">
        <f>HYPERLINK("https://dexscreener.com/solana/C8zVY7RLLjFjdTarznJthTuoMJJXKmgsYNBYu9yApump?maker=AqF1VQcw1L2k5uNHH3itY7QMkVz19k6E3JKrR6BsRJ9Y","https://dexscreener.com/solana/C8zVY7RLLjFjdTarznJthTuoMJJXKmgsYNBYu9yApump?maker=AqF1VQcw1L2k5uNHH3itY7QMkVz19k6E3JKrR6BsRJ9Y")</f>
        <v>https://dexscreener.com/solana/C8zVY7RLLjFjdTarznJthTuoMJJXKmgsYNBYu9yApump?maker=AqF1VQcw1L2k5uNHH3itY7QMkVz19k6E3JKrR6BsRJ9Y</v>
      </c>
    </row>
    <row r="64" spans="1:13">
      <c r="A64" t="s">
        <v>137</v>
      </c>
      <c r="B64" t="s">
        <v>138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-1</v>
      </c>
      <c r="K64">
        <v>-1</v>
      </c>
      <c r="L64" t="str">
        <f>HYPERLINK("https://www.defined.fi/sol/8XgSvP4iMbBeQDnC9i4odSGeG4h3QoLJ58avjLBnpump?maker=AqF1VQcw1L2k5uNHH3itY7QMkVz19k6E3JKrR6BsRJ9Y","https://www.defined.fi/sol/8XgSvP4iMbBeQDnC9i4odSGeG4h3QoLJ58avjLBnpump?maker=AqF1VQcw1L2k5uNHH3itY7QMkVz19k6E3JKrR6BsRJ9Y")</f>
        <v>https://www.defined.fi/sol/8XgSvP4iMbBeQDnC9i4odSGeG4h3QoLJ58avjLBnpump?maker=AqF1VQcw1L2k5uNHH3itY7QMkVz19k6E3JKrR6BsRJ9Y</v>
      </c>
      <c r="M64" t="str">
        <f>HYPERLINK("https://dexscreener.com/solana/8XgSvP4iMbBeQDnC9i4odSGeG4h3QoLJ58avjLBnpump?maker=AqF1VQcw1L2k5uNHH3itY7QMkVz19k6E3JKrR6BsRJ9Y","https://dexscreener.com/solana/8XgSvP4iMbBeQDnC9i4odSGeG4h3QoLJ58avjLBnpump?maker=AqF1VQcw1L2k5uNHH3itY7QMkVz19k6E3JKrR6BsRJ9Y")</f>
        <v>https://dexscreener.com/solana/8XgSvP4iMbBeQDnC9i4odSGeG4h3QoLJ58avjLBnpump?maker=AqF1VQcw1L2k5uNHH3itY7QMkVz19k6E3JKrR6BsRJ9Y</v>
      </c>
    </row>
    <row r="65" spans="1:13">
      <c r="A65" t="s">
        <v>139</v>
      </c>
      <c r="B65" t="s">
        <v>140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-1</v>
      </c>
      <c r="K65">
        <v>-1</v>
      </c>
      <c r="L65" t="str">
        <f>HYPERLINK("https://www.defined.fi/sol/66irswy3sn6ueuW48jW8PKp1iumqKrD6U7tgCfuywm4?maker=AqF1VQcw1L2k5uNHH3itY7QMkVz19k6E3JKrR6BsRJ9Y","https://www.defined.fi/sol/66irswy3sn6ueuW48jW8PKp1iumqKrD6U7tgCfuywm4?maker=AqF1VQcw1L2k5uNHH3itY7QMkVz19k6E3JKrR6BsRJ9Y")</f>
        <v>https://www.defined.fi/sol/66irswy3sn6ueuW48jW8PKp1iumqKrD6U7tgCfuywm4?maker=AqF1VQcw1L2k5uNHH3itY7QMkVz19k6E3JKrR6BsRJ9Y</v>
      </c>
      <c r="M65" t="str">
        <f>HYPERLINK("https://dexscreener.com/solana/66irswy3sn6ueuW48jW8PKp1iumqKrD6U7tgCfuywm4?maker=AqF1VQcw1L2k5uNHH3itY7QMkVz19k6E3JKrR6BsRJ9Y","https://dexscreener.com/solana/66irswy3sn6ueuW48jW8PKp1iumqKrD6U7tgCfuywm4?maker=AqF1VQcw1L2k5uNHH3itY7QMkVz19k6E3JKrR6BsRJ9Y")</f>
        <v>https://dexscreener.com/solana/66irswy3sn6ueuW48jW8PKp1iumqKrD6U7tgCfuywm4?maker=AqF1VQcw1L2k5uNHH3itY7QMkVz19k6E3JKrR6BsRJ9Y</v>
      </c>
    </row>
    <row r="66" spans="1:13">
      <c r="A66" t="s">
        <v>141</v>
      </c>
      <c r="B66" t="s">
        <v>142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-1</v>
      </c>
      <c r="K66">
        <v>-1</v>
      </c>
      <c r="L66" t="str">
        <f>HYPERLINK("https://www.defined.fi/sol/5AFpf9H8CPpmHe9gmwZYQPtup3MDZ887PUxvY1yapump?maker=AqF1VQcw1L2k5uNHH3itY7QMkVz19k6E3JKrR6BsRJ9Y","https://www.defined.fi/sol/5AFpf9H8CPpmHe9gmwZYQPtup3MDZ887PUxvY1yapump?maker=AqF1VQcw1L2k5uNHH3itY7QMkVz19k6E3JKrR6BsRJ9Y")</f>
        <v>https://www.defined.fi/sol/5AFpf9H8CPpmHe9gmwZYQPtup3MDZ887PUxvY1yapump?maker=AqF1VQcw1L2k5uNHH3itY7QMkVz19k6E3JKrR6BsRJ9Y</v>
      </c>
      <c r="M66" t="str">
        <f>HYPERLINK("https://dexscreener.com/solana/5AFpf9H8CPpmHe9gmwZYQPtup3MDZ887PUxvY1yapump?maker=AqF1VQcw1L2k5uNHH3itY7QMkVz19k6E3JKrR6BsRJ9Y","https://dexscreener.com/solana/5AFpf9H8CPpmHe9gmwZYQPtup3MDZ887PUxvY1yapump?maker=AqF1VQcw1L2k5uNHH3itY7QMkVz19k6E3JKrR6BsRJ9Y")</f>
        <v>https://dexscreener.com/solana/5AFpf9H8CPpmHe9gmwZYQPtup3MDZ887PUxvY1yapump?maker=AqF1VQcw1L2k5uNHH3itY7QMkVz19k6E3JKrR6BsRJ9Y</v>
      </c>
    </row>
    <row r="67" spans="1:13">
      <c r="A67" t="s">
        <v>143</v>
      </c>
      <c r="B67" t="s">
        <v>144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-1</v>
      </c>
      <c r="K67">
        <v>-1</v>
      </c>
      <c r="L67" t="str">
        <f>HYPERLINK("https://www.defined.fi/sol/HzhhfexEbj3dnVr55mBhiq4Zzh7kSQdDWdjxrMX3pump?maker=AqF1VQcw1L2k5uNHH3itY7QMkVz19k6E3JKrR6BsRJ9Y","https://www.defined.fi/sol/HzhhfexEbj3dnVr55mBhiq4Zzh7kSQdDWdjxrMX3pump?maker=AqF1VQcw1L2k5uNHH3itY7QMkVz19k6E3JKrR6BsRJ9Y")</f>
        <v>https://www.defined.fi/sol/HzhhfexEbj3dnVr55mBhiq4Zzh7kSQdDWdjxrMX3pump?maker=AqF1VQcw1L2k5uNHH3itY7QMkVz19k6E3JKrR6BsRJ9Y</v>
      </c>
      <c r="M67" t="str">
        <f>HYPERLINK("https://dexscreener.com/solana/HzhhfexEbj3dnVr55mBhiq4Zzh7kSQdDWdjxrMX3pump?maker=AqF1VQcw1L2k5uNHH3itY7QMkVz19k6E3JKrR6BsRJ9Y","https://dexscreener.com/solana/HzhhfexEbj3dnVr55mBhiq4Zzh7kSQdDWdjxrMX3pump?maker=AqF1VQcw1L2k5uNHH3itY7QMkVz19k6E3JKrR6BsRJ9Y")</f>
        <v>https://dexscreener.com/solana/HzhhfexEbj3dnVr55mBhiq4Zzh7kSQdDWdjxrMX3pump?maker=AqF1VQcw1L2k5uNHH3itY7QMkVz19k6E3JKrR6BsRJ9Y</v>
      </c>
    </row>
    <row r="68" spans="1:13">
      <c r="A68" t="s">
        <v>145</v>
      </c>
      <c r="B68" t="s">
        <v>146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-1</v>
      </c>
      <c r="K68">
        <v>-1</v>
      </c>
      <c r="L68" t="str">
        <f>HYPERLINK("https://www.defined.fi/sol/HzezmX8bRGCBKThgjZu7ZoBN3P825jHk3azBMGZAuTuo?maker=AqF1VQcw1L2k5uNHH3itY7QMkVz19k6E3JKrR6BsRJ9Y","https://www.defined.fi/sol/HzezmX8bRGCBKThgjZu7ZoBN3P825jHk3azBMGZAuTuo?maker=AqF1VQcw1L2k5uNHH3itY7QMkVz19k6E3JKrR6BsRJ9Y")</f>
        <v>https://www.defined.fi/sol/HzezmX8bRGCBKThgjZu7ZoBN3P825jHk3azBMGZAuTuo?maker=AqF1VQcw1L2k5uNHH3itY7QMkVz19k6E3JKrR6BsRJ9Y</v>
      </c>
      <c r="M68" t="str">
        <f>HYPERLINK("https://dexscreener.com/solana/HzezmX8bRGCBKThgjZu7ZoBN3P825jHk3azBMGZAuTuo?maker=AqF1VQcw1L2k5uNHH3itY7QMkVz19k6E3JKrR6BsRJ9Y","https://dexscreener.com/solana/HzezmX8bRGCBKThgjZu7ZoBN3P825jHk3azBMGZAuTuo?maker=AqF1VQcw1L2k5uNHH3itY7QMkVz19k6E3JKrR6BsRJ9Y")</f>
        <v>https://dexscreener.com/solana/HzezmX8bRGCBKThgjZu7ZoBN3P825jHk3azBMGZAuTuo?maker=AqF1VQcw1L2k5uNHH3itY7QMkVz19k6E3JKrR6BsRJ9Y</v>
      </c>
    </row>
    <row r="69" spans="1:13">
      <c r="A69" t="s">
        <v>147</v>
      </c>
      <c r="B69" t="s">
        <v>148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-1</v>
      </c>
      <c r="K69">
        <v>-1</v>
      </c>
      <c r="L69" t="str">
        <f>HYPERLINK("https://www.defined.fi/sol/GbwanZf6fp47iEK2HrmFQWC5XHzy3G1dnXrS3BJYpump?maker=AqF1VQcw1L2k5uNHH3itY7QMkVz19k6E3JKrR6BsRJ9Y","https://www.defined.fi/sol/GbwanZf6fp47iEK2HrmFQWC5XHzy3G1dnXrS3BJYpump?maker=AqF1VQcw1L2k5uNHH3itY7QMkVz19k6E3JKrR6BsRJ9Y")</f>
        <v>https://www.defined.fi/sol/GbwanZf6fp47iEK2HrmFQWC5XHzy3G1dnXrS3BJYpump?maker=AqF1VQcw1L2k5uNHH3itY7QMkVz19k6E3JKrR6BsRJ9Y</v>
      </c>
      <c r="M69" t="str">
        <f>HYPERLINK("https://dexscreener.com/solana/GbwanZf6fp47iEK2HrmFQWC5XHzy3G1dnXrS3BJYpump?maker=AqF1VQcw1L2k5uNHH3itY7QMkVz19k6E3JKrR6BsRJ9Y","https://dexscreener.com/solana/GbwanZf6fp47iEK2HrmFQWC5XHzy3G1dnXrS3BJYpump?maker=AqF1VQcw1L2k5uNHH3itY7QMkVz19k6E3JKrR6BsRJ9Y")</f>
        <v>https://dexscreener.com/solana/GbwanZf6fp47iEK2HrmFQWC5XHzy3G1dnXrS3BJYpump?maker=AqF1VQcw1L2k5uNHH3itY7QMkVz19k6E3JKrR6BsRJ9Y</v>
      </c>
    </row>
    <row r="70" spans="1:13">
      <c r="A70" t="s">
        <v>149</v>
      </c>
      <c r="B70" t="s">
        <v>150</v>
      </c>
      <c r="C70">
        <v>0</v>
      </c>
      <c r="D70">
        <v>0</v>
      </c>
      <c r="E70">
        <v>-1</v>
      </c>
      <c r="F70">
        <v>0</v>
      </c>
      <c r="G70">
        <v>0</v>
      </c>
      <c r="H70">
        <v>0</v>
      </c>
      <c r="I70">
        <v>0</v>
      </c>
      <c r="J70">
        <v>-1</v>
      </c>
      <c r="K70">
        <v>-1</v>
      </c>
      <c r="L70" t="str">
        <f>HYPERLINK("https://www.defined.fi/sol/GJdjmbZ5utrTe8Zx7vP6DLw2WrC9X4ZzJJfRr1N6pump?maker=AqF1VQcw1L2k5uNHH3itY7QMkVz19k6E3JKrR6BsRJ9Y","https://www.defined.fi/sol/GJdjmbZ5utrTe8Zx7vP6DLw2WrC9X4ZzJJfRr1N6pump?maker=AqF1VQcw1L2k5uNHH3itY7QMkVz19k6E3JKrR6BsRJ9Y")</f>
        <v>https://www.defined.fi/sol/GJdjmbZ5utrTe8Zx7vP6DLw2WrC9X4ZzJJfRr1N6pump?maker=AqF1VQcw1L2k5uNHH3itY7QMkVz19k6E3JKrR6BsRJ9Y</v>
      </c>
      <c r="M70" t="str">
        <f>HYPERLINK("https://dexscreener.com/solana/GJdjmbZ5utrTe8Zx7vP6DLw2WrC9X4ZzJJfRr1N6pump?maker=AqF1VQcw1L2k5uNHH3itY7QMkVz19k6E3JKrR6BsRJ9Y","https://dexscreener.com/solana/GJdjmbZ5utrTe8Zx7vP6DLw2WrC9X4ZzJJfRr1N6pump?maker=AqF1VQcw1L2k5uNHH3itY7QMkVz19k6E3JKrR6BsRJ9Y")</f>
        <v>https://dexscreener.com/solana/GJdjmbZ5utrTe8Zx7vP6DLw2WrC9X4ZzJJfRr1N6pump?maker=AqF1VQcw1L2k5uNHH3itY7QMkVz19k6E3JKrR6BsRJ9Y</v>
      </c>
    </row>
    <row r="71" spans="1:13">
      <c r="A71" t="s">
        <v>151</v>
      </c>
      <c r="B71" t="s">
        <v>152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-1</v>
      </c>
      <c r="K71">
        <v>-1</v>
      </c>
      <c r="L71" t="str">
        <f>HYPERLINK("https://www.defined.fi/sol/Fgn3y5zLZTfi5UxP59yHbLmryWgWnHS4BFJHcsuVpump?maker=AqF1VQcw1L2k5uNHH3itY7QMkVz19k6E3JKrR6BsRJ9Y","https://www.defined.fi/sol/Fgn3y5zLZTfi5UxP59yHbLmryWgWnHS4BFJHcsuVpump?maker=AqF1VQcw1L2k5uNHH3itY7QMkVz19k6E3JKrR6BsRJ9Y")</f>
        <v>https://www.defined.fi/sol/Fgn3y5zLZTfi5UxP59yHbLmryWgWnHS4BFJHcsuVpump?maker=AqF1VQcw1L2k5uNHH3itY7QMkVz19k6E3JKrR6BsRJ9Y</v>
      </c>
      <c r="M71" t="str">
        <f>HYPERLINK("https://dexscreener.com/solana/Fgn3y5zLZTfi5UxP59yHbLmryWgWnHS4BFJHcsuVpump?maker=AqF1VQcw1L2k5uNHH3itY7QMkVz19k6E3JKrR6BsRJ9Y","https://dexscreener.com/solana/Fgn3y5zLZTfi5UxP59yHbLmryWgWnHS4BFJHcsuVpump?maker=AqF1VQcw1L2k5uNHH3itY7QMkVz19k6E3JKrR6BsRJ9Y")</f>
        <v>https://dexscreener.com/solana/Fgn3y5zLZTfi5UxP59yHbLmryWgWnHS4BFJHcsuVpump?maker=AqF1VQcw1L2k5uNHH3itY7QMkVz19k6E3JKrR6BsRJ9Y</v>
      </c>
    </row>
    <row r="72" spans="1:13">
      <c r="A72" t="s">
        <v>153</v>
      </c>
      <c r="B72" t="s">
        <v>154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-1</v>
      </c>
      <c r="K72">
        <v>-1</v>
      </c>
      <c r="L72" t="str">
        <f>HYPERLINK("https://www.defined.fi/sol/DLMbs2E11UhHhYTbjzPypFWDnUidFXV5J3Wo7EU3pump?maker=AqF1VQcw1L2k5uNHH3itY7QMkVz19k6E3JKrR6BsRJ9Y","https://www.defined.fi/sol/DLMbs2E11UhHhYTbjzPypFWDnUidFXV5J3Wo7EU3pump?maker=AqF1VQcw1L2k5uNHH3itY7QMkVz19k6E3JKrR6BsRJ9Y")</f>
        <v>https://www.defined.fi/sol/DLMbs2E11UhHhYTbjzPypFWDnUidFXV5J3Wo7EU3pump?maker=AqF1VQcw1L2k5uNHH3itY7QMkVz19k6E3JKrR6BsRJ9Y</v>
      </c>
      <c r="M72" t="str">
        <f>HYPERLINK("https://dexscreener.com/solana/DLMbs2E11UhHhYTbjzPypFWDnUidFXV5J3Wo7EU3pump?maker=AqF1VQcw1L2k5uNHH3itY7QMkVz19k6E3JKrR6BsRJ9Y","https://dexscreener.com/solana/DLMbs2E11UhHhYTbjzPypFWDnUidFXV5J3Wo7EU3pump?maker=AqF1VQcw1L2k5uNHH3itY7QMkVz19k6E3JKrR6BsRJ9Y")</f>
        <v>https://dexscreener.com/solana/DLMbs2E11UhHhYTbjzPypFWDnUidFXV5J3Wo7EU3pump?maker=AqF1VQcw1L2k5uNHH3itY7QMkVz19k6E3JKrR6BsRJ9Y</v>
      </c>
    </row>
    <row r="73" spans="1:13">
      <c r="A73" t="s">
        <v>155</v>
      </c>
      <c r="B73" t="s">
        <v>156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-1</v>
      </c>
      <c r="K73">
        <v>-1</v>
      </c>
      <c r="L73" t="str">
        <f>HYPERLINK("https://www.defined.fi/sol/BfUfnLMCNwKYamhJXzaxgUmFjrGFHdkjRLAxeaxqpump?maker=AqF1VQcw1L2k5uNHH3itY7QMkVz19k6E3JKrR6BsRJ9Y","https://www.defined.fi/sol/BfUfnLMCNwKYamhJXzaxgUmFjrGFHdkjRLAxeaxqpump?maker=AqF1VQcw1L2k5uNHH3itY7QMkVz19k6E3JKrR6BsRJ9Y")</f>
        <v>https://www.defined.fi/sol/BfUfnLMCNwKYamhJXzaxgUmFjrGFHdkjRLAxeaxqpump?maker=AqF1VQcw1L2k5uNHH3itY7QMkVz19k6E3JKrR6BsRJ9Y</v>
      </c>
      <c r="M73" t="str">
        <f>HYPERLINK("https://dexscreener.com/solana/BfUfnLMCNwKYamhJXzaxgUmFjrGFHdkjRLAxeaxqpump?maker=AqF1VQcw1L2k5uNHH3itY7QMkVz19k6E3JKrR6BsRJ9Y","https://dexscreener.com/solana/BfUfnLMCNwKYamhJXzaxgUmFjrGFHdkjRLAxeaxqpump?maker=AqF1VQcw1L2k5uNHH3itY7QMkVz19k6E3JKrR6BsRJ9Y")</f>
        <v>https://dexscreener.com/solana/BfUfnLMCNwKYamhJXzaxgUmFjrGFHdkjRLAxeaxqpump?maker=AqF1VQcw1L2k5uNHH3itY7QMkVz19k6E3JKrR6BsRJ9Y</v>
      </c>
    </row>
    <row r="74" spans="1:13">
      <c r="A74" t="s">
        <v>157</v>
      </c>
      <c r="B74" t="s">
        <v>158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-1</v>
      </c>
      <c r="K74">
        <v>-1</v>
      </c>
      <c r="L74" t="str">
        <f>HYPERLINK("https://www.defined.fi/sol/BDmPUgXr66UL9kgs5T1675NGbuaUv5fWRZJKKZyipump?maker=AqF1VQcw1L2k5uNHH3itY7QMkVz19k6E3JKrR6BsRJ9Y","https://www.defined.fi/sol/BDmPUgXr66UL9kgs5T1675NGbuaUv5fWRZJKKZyipump?maker=AqF1VQcw1L2k5uNHH3itY7QMkVz19k6E3JKrR6BsRJ9Y")</f>
        <v>https://www.defined.fi/sol/BDmPUgXr66UL9kgs5T1675NGbuaUv5fWRZJKKZyipump?maker=AqF1VQcw1L2k5uNHH3itY7QMkVz19k6E3JKrR6BsRJ9Y</v>
      </c>
      <c r="M74" t="str">
        <f>HYPERLINK("https://dexscreener.com/solana/BDmPUgXr66UL9kgs5T1675NGbuaUv5fWRZJKKZyipump?maker=AqF1VQcw1L2k5uNHH3itY7QMkVz19k6E3JKrR6BsRJ9Y","https://dexscreener.com/solana/BDmPUgXr66UL9kgs5T1675NGbuaUv5fWRZJKKZyipump?maker=AqF1VQcw1L2k5uNHH3itY7QMkVz19k6E3JKrR6BsRJ9Y")</f>
        <v>https://dexscreener.com/solana/BDmPUgXr66UL9kgs5T1675NGbuaUv5fWRZJKKZyipump?maker=AqF1VQcw1L2k5uNHH3itY7QMkVz19k6E3JKrR6BsRJ9Y</v>
      </c>
    </row>
    <row r="75" spans="1:13">
      <c r="A75" t="s">
        <v>159</v>
      </c>
      <c r="B75" t="s">
        <v>160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-1</v>
      </c>
      <c r="K75">
        <v>-1</v>
      </c>
      <c r="L75" t="str">
        <f>HYPERLINK("https://www.defined.fi/sol/B77WDWdC7SnC4BJCwMWjdD1rTX3U57qwTg77utN1pump?maker=AqF1VQcw1L2k5uNHH3itY7QMkVz19k6E3JKrR6BsRJ9Y","https://www.defined.fi/sol/B77WDWdC7SnC4BJCwMWjdD1rTX3U57qwTg77utN1pump?maker=AqF1VQcw1L2k5uNHH3itY7QMkVz19k6E3JKrR6BsRJ9Y")</f>
        <v>https://www.defined.fi/sol/B77WDWdC7SnC4BJCwMWjdD1rTX3U57qwTg77utN1pump?maker=AqF1VQcw1L2k5uNHH3itY7QMkVz19k6E3JKrR6BsRJ9Y</v>
      </c>
      <c r="M75" t="str">
        <f>HYPERLINK("https://dexscreener.com/solana/B77WDWdC7SnC4BJCwMWjdD1rTX3U57qwTg77utN1pump?maker=AqF1VQcw1L2k5uNHH3itY7QMkVz19k6E3JKrR6BsRJ9Y","https://dexscreener.com/solana/B77WDWdC7SnC4BJCwMWjdD1rTX3U57qwTg77utN1pump?maker=AqF1VQcw1L2k5uNHH3itY7QMkVz19k6E3JKrR6BsRJ9Y")</f>
        <v>https://dexscreener.com/solana/B77WDWdC7SnC4BJCwMWjdD1rTX3U57qwTg77utN1pump?maker=AqF1VQcw1L2k5uNHH3itY7QMkVz19k6E3JKrR6BsRJ9Y</v>
      </c>
    </row>
    <row r="76" spans="1:13">
      <c r="A76" t="s">
        <v>161</v>
      </c>
      <c r="B76" t="s">
        <v>162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-1</v>
      </c>
      <c r="K76">
        <v>-1</v>
      </c>
      <c r="L76" t="str">
        <f>HYPERLINK("https://www.defined.fi/sol/AK7H8U9d1Gjf4MdydZaMmHrM2gmQJVePr8yfiGA8pump?maker=AqF1VQcw1L2k5uNHH3itY7QMkVz19k6E3JKrR6BsRJ9Y","https://www.defined.fi/sol/AK7H8U9d1Gjf4MdydZaMmHrM2gmQJVePr8yfiGA8pump?maker=AqF1VQcw1L2k5uNHH3itY7QMkVz19k6E3JKrR6BsRJ9Y")</f>
        <v>https://www.defined.fi/sol/AK7H8U9d1Gjf4MdydZaMmHrM2gmQJVePr8yfiGA8pump?maker=AqF1VQcw1L2k5uNHH3itY7QMkVz19k6E3JKrR6BsRJ9Y</v>
      </c>
      <c r="M76" t="str">
        <f>HYPERLINK("https://dexscreener.com/solana/AK7H8U9d1Gjf4MdydZaMmHrM2gmQJVePr8yfiGA8pump?maker=AqF1VQcw1L2k5uNHH3itY7QMkVz19k6E3JKrR6BsRJ9Y","https://dexscreener.com/solana/AK7H8U9d1Gjf4MdydZaMmHrM2gmQJVePr8yfiGA8pump?maker=AqF1VQcw1L2k5uNHH3itY7QMkVz19k6E3JKrR6BsRJ9Y")</f>
        <v>https://dexscreener.com/solana/AK7H8U9d1Gjf4MdydZaMmHrM2gmQJVePr8yfiGA8pump?maker=AqF1VQcw1L2k5uNHH3itY7QMkVz19k6E3JKrR6BsRJ9Y</v>
      </c>
    </row>
    <row r="77" spans="1:13">
      <c r="A77" t="s">
        <v>163</v>
      </c>
      <c r="B77" t="s">
        <v>164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-1</v>
      </c>
      <c r="K77">
        <v>-1</v>
      </c>
      <c r="L77" t="str">
        <f>HYPERLINK("https://www.defined.fi/sol/9GpthvTPDpN19HeyvExoyazRhtq3agtg2nbcS7Topump?maker=AqF1VQcw1L2k5uNHH3itY7QMkVz19k6E3JKrR6BsRJ9Y","https://www.defined.fi/sol/9GpthvTPDpN19HeyvExoyazRhtq3agtg2nbcS7Topump?maker=AqF1VQcw1L2k5uNHH3itY7QMkVz19k6E3JKrR6BsRJ9Y")</f>
        <v>https://www.defined.fi/sol/9GpthvTPDpN19HeyvExoyazRhtq3agtg2nbcS7Topump?maker=AqF1VQcw1L2k5uNHH3itY7QMkVz19k6E3JKrR6BsRJ9Y</v>
      </c>
      <c r="M77" t="str">
        <f>HYPERLINK("https://dexscreener.com/solana/9GpthvTPDpN19HeyvExoyazRhtq3agtg2nbcS7Topump?maker=AqF1VQcw1L2k5uNHH3itY7QMkVz19k6E3JKrR6BsRJ9Y","https://dexscreener.com/solana/9GpthvTPDpN19HeyvExoyazRhtq3agtg2nbcS7Topump?maker=AqF1VQcw1L2k5uNHH3itY7QMkVz19k6E3JKrR6BsRJ9Y")</f>
        <v>https://dexscreener.com/solana/9GpthvTPDpN19HeyvExoyazRhtq3agtg2nbcS7Topump?maker=AqF1VQcw1L2k5uNHH3itY7QMkVz19k6E3JKrR6BsRJ9Y</v>
      </c>
    </row>
    <row r="78" spans="1:13">
      <c r="A78" t="s">
        <v>165</v>
      </c>
      <c r="B78" t="s">
        <v>166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-1</v>
      </c>
      <c r="K78">
        <v>-1</v>
      </c>
      <c r="L78" t="str">
        <f>HYPERLINK("https://www.defined.fi/sol/6mv5U2o8eZvm1stKkujmQ3yg9gEGyCoNz7AK7mLSpump?maker=AqF1VQcw1L2k5uNHH3itY7QMkVz19k6E3JKrR6BsRJ9Y","https://www.defined.fi/sol/6mv5U2o8eZvm1stKkujmQ3yg9gEGyCoNz7AK7mLSpump?maker=AqF1VQcw1L2k5uNHH3itY7QMkVz19k6E3JKrR6BsRJ9Y")</f>
        <v>https://www.defined.fi/sol/6mv5U2o8eZvm1stKkujmQ3yg9gEGyCoNz7AK7mLSpump?maker=AqF1VQcw1L2k5uNHH3itY7QMkVz19k6E3JKrR6BsRJ9Y</v>
      </c>
      <c r="M78" t="str">
        <f>HYPERLINK("https://dexscreener.com/solana/6mv5U2o8eZvm1stKkujmQ3yg9gEGyCoNz7AK7mLSpump?maker=AqF1VQcw1L2k5uNHH3itY7QMkVz19k6E3JKrR6BsRJ9Y","https://dexscreener.com/solana/6mv5U2o8eZvm1stKkujmQ3yg9gEGyCoNz7AK7mLSpump?maker=AqF1VQcw1L2k5uNHH3itY7QMkVz19k6E3JKrR6BsRJ9Y")</f>
        <v>https://dexscreener.com/solana/6mv5U2o8eZvm1stKkujmQ3yg9gEGyCoNz7AK7mLSpump?maker=AqF1VQcw1L2k5uNHH3itY7QMkVz19k6E3JKrR6BsRJ9Y</v>
      </c>
    </row>
    <row r="79" spans="1:13">
      <c r="A79" t="s">
        <v>167</v>
      </c>
      <c r="B79" t="s">
        <v>168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-1</v>
      </c>
      <c r="K79">
        <v>-1</v>
      </c>
      <c r="L79" t="str">
        <f>HYPERLINK("https://www.defined.fi/sol/6cLLXCTW48EdneJKWhc7vzE4VB3XMcJVEjsocQRHpump?maker=AqF1VQcw1L2k5uNHH3itY7QMkVz19k6E3JKrR6BsRJ9Y","https://www.defined.fi/sol/6cLLXCTW48EdneJKWhc7vzE4VB3XMcJVEjsocQRHpump?maker=AqF1VQcw1L2k5uNHH3itY7QMkVz19k6E3JKrR6BsRJ9Y")</f>
        <v>https://www.defined.fi/sol/6cLLXCTW48EdneJKWhc7vzE4VB3XMcJVEjsocQRHpump?maker=AqF1VQcw1L2k5uNHH3itY7QMkVz19k6E3JKrR6BsRJ9Y</v>
      </c>
      <c r="M79" t="str">
        <f>HYPERLINK("https://dexscreener.com/solana/6cLLXCTW48EdneJKWhc7vzE4VB3XMcJVEjsocQRHpump?maker=AqF1VQcw1L2k5uNHH3itY7QMkVz19k6E3JKrR6BsRJ9Y","https://dexscreener.com/solana/6cLLXCTW48EdneJKWhc7vzE4VB3XMcJVEjsocQRHpump?maker=AqF1VQcw1L2k5uNHH3itY7QMkVz19k6E3JKrR6BsRJ9Y")</f>
        <v>https://dexscreener.com/solana/6cLLXCTW48EdneJKWhc7vzE4VB3XMcJVEjsocQRHpump?maker=AqF1VQcw1L2k5uNHH3itY7QMkVz19k6E3JKrR6BsRJ9Y</v>
      </c>
    </row>
    <row r="80" spans="1:13">
      <c r="A80" t="s">
        <v>169</v>
      </c>
      <c r="B80" t="s">
        <v>170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-1</v>
      </c>
      <c r="K80">
        <v>-1</v>
      </c>
      <c r="L80" t="str">
        <f>HYPERLINK("https://www.defined.fi/sol/4ytpWfVCpJ2nSjahbioPkejnLVBsc7FGZi2hCojppump?maker=AqF1VQcw1L2k5uNHH3itY7QMkVz19k6E3JKrR6BsRJ9Y","https://www.defined.fi/sol/4ytpWfVCpJ2nSjahbioPkejnLVBsc7FGZi2hCojppump?maker=AqF1VQcw1L2k5uNHH3itY7QMkVz19k6E3JKrR6BsRJ9Y")</f>
        <v>https://www.defined.fi/sol/4ytpWfVCpJ2nSjahbioPkejnLVBsc7FGZi2hCojppump?maker=AqF1VQcw1L2k5uNHH3itY7QMkVz19k6E3JKrR6BsRJ9Y</v>
      </c>
      <c r="M80" t="str">
        <f>HYPERLINK("https://dexscreener.com/solana/4ytpWfVCpJ2nSjahbioPkejnLVBsc7FGZi2hCojppump?maker=AqF1VQcw1L2k5uNHH3itY7QMkVz19k6E3JKrR6BsRJ9Y","https://dexscreener.com/solana/4ytpWfVCpJ2nSjahbioPkejnLVBsc7FGZi2hCojppump?maker=AqF1VQcw1L2k5uNHH3itY7QMkVz19k6E3JKrR6BsRJ9Y")</f>
        <v>https://dexscreener.com/solana/4ytpWfVCpJ2nSjahbioPkejnLVBsc7FGZi2hCojppump?maker=AqF1VQcw1L2k5uNHH3itY7QMkVz19k6E3JKrR6BsRJ9Y</v>
      </c>
    </row>
    <row r="81" spans="1:13">
      <c r="A81" t="s">
        <v>171</v>
      </c>
      <c r="B81" t="s">
        <v>172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-1</v>
      </c>
      <c r="K81">
        <v>-1</v>
      </c>
      <c r="L81" t="str">
        <f>HYPERLINK("https://www.defined.fi/sol/4iQzeBNpaPMYoY4JC3MNKnnbNXNrM4iP6tvd6W8bpump?maker=AqF1VQcw1L2k5uNHH3itY7QMkVz19k6E3JKrR6BsRJ9Y","https://www.defined.fi/sol/4iQzeBNpaPMYoY4JC3MNKnnbNXNrM4iP6tvd6W8bpump?maker=AqF1VQcw1L2k5uNHH3itY7QMkVz19k6E3JKrR6BsRJ9Y")</f>
        <v>https://www.defined.fi/sol/4iQzeBNpaPMYoY4JC3MNKnnbNXNrM4iP6tvd6W8bpump?maker=AqF1VQcw1L2k5uNHH3itY7QMkVz19k6E3JKrR6BsRJ9Y</v>
      </c>
      <c r="M81" t="str">
        <f>HYPERLINK("https://dexscreener.com/solana/4iQzeBNpaPMYoY4JC3MNKnnbNXNrM4iP6tvd6W8bpump?maker=AqF1VQcw1L2k5uNHH3itY7QMkVz19k6E3JKrR6BsRJ9Y","https://dexscreener.com/solana/4iQzeBNpaPMYoY4JC3MNKnnbNXNrM4iP6tvd6W8bpump?maker=AqF1VQcw1L2k5uNHH3itY7QMkVz19k6E3JKrR6BsRJ9Y")</f>
        <v>https://dexscreener.com/solana/4iQzeBNpaPMYoY4JC3MNKnnbNXNrM4iP6tvd6W8bpump?maker=AqF1VQcw1L2k5uNHH3itY7QMkVz19k6E3JKrR6BsRJ9Y</v>
      </c>
    </row>
    <row r="82" spans="1:13">
      <c r="A82" t="s">
        <v>173</v>
      </c>
      <c r="B82" t="s">
        <v>174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-1</v>
      </c>
      <c r="K82">
        <v>-1</v>
      </c>
      <c r="L82" t="str">
        <f>HYPERLINK("https://www.defined.fi/sol/3JtfvzFVzkPh1we7DPDGW5xPsrPB5nX5dbAVgTeVpump?maker=AqF1VQcw1L2k5uNHH3itY7QMkVz19k6E3JKrR6BsRJ9Y","https://www.defined.fi/sol/3JtfvzFVzkPh1we7DPDGW5xPsrPB5nX5dbAVgTeVpump?maker=AqF1VQcw1L2k5uNHH3itY7QMkVz19k6E3JKrR6BsRJ9Y")</f>
        <v>https://www.defined.fi/sol/3JtfvzFVzkPh1we7DPDGW5xPsrPB5nX5dbAVgTeVpump?maker=AqF1VQcw1L2k5uNHH3itY7QMkVz19k6E3JKrR6BsRJ9Y</v>
      </c>
      <c r="M82" t="str">
        <f>HYPERLINK("https://dexscreener.com/solana/3JtfvzFVzkPh1we7DPDGW5xPsrPB5nX5dbAVgTeVpump?maker=AqF1VQcw1L2k5uNHH3itY7QMkVz19k6E3JKrR6BsRJ9Y","https://dexscreener.com/solana/3JtfvzFVzkPh1we7DPDGW5xPsrPB5nX5dbAVgTeVpump?maker=AqF1VQcw1L2k5uNHH3itY7QMkVz19k6E3JKrR6BsRJ9Y")</f>
        <v>https://dexscreener.com/solana/3JtfvzFVzkPh1we7DPDGW5xPsrPB5nX5dbAVgTeVpump?maker=AqF1VQcw1L2k5uNHH3itY7QMkVz19k6E3JKrR6BsRJ9Y</v>
      </c>
    </row>
    <row r="83" spans="1:13">
      <c r="A83" t="s">
        <v>175</v>
      </c>
      <c r="B83" t="s">
        <v>176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-1</v>
      </c>
      <c r="K83">
        <v>-1</v>
      </c>
      <c r="L83" t="str">
        <f>HYPERLINK("https://www.defined.fi/sol/JEHYnb3BcTHT62iJhNobMgJfuGr4LCdpUz5nMQsNpump?maker=AqF1VQcw1L2k5uNHH3itY7QMkVz19k6E3JKrR6BsRJ9Y","https://www.defined.fi/sol/JEHYnb3BcTHT62iJhNobMgJfuGr4LCdpUz5nMQsNpump?maker=AqF1VQcw1L2k5uNHH3itY7QMkVz19k6E3JKrR6BsRJ9Y")</f>
        <v>https://www.defined.fi/sol/JEHYnb3BcTHT62iJhNobMgJfuGr4LCdpUz5nMQsNpump?maker=AqF1VQcw1L2k5uNHH3itY7QMkVz19k6E3JKrR6BsRJ9Y</v>
      </c>
      <c r="M83" t="str">
        <f>HYPERLINK("https://dexscreener.com/solana/JEHYnb3BcTHT62iJhNobMgJfuGr4LCdpUz5nMQsNpump?maker=AqF1VQcw1L2k5uNHH3itY7QMkVz19k6E3JKrR6BsRJ9Y","https://dexscreener.com/solana/JEHYnb3BcTHT62iJhNobMgJfuGr4LCdpUz5nMQsNpump?maker=AqF1VQcw1L2k5uNHH3itY7QMkVz19k6E3JKrR6BsRJ9Y")</f>
        <v>https://dexscreener.com/solana/JEHYnb3BcTHT62iJhNobMgJfuGr4LCdpUz5nMQsNpump?maker=AqF1VQcw1L2k5uNHH3itY7QMkVz19k6E3JKrR6BsRJ9Y</v>
      </c>
    </row>
    <row r="84" spans="1:13">
      <c r="A84" t="s">
        <v>177</v>
      </c>
      <c r="B84" t="s">
        <v>178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-1</v>
      </c>
      <c r="K84">
        <v>-1</v>
      </c>
      <c r="L84" t="str">
        <f>HYPERLINK("https://www.defined.fi/sol/HF1AGRj4c4Dr3MP5stdU8ucEjaLUNmqYm1SWZHJEHxs5?maker=AqF1VQcw1L2k5uNHH3itY7QMkVz19k6E3JKrR6BsRJ9Y","https://www.defined.fi/sol/HF1AGRj4c4Dr3MP5stdU8ucEjaLUNmqYm1SWZHJEHxs5?maker=AqF1VQcw1L2k5uNHH3itY7QMkVz19k6E3JKrR6BsRJ9Y")</f>
        <v>https://www.defined.fi/sol/HF1AGRj4c4Dr3MP5stdU8ucEjaLUNmqYm1SWZHJEHxs5?maker=AqF1VQcw1L2k5uNHH3itY7QMkVz19k6E3JKrR6BsRJ9Y</v>
      </c>
      <c r="M84" t="str">
        <f>HYPERLINK("https://dexscreener.com/solana/HF1AGRj4c4Dr3MP5stdU8ucEjaLUNmqYm1SWZHJEHxs5?maker=AqF1VQcw1L2k5uNHH3itY7QMkVz19k6E3JKrR6BsRJ9Y","https://dexscreener.com/solana/HF1AGRj4c4Dr3MP5stdU8ucEjaLUNmqYm1SWZHJEHxs5?maker=AqF1VQcw1L2k5uNHH3itY7QMkVz19k6E3JKrR6BsRJ9Y")</f>
        <v>https://dexscreener.com/solana/HF1AGRj4c4Dr3MP5stdU8ucEjaLUNmqYm1SWZHJEHxs5?maker=AqF1VQcw1L2k5uNHH3itY7QMkVz19k6E3JKrR6BsRJ9Y</v>
      </c>
    </row>
    <row r="85" spans="1:13">
      <c r="A85" t="s">
        <v>179</v>
      </c>
      <c r="B85" t="s">
        <v>180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-1</v>
      </c>
      <c r="K85">
        <v>-1</v>
      </c>
      <c r="L85" t="str">
        <f>HYPERLINK("https://www.defined.fi/sol/H9SvgwsBJxK9yHVcgMuvhauvRntkaEvuLsCb9yNvpump?maker=AqF1VQcw1L2k5uNHH3itY7QMkVz19k6E3JKrR6BsRJ9Y","https://www.defined.fi/sol/H9SvgwsBJxK9yHVcgMuvhauvRntkaEvuLsCb9yNvpump?maker=AqF1VQcw1L2k5uNHH3itY7QMkVz19k6E3JKrR6BsRJ9Y")</f>
        <v>https://www.defined.fi/sol/H9SvgwsBJxK9yHVcgMuvhauvRntkaEvuLsCb9yNvpump?maker=AqF1VQcw1L2k5uNHH3itY7QMkVz19k6E3JKrR6BsRJ9Y</v>
      </c>
      <c r="M85" t="str">
        <f>HYPERLINK("https://dexscreener.com/solana/H9SvgwsBJxK9yHVcgMuvhauvRntkaEvuLsCb9yNvpump?maker=AqF1VQcw1L2k5uNHH3itY7QMkVz19k6E3JKrR6BsRJ9Y","https://dexscreener.com/solana/H9SvgwsBJxK9yHVcgMuvhauvRntkaEvuLsCb9yNvpump?maker=AqF1VQcw1L2k5uNHH3itY7QMkVz19k6E3JKrR6BsRJ9Y")</f>
        <v>https://dexscreener.com/solana/H9SvgwsBJxK9yHVcgMuvhauvRntkaEvuLsCb9yNvpump?maker=AqF1VQcw1L2k5uNHH3itY7QMkVz19k6E3JKrR6BsRJ9Y</v>
      </c>
    </row>
    <row r="86" spans="1:13">
      <c r="A86" t="s">
        <v>181</v>
      </c>
      <c r="B86" t="s">
        <v>182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-1</v>
      </c>
      <c r="K86">
        <v>-1</v>
      </c>
      <c r="L86" t="str">
        <f>HYPERLINK("https://www.defined.fi/sol/GRkAQsphKwc5PPMmi2bLT2aG9opmnHqJPN7spmjLpump?maker=AqF1VQcw1L2k5uNHH3itY7QMkVz19k6E3JKrR6BsRJ9Y","https://www.defined.fi/sol/GRkAQsphKwc5PPMmi2bLT2aG9opmnHqJPN7spmjLpump?maker=AqF1VQcw1L2k5uNHH3itY7QMkVz19k6E3JKrR6BsRJ9Y")</f>
        <v>https://www.defined.fi/sol/GRkAQsphKwc5PPMmi2bLT2aG9opmnHqJPN7spmjLpump?maker=AqF1VQcw1L2k5uNHH3itY7QMkVz19k6E3JKrR6BsRJ9Y</v>
      </c>
      <c r="M86" t="str">
        <f>HYPERLINK("https://dexscreener.com/solana/GRkAQsphKwc5PPMmi2bLT2aG9opmnHqJPN7spmjLpump?maker=AqF1VQcw1L2k5uNHH3itY7QMkVz19k6E3JKrR6BsRJ9Y","https://dexscreener.com/solana/GRkAQsphKwc5PPMmi2bLT2aG9opmnHqJPN7spmjLpump?maker=AqF1VQcw1L2k5uNHH3itY7QMkVz19k6E3JKrR6BsRJ9Y")</f>
        <v>https://dexscreener.com/solana/GRkAQsphKwc5PPMmi2bLT2aG9opmnHqJPN7spmjLpump?maker=AqF1VQcw1L2k5uNHH3itY7QMkVz19k6E3JKrR6BsRJ9Y</v>
      </c>
    </row>
    <row r="87" spans="1:13">
      <c r="A87" t="s">
        <v>183</v>
      </c>
      <c r="B87" t="s">
        <v>184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-1</v>
      </c>
      <c r="K87">
        <v>-1</v>
      </c>
      <c r="L87" t="str">
        <f>HYPERLINK("https://www.defined.fi/sol/FxWHcRDhL6r6qjTBxw4t43Jv3WaAzQF98vAYj7FWpump?maker=AqF1VQcw1L2k5uNHH3itY7QMkVz19k6E3JKrR6BsRJ9Y","https://www.defined.fi/sol/FxWHcRDhL6r6qjTBxw4t43Jv3WaAzQF98vAYj7FWpump?maker=AqF1VQcw1L2k5uNHH3itY7QMkVz19k6E3JKrR6BsRJ9Y")</f>
        <v>https://www.defined.fi/sol/FxWHcRDhL6r6qjTBxw4t43Jv3WaAzQF98vAYj7FWpump?maker=AqF1VQcw1L2k5uNHH3itY7QMkVz19k6E3JKrR6BsRJ9Y</v>
      </c>
      <c r="M87" t="str">
        <f>HYPERLINK("https://dexscreener.com/solana/FxWHcRDhL6r6qjTBxw4t43Jv3WaAzQF98vAYj7FWpump?maker=AqF1VQcw1L2k5uNHH3itY7QMkVz19k6E3JKrR6BsRJ9Y","https://dexscreener.com/solana/FxWHcRDhL6r6qjTBxw4t43Jv3WaAzQF98vAYj7FWpump?maker=AqF1VQcw1L2k5uNHH3itY7QMkVz19k6E3JKrR6BsRJ9Y")</f>
        <v>https://dexscreener.com/solana/FxWHcRDhL6r6qjTBxw4t43Jv3WaAzQF98vAYj7FWpump?maker=AqF1VQcw1L2k5uNHH3itY7QMkVz19k6E3JKrR6BsRJ9Y</v>
      </c>
    </row>
    <row r="88" spans="1:13">
      <c r="A88" t="s">
        <v>185</v>
      </c>
      <c r="B88" t="s">
        <v>186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-1</v>
      </c>
      <c r="K88">
        <v>-1</v>
      </c>
      <c r="L88" t="str">
        <f>HYPERLINK("https://www.defined.fi/sol/BnyK5ccegzrpEcv9UH5GPF8fZwV865m33pGi2Uk7cXQ7?maker=AqF1VQcw1L2k5uNHH3itY7QMkVz19k6E3JKrR6BsRJ9Y","https://www.defined.fi/sol/BnyK5ccegzrpEcv9UH5GPF8fZwV865m33pGi2Uk7cXQ7?maker=AqF1VQcw1L2k5uNHH3itY7QMkVz19k6E3JKrR6BsRJ9Y")</f>
        <v>https://www.defined.fi/sol/BnyK5ccegzrpEcv9UH5GPF8fZwV865m33pGi2Uk7cXQ7?maker=AqF1VQcw1L2k5uNHH3itY7QMkVz19k6E3JKrR6BsRJ9Y</v>
      </c>
      <c r="M88" t="str">
        <f>HYPERLINK("https://dexscreener.com/solana/BnyK5ccegzrpEcv9UH5GPF8fZwV865m33pGi2Uk7cXQ7?maker=AqF1VQcw1L2k5uNHH3itY7QMkVz19k6E3JKrR6BsRJ9Y","https://dexscreener.com/solana/BnyK5ccegzrpEcv9UH5GPF8fZwV865m33pGi2Uk7cXQ7?maker=AqF1VQcw1L2k5uNHH3itY7QMkVz19k6E3JKrR6BsRJ9Y")</f>
        <v>https://dexscreener.com/solana/BnyK5ccegzrpEcv9UH5GPF8fZwV865m33pGi2Uk7cXQ7?maker=AqF1VQcw1L2k5uNHH3itY7QMkVz19k6E3JKrR6BsRJ9Y</v>
      </c>
    </row>
    <row r="89" spans="1:13">
      <c r="A89" t="s">
        <v>187</v>
      </c>
      <c r="B89" t="s">
        <v>188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-1</v>
      </c>
      <c r="K89">
        <v>-1</v>
      </c>
      <c r="L89" t="str">
        <f>HYPERLINK("https://www.defined.fi/sol/AgHg9Q1s9aUhU7YNMH7c5pvCghFVSFcnCEJ4ePKjrDZg?maker=AqF1VQcw1L2k5uNHH3itY7QMkVz19k6E3JKrR6BsRJ9Y","https://www.defined.fi/sol/AgHg9Q1s9aUhU7YNMH7c5pvCghFVSFcnCEJ4ePKjrDZg?maker=AqF1VQcw1L2k5uNHH3itY7QMkVz19k6E3JKrR6BsRJ9Y")</f>
        <v>https://www.defined.fi/sol/AgHg9Q1s9aUhU7YNMH7c5pvCghFVSFcnCEJ4ePKjrDZg?maker=AqF1VQcw1L2k5uNHH3itY7QMkVz19k6E3JKrR6BsRJ9Y</v>
      </c>
      <c r="M89" t="str">
        <f>HYPERLINK("https://dexscreener.com/solana/AgHg9Q1s9aUhU7YNMH7c5pvCghFVSFcnCEJ4ePKjrDZg?maker=AqF1VQcw1L2k5uNHH3itY7QMkVz19k6E3JKrR6BsRJ9Y","https://dexscreener.com/solana/AgHg9Q1s9aUhU7YNMH7c5pvCghFVSFcnCEJ4ePKjrDZg?maker=AqF1VQcw1L2k5uNHH3itY7QMkVz19k6E3JKrR6BsRJ9Y")</f>
        <v>https://dexscreener.com/solana/AgHg9Q1s9aUhU7YNMH7c5pvCghFVSFcnCEJ4ePKjrDZg?maker=AqF1VQcw1L2k5uNHH3itY7QMkVz19k6E3JKrR6BsRJ9Y</v>
      </c>
    </row>
    <row r="90" spans="1:13">
      <c r="A90" t="s">
        <v>189</v>
      </c>
      <c r="B90" t="s">
        <v>190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-1</v>
      </c>
      <c r="K90">
        <v>-1</v>
      </c>
      <c r="L90" t="str">
        <f>HYPERLINK("https://www.defined.fi/sol/AFDwWYyQkuomHBFRQc9QiZm8urYjmSgGfyD8N9Kfpump?maker=AqF1VQcw1L2k5uNHH3itY7QMkVz19k6E3JKrR6BsRJ9Y","https://www.defined.fi/sol/AFDwWYyQkuomHBFRQc9QiZm8urYjmSgGfyD8N9Kfpump?maker=AqF1VQcw1L2k5uNHH3itY7QMkVz19k6E3JKrR6BsRJ9Y")</f>
        <v>https://www.defined.fi/sol/AFDwWYyQkuomHBFRQc9QiZm8urYjmSgGfyD8N9Kfpump?maker=AqF1VQcw1L2k5uNHH3itY7QMkVz19k6E3JKrR6BsRJ9Y</v>
      </c>
      <c r="M90" t="str">
        <f>HYPERLINK("https://dexscreener.com/solana/AFDwWYyQkuomHBFRQc9QiZm8urYjmSgGfyD8N9Kfpump?maker=AqF1VQcw1L2k5uNHH3itY7QMkVz19k6E3JKrR6BsRJ9Y","https://dexscreener.com/solana/AFDwWYyQkuomHBFRQc9QiZm8urYjmSgGfyD8N9Kfpump?maker=AqF1VQcw1L2k5uNHH3itY7QMkVz19k6E3JKrR6BsRJ9Y")</f>
        <v>https://dexscreener.com/solana/AFDwWYyQkuomHBFRQc9QiZm8urYjmSgGfyD8N9Kfpump?maker=AqF1VQcw1L2k5uNHH3itY7QMkVz19k6E3JKrR6BsRJ9Y</v>
      </c>
    </row>
    <row r="91" spans="1:13">
      <c r="A91" t="s">
        <v>191</v>
      </c>
      <c r="B91" t="s">
        <v>192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-1</v>
      </c>
      <c r="K91">
        <v>-1</v>
      </c>
      <c r="L91" t="str">
        <f>HYPERLINK("https://www.defined.fi/sol/9TTUmf6fJwjHtD16KGyujVixme8Qs9uNuN5jsb6c13Bd?maker=AqF1VQcw1L2k5uNHH3itY7QMkVz19k6E3JKrR6BsRJ9Y","https://www.defined.fi/sol/9TTUmf6fJwjHtD16KGyujVixme8Qs9uNuN5jsb6c13Bd?maker=AqF1VQcw1L2k5uNHH3itY7QMkVz19k6E3JKrR6BsRJ9Y")</f>
        <v>https://www.defined.fi/sol/9TTUmf6fJwjHtD16KGyujVixme8Qs9uNuN5jsb6c13Bd?maker=AqF1VQcw1L2k5uNHH3itY7QMkVz19k6E3JKrR6BsRJ9Y</v>
      </c>
      <c r="M91" t="str">
        <f>HYPERLINK("https://dexscreener.com/solana/9TTUmf6fJwjHtD16KGyujVixme8Qs9uNuN5jsb6c13Bd?maker=AqF1VQcw1L2k5uNHH3itY7QMkVz19k6E3JKrR6BsRJ9Y","https://dexscreener.com/solana/9TTUmf6fJwjHtD16KGyujVixme8Qs9uNuN5jsb6c13Bd?maker=AqF1VQcw1L2k5uNHH3itY7QMkVz19k6E3JKrR6BsRJ9Y")</f>
        <v>https://dexscreener.com/solana/9TTUmf6fJwjHtD16KGyujVixme8Qs9uNuN5jsb6c13Bd?maker=AqF1VQcw1L2k5uNHH3itY7QMkVz19k6E3JKrR6BsRJ9Y</v>
      </c>
    </row>
    <row r="92" spans="1:13">
      <c r="A92" t="s">
        <v>193</v>
      </c>
      <c r="B92" t="s">
        <v>194</v>
      </c>
      <c r="C92">
        <v>0</v>
      </c>
      <c r="D92">
        <v>0</v>
      </c>
      <c r="E92">
        <v>-1</v>
      </c>
      <c r="F92">
        <v>0</v>
      </c>
      <c r="G92">
        <v>0</v>
      </c>
      <c r="H92">
        <v>0</v>
      </c>
      <c r="I92">
        <v>0</v>
      </c>
      <c r="J92">
        <v>-1</v>
      </c>
      <c r="K92">
        <v>-1</v>
      </c>
      <c r="L92" t="str">
        <f>HYPERLINK("https://www.defined.fi/sol/7puFdnLuwDeknjMXaqY2rBptw5kLtw4EcjkNSQ3rpump?maker=AqF1VQcw1L2k5uNHH3itY7QMkVz19k6E3JKrR6BsRJ9Y","https://www.defined.fi/sol/7puFdnLuwDeknjMXaqY2rBptw5kLtw4EcjkNSQ3rpump?maker=AqF1VQcw1L2k5uNHH3itY7QMkVz19k6E3JKrR6BsRJ9Y")</f>
        <v>https://www.defined.fi/sol/7puFdnLuwDeknjMXaqY2rBptw5kLtw4EcjkNSQ3rpump?maker=AqF1VQcw1L2k5uNHH3itY7QMkVz19k6E3JKrR6BsRJ9Y</v>
      </c>
      <c r="M92" t="str">
        <f>HYPERLINK("https://dexscreener.com/solana/7puFdnLuwDeknjMXaqY2rBptw5kLtw4EcjkNSQ3rpump?maker=AqF1VQcw1L2k5uNHH3itY7QMkVz19k6E3JKrR6BsRJ9Y","https://dexscreener.com/solana/7puFdnLuwDeknjMXaqY2rBptw5kLtw4EcjkNSQ3rpump?maker=AqF1VQcw1L2k5uNHH3itY7QMkVz19k6E3JKrR6BsRJ9Y")</f>
        <v>https://dexscreener.com/solana/7puFdnLuwDeknjMXaqY2rBptw5kLtw4EcjkNSQ3rpump?maker=AqF1VQcw1L2k5uNHH3itY7QMkVz19k6E3JKrR6BsRJ9Y</v>
      </c>
    </row>
    <row r="93" spans="1:13">
      <c r="A93" t="s">
        <v>195</v>
      </c>
      <c r="B93" t="s">
        <v>196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-1</v>
      </c>
      <c r="K93">
        <v>-1</v>
      </c>
      <c r="L93" t="str">
        <f>HYPERLINK("https://www.defined.fi/sol/4RMsDuJmkthitLuGMVCsQKLec8EKms8G8sqh8nPspump?maker=AqF1VQcw1L2k5uNHH3itY7QMkVz19k6E3JKrR6BsRJ9Y","https://www.defined.fi/sol/4RMsDuJmkthitLuGMVCsQKLec8EKms8G8sqh8nPspump?maker=AqF1VQcw1L2k5uNHH3itY7QMkVz19k6E3JKrR6BsRJ9Y")</f>
        <v>https://www.defined.fi/sol/4RMsDuJmkthitLuGMVCsQKLec8EKms8G8sqh8nPspump?maker=AqF1VQcw1L2k5uNHH3itY7QMkVz19k6E3JKrR6BsRJ9Y</v>
      </c>
      <c r="M93" t="str">
        <f>HYPERLINK("https://dexscreener.com/solana/4RMsDuJmkthitLuGMVCsQKLec8EKms8G8sqh8nPspump?maker=AqF1VQcw1L2k5uNHH3itY7QMkVz19k6E3JKrR6BsRJ9Y","https://dexscreener.com/solana/4RMsDuJmkthitLuGMVCsQKLec8EKms8G8sqh8nPspump?maker=AqF1VQcw1L2k5uNHH3itY7QMkVz19k6E3JKrR6BsRJ9Y")</f>
        <v>https://dexscreener.com/solana/4RMsDuJmkthitLuGMVCsQKLec8EKms8G8sqh8nPspump?maker=AqF1VQcw1L2k5uNHH3itY7QMkVz19k6E3JKrR6BsRJ9Y</v>
      </c>
    </row>
    <row r="94" spans="1:13">
      <c r="A94" t="s">
        <v>197</v>
      </c>
      <c r="B94" t="s">
        <v>198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-1</v>
      </c>
      <c r="K94">
        <v>-1</v>
      </c>
      <c r="L94" t="str">
        <f>HYPERLINK("https://www.defined.fi/sol/H2c31USxu35MDkBrGph8pUDUnmzo2e4Rf4hnvL2Upump?maker=AqF1VQcw1L2k5uNHH3itY7QMkVz19k6E3JKrR6BsRJ9Y","https://www.defined.fi/sol/H2c31USxu35MDkBrGph8pUDUnmzo2e4Rf4hnvL2Upump?maker=AqF1VQcw1L2k5uNHH3itY7QMkVz19k6E3JKrR6BsRJ9Y")</f>
        <v>https://www.defined.fi/sol/H2c31USxu35MDkBrGph8pUDUnmzo2e4Rf4hnvL2Upump?maker=AqF1VQcw1L2k5uNHH3itY7QMkVz19k6E3JKrR6BsRJ9Y</v>
      </c>
      <c r="M94" t="str">
        <f>HYPERLINK("https://dexscreener.com/solana/H2c31USxu35MDkBrGph8pUDUnmzo2e4Rf4hnvL2Upump?maker=AqF1VQcw1L2k5uNHH3itY7QMkVz19k6E3JKrR6BsRJ9Y","https://dexscreener.com/solana/H2c31USxu35MDkBrGph8pUDUnmzo2e4Rf4hnvL2Upump?maker=AqF1VQcw1L2k5uNHH3itY7QMkVz19k6E3JKrR6BsRJ9Y")</f>
        <v>https://dexscreener.com/solana/H2c31USxu35MDkBrGph8pUDUnmzo2e4Rf4hnvL2Upump?maker=AqF1VQcw1L2k5uNHH3itY7QMkVz19k6E3JKrR6BsRJ9Y</v>
      </c>
    </row>
    <row r="95" spans="1:13">
      <c r="A95" t="s">
        <v>199</v>
      </c>
      <c r="B95" t="s">
        <v>200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-1</v>
      </c>
      <c r="K95">
        <v>-1</v>
      </c>
      <c r="L95" t="str">
        <f>HYPERLINK("https://www.defined.fi/sol/FoTGRd5Q4uqoUqmXiePquqPiy5jmUAftKV1aDxHSpump?maker=AqF1VQcw1L2k5uNHH3itY7QMkVz19k6E3JKrR6BsRJ9Y","https://www.defined.fi/sol/FoTGRd5Q4uqoUqmXiePquqPiy5jmUAftKV1aDxHSpump?maker=AqF1VQcw1L2k5uNHH3itY7QMkVz19k6E3JKrR6BsRJ9Y")</f>
        <v>https://www.defined.fi/sol/FoTGRd5Q4uqoUqmXiePquqPiy5jmUAftKV1aDxHSpump?maker=AqF1VQcw1L2k5uNHH3itY7QMkVz19k6E3JKrR6BsRJ9Y</v>
      </c>
      <c r="M95" t="str">
        <f>HYPERLINK("https://dexscreener.com/solana/FoTGRd5Q4uqoUqmXiePquqPiy5jmUAftKV1aDxHSpump?maker=AqF1VQcw1L2k5uNHH3itY7QMkVz19k6E3JKrR6BsRJ9Y","https://dexscreener.com/solana/FoTGRd5Q4uqoUqmXiePquqPiy5jmUAftKV1aDxHSpump?maker=AqF1VQcw1L2k5uNHH3itY7QMkVz19k6E3JKrR6BsRJ9Y")</f>
        <v>https://dexscreener.com/solana/FoTGRd5Q4uqoUqmXiePquqPiy5jmUAftKV1aDxHSpump?maker=AqF1VQcw1L2k5uNHH3itY7QMkVz19k6E3JKrR6BsRJ9Y</v>
      </c>
    </row>
    <row r="96" spans="1:13">
      <c r="A96" t="s">
        <v>201</v>
      </c>
      <c r="B96" t="s">
        <v>202</v>
      </c>
      <c r="C96">
        <v>0</v>
      </c>
      <c r="D96">
        <v>0</v>
      </c>
      <c r="E96">
        <v>-1</v>
      </c>
      <c r="F96">
        <v>0</v>
      </c>
      <c r="G96">
        <v>0</v>
      </c>
      <c r="H96">
        <v>0</v>
      </c>
      <c r="I96">
        <v>0</v>
      </c>
      <c r="J96">
        <v>-1</v>
      </c>
      <c r="K96">
        <v>-1</v>
      </c>
      <c r="L96" t="str">
        <f>HYPERLINK("https://www.defined.fi/sol/CgNMpt1Q9tnsS4DAv5v6jYDG7HtvJh38yBtspB75pump?maker=AqF1VQcw1L2k5uNHH3itY7QMkVz19k6E3JKrR6BsRJ9Y","https://www.defined.fi/sol/CgNMpt1Q9tnsS4DAv5v6jYDG7HtvJh38yBtspB75pump?maker=AqF1VQcw1L2k5uNHH3itY7QMkVz19k6E3JKrR6BsRJ9Y")</f>
        <v>https://www.defined.fi/sol/CgNMpt1Q9tnsS4DAv5v6jYDG7HtvJh38yBtspB75pump?maker=AqF1VQcw1L2k5uNHH3itY7QMkVz19k6E3JKrR6BsRJ9Y</v>
      </c>
      <c r="M96" t="str">
        <f>HYPERLINK("https://dexscreener.com/solana/CgNMpt1Q9tnsS4DAv5v6jYDG7HtvJh38yBtspB75pump?maker=AqF1VQcw1L2k5uNHH3itY7QMkVz19k6E3JKrR6BsRJ9Y","https://dexscreener.com/solana/CgNMpt1Q9tnsS4DAv5v6jYDG7HtvJh38yBtspB75pump?maker=AqF1VQcw1L2k5uNHH3itY7QMkVz19k6E3JKrR6BsRJ9Y")</f>
        <v>https://dexscreener.com/solana/CgNMpt1Q9tnsS4DAv5v6jYDG7HtvJh38yBtspB75pump?maker=AqF1VQcw1L2k5uNHH3itY7QMkVz19k6E3JKrR6BsRJ9Y</v>
      </c>
    </row>
    <row r="97" spans="1:13">
      <c r="A97" t="s">
        <v>203</v>
      </c>
      <c r="B97" t="s">
        <v>204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-1</v>
      </c>
      <c r="K97">
        <v>-1</v>
      </c>
      <c r="L97" t="str">
        <f>HYPERLINK("https://www.defined.fi/sol/BgmCnJMcM925oHoRW8ogwDcTLA87Pr11ymcwv36Vpump?maker=AqF1VQcw1L2k5uNHH3itY7QMkVz19k6E3JKrR6BsRJ9Y","https://www.defined.fi/sol/BgmCnJMcM925oHoRW8ogwDcTLA87Pr11ymcwv36Vpump?maker=AqF1VQcw1L2k5uNHH3itY7QMkVz19k6E3JKrR6BsRJ9Y")</f>
        <v>https://www.defined.fi/sol/BgmCnJMcM925oHoRW8ogwDcTLA87Pr11ymcwv36Vpump?maker=AqF1VQcw1L2k5uNHH3itY7QMkVz19k6E3JKrR6BsRJ9Y</v>
      </c>
      <c r="M97" t="str">
        <f>HYPERLINK("https://dexscreener.com/solana/BgmCnJMcM925oHoRW8ogwDcTLA87Pr11ymcwv36Vpump?maker=AqF1VQcw1L2k5uNHH3itY7QMkVz19k6E3JKrR6BsRJ9Y","https://dexscreener.com/solana/BgmCnJMcM925oHoRW8ogwDcTLA87Pr11ymcwv36Vpump?maker=AqF1VQcw1L2k5uNHH3itY7QMkVz19k6E3JKrR6BsRJ9Y")</f>
        <v>https://dexscreener.com/solana/BgmCnJMcM925oHoRW8ogwDcTLA87Pr11ymcwv36Vpump?maker=AqF1VQcw1L2k5uNHH3itY7QMkVz19k6E3JKrR6BsRJ9Y</v>
      </c>
    </row>
    <row r="98" spans="1:13">
      <c r="A98" t="s">
        <v>205</v>
      </c>
      <c r="B98" t="s">
        <v>206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-1</v>
      </c>
      <c r="K98">
        <v>-1</v>
      </c>
      <c r="L98" t="str">
        <f>HYPERLINK("https://www.defined.fi/sol/BVJpGbQ5R5DhZCZXdtx8gJaXDKuuMoV48ZJ4U8Z7pump?maker=AqF1VQcw1L2k5uNHH3itY7QMkVz19k6E3JKrR6BsRJ9Y","https://www.defined.fi/sol/BVJpGbQ5R5DhZCZXdtx8gJaXDKuuMoV48ZJ4U8Z7pump?maker=AqF1VQcw1L2k5uNHH3itY7QMkVz19k6E3JKrR6BsRJ9Y")</f>
        <v>https://www.defined.fi/sol/BVJpGbQ5R5DhZCZXdtx8gJaXDKuuMoV48ZJ4U8Z7pump?maker=AqF1VQcw1L2k5uNHH3itY7QMkVz19k6E3JKrR6BsRJ9Y</v>
      </c>
      <c r="M98" t="str">
        <f>HYPERLINK("https://dexscreener.com/solana/BVJpGbQ5R5DhZCZXdtx8gJaXDKuuMoV48ZJ4U8Z7pump?maker=AqF1VQcw1L2k5uNHH3itY7QMkVz19k6E3JKrR6BsRJ9Y","https://dexscreener.com/solana/BVJpGbQ5R5DhZCZXdtx8gJaXDKuuMoV48ZJ4U8Z7pump?maker=AqF1VQcw1L2k5uNHH3itY7QMkVz19k6E3JKrR6BsRJ9Y")</f>
        <v>https://dexscreener.com/solana/BVJpGbQ5R5DhZCZXdtx8gJaXDKuuMoV48ZJ4U8Z7pump?maker=AqF1VQcw1L2k5uNHH3itY7QMkVz19k6E3JKrR6BsRJ9Y</v>
      </c>
    </row>
    <row r="99" spans="1:13">
      <c r="A99" t="s">
        <v>207</v>
      </c>
      <c r="B99" t="s">
        <v>208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-1</v>
      </c>
      <c r="K99">
        <v>-1</v>
      </c>
      <c r="L99" t="str">
        <f>HYPERLINK("https://www.defined.fi/sol/75dh1aVyE88DiDDqN396Lkbcf4Kxj2KNGJRCTkcUpump?maker=AqF1VQcw1L2k5uNHH3itY7QMkVz19k6E3JKrR6BsRJ9Y","https://www.defined.fi/sol/75dh1aVyE88DiDDqN396Lkbcf4Kxj2KNGJRCTkcUpump?maker=AqF1VQcw1L2k5uNHH3itY7QMkVz19k6E3JKrR6BsRJ9Y")</f>
        <v>https://www.defined.fi/sol/75dh1aVyE88DiDDqN396Lkbcf4Kxj2KNGJRCTkcUpump?maker=AqF1VQcw1L2k5uNHH3itY7QMkVz19k6E3JKrR6BsRJ9Y</v>
      </c>
      <c r="M99" t="str">
        <f>HYPERLINK("https://dexscreener.com/solana/75dh1aVyE88DiDDqN396Lkbcf4Kxj2KNGJRCTkcUpump?maker=AqF1VQcw1L2k5uNHH3itY7QMkVz19k6E3JKrR6BsRJ9Y","https://dexscreener.com/solana/75dh1aVyE88DiDDqN396Lkbcf4Kxj2KNGJRCTkcUpump?maker=AqF1VQcw1L2k5uNHH3itY7QMkVz19k6E3JKrR6BsRJ9Y")</f>
        <v>https://dexscreener.com/solana/75dh1aVyE88DiDDqN396Lkbcf4Kxj2KNGJRCTkcUpump?maker=AqF1VQcw1L2k5uNHH3itY7QMkVz19k6E3JKrR6BsRJ9Y</v>
      </c>
    </row>
    <row r="100" spans="1:13">
      <c r="A100" t="s">
        <v>209</v>
      </c>
      <c r="B100" t="s">
        <v>210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-1</v>
      </c>
      <c r="K100">
        <v>-1</v>
      </c>
      <c r="L100" t="str">
        <f>HYPERLINK("https://www.defined.fi/sol/6nQUZn5F8eZTXcyE3G1KDeMtWnNbbdZKBUGz5TKNpump?maker=AqF1VQcw1L2k5uNHH3itY7QMkVz19k6E3JKrR6BsRJ9Y","https://www.defined.fi/sol/6nQUZn5F8eZTXcyE3G1KDeMtWnNbbdZKBUGz5TKNpump?maker=AqF1VQcw1L2k5uNHH3itY7QMkVz19k6E3JKrR6BsRJ9Y")</f>
        <v>https://www.defined.fi/sol/6nQUZn5F8eZTXcyE3G1KDeMtWnNbbdZKBUGz5TKNpump?maker=AqF1VQcw1L2k5uNHH3itY7QMkVz19k6E3JKrR6BsRJ9Y</v>
      </c>
      <c r="M100" t="str">
        <f>HYPERLINK("https://dexscreener.com/solana/6nQUZn5F8eZTXcyE3G1KDeMtWnNbbdZKBUGz5TKNpump?maker=AqF1VQcw1L2k5uNHH3itY7QMkVz19k6E3JKrR6BsRJ9Y","https://dexscreener.com/solana/6nQUZn5F8eZTXcyE3G1KDeMtWnNbbdZKBUGz5TKNpump?maker=AqF1VQcw1L2k5uNHH3itY7QMkVz19k6E3JKrR6BsRJ9Y")</f>
        <v>https://dexscreener.com/solana/6nQUZn5F8eZTXcyE3G1KDeMtWnNbbdZKBUGz5TKNpump?maker=AqF1VQcw1L2k5uNHH3itY7QMkVz19k6E3JKrR6BsRJ9Y</v>
      </c>
    </row>
    <row r="101" spans="1:13">
      <c r="A101" t="s">
        <v>211</v>
      </c>
      <c r="B101" t="s">
        <v>212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-1</v>
      </c>
      <c r="K101">
        <v>-1</v>
      </c>
      <c r="L101" t="str">
        <f>HYPERLINK("https://www.defined.fi/sol/4FbXdkJ9yuuSqstcqLAM1VTpJqaxd2tMwSDMTsFYzKYz?maker=AqF1VQcw1L2k5uNHH3itY7QMkVz19k6E3JKrR6BsRJ9Y","https://www.defined.fi/sol/4FbXdkJ9yuuSqstcqLAM1VTpJqaxd2tMwSDMTsFYzKYz?maker=AqF1VQcw1L2k5uNHH3itY7QMkVz19k6E3JKrR6BsRJ9Y")</f>
        <v>https://www.defined.fi/sol/4FbXdkJ9yuuSqstcqLAM1VTpJqaxd2tMwSDMTsFYzKYz?maker=AqF1VQcw1L2k5uNHH3itY7QMkVz19k6E3JKrR6BsRJ9Y</v>
      </c>
      <c r="M101" t="str">
        <f>HYPERLINK("https://dexscreener.com/solana/4FbXdkJ9yuuSqstcqLAM1VTpJqaxd2tMwSDMTsFYzKYz?maker=AqF1VQcw1L2k5uNHH3itY7QMkVz19k6E3JKrR6BsRJ9Y","https://dexscreener.com/solana/4FbXdkJ9yuuSqstcqLAM1VTpJqaxd2tMwSDMTsFYzKYz?maker=AqF1VQcw1L2k5uNHH3itY7QMkVz19k6E3JKrR6BsRJ9Y")</f>
        <v>https://dexscreener.com/solana/4FbXdkJ9yuuSqstcqLAM1VTpJqaxd2tMwSDMTsFYzKYz?maker=AqF1VQcw1L2k5uNHH3itY7QMkVz19k6E3JKrR6BsRJ9Y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lvxuxi</cp:lastModifiedBy>
  <dcterms:created xsi:type="dcterms:W3CDTF">2024-10-20T23:37:00Z</dcterms:created>
  <dcterms:modified xsi:type="dcterms:W3CDTF">2024-10-21T09:34:13Z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8BEEEDFA4858A47A95AF1567537BC60C_42</vt:lpwstr>
  </property>
  <property fmtid="{D5CDD505-2E9C-101B-9397-08002B2CF9AE}" pid="3" name="KSOProductBuildVer">
    <vt:lpwstr>2052-12.1.0.17885</vt:lpwstr>
  </property>
</Properties>
</file>