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5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7gFGAkQDNpMnptAwLZdNJwEh6DRhH8Fdm9H3hMcvpump</t>
        </is>
      </c>
      <c r="B2" t="inlineStr">
        <is>
          <t>KOTH</t>
        </is>
      </c>
      <c r="C2" t="n">
        <v>0</v>
      </c>
      <c r="D2" t="n">
        <v>-1.73</v>
      </c>
      <c r="E2" t="n">
        <v>-0.58</v>
      </c>
      <c r="F2" t="n">
        <v>3</v>
      </c>
      <c r="G2" t="n">
        <v>1.27</v>
      </c>
      <c r="H2" t="n">
        <v>1</v>
      </c>
      <c r="I2" t="n">
        <v>1</v>
      </c>
      <c r="J2" t="n">
        <v>-1</v>
      </c>
      <c r="K2" t="n">
        <v>-1</v>
      </c>
      <c r="L2">
        <f>HYPERLINK("https://www.defined.fi/sol/7gFGAkQDNpMnptAwLZdNJwEh6DRhH8Fdm9H3hMcvpump?maker=AgBe4DzK6iFkCABTgEKvtwvnr7h3UqpWeFiuPw9UR2tN","https://www.defined.fi/sol/7gFGAkQDNpMnptAwLZdNJwEh6DRhH8Fdm9H3hMcvpump?maker=AgBe4DzK6iFkCABTgEKvtwvnr7h3UqpWeFiuPw9UR2tN")</f>
        <v/>
      </c>
      <c r="M2">
        <f>HYPERLINK("https://dexscreener.com/solana/7gFGAkQDNpMnptAwLZdNJwEh6DRhH8Fdm9H3hMcvpump?maker=AgBe4DzK6iFkCABTgEKvtwvnr7h3UqpWeFiuPw9UR2tN","https://dexscreener.com/solana/7gFGAkQDNpMnptAwLZdNJwEh6DRhH8Fdm9H3hMcvpump?maker=AgBe4DzK6iFkCABTgEKvtwvnr7h3UqpWeFiuPw9UR2tN")</f>
        <v/>
      </c>
    </row>
    <row r="3">
      <c r="A3" t="inlineStr">
        <is>
          <t>8QLTsTnPN4XxTP4ZU7osE4j5XpTmJWRDNQmjLzncpump</t>
        </is>
      </c>
      <c r="B3" t="inlineStr">
        <is>
          <t>BURZEN</t>
        </is>
      </c>
      <c r="C3" t="n">
        <v>0</v>
      </c>
      <c r="D3" t="n">
        <v>-5.07</v>
      </c>
      <c r="E3" t="n">
        <v>-0.64</v>
      </c>
      <c r="F3" t="n">
        <v>7.93</v>
      </c>
      <c r="G3" t="n">
        <v>2.86</v>
      </c>
      <c r="H3" t="n">
        <v>2</v>
      </c>
      <c r="I3" t="n">
        <v>1</v>
      </c>
      <c r="J3" t="n">
        <v>-1</v>
      </c>
      <c r="K3" t="n">
        <v>-1</v>
      </c>
      <c r="L3">
        <f>HYPERLINK("https://www.defined.fi/sol/8QLTsTnPN4XxTP4ZU7osE4j5XpTmJWRDNQmjLzncpump?maker=AgBe4DzK6iFkCABTgEKvtwvnr7h3UqpWeFiuPw9UR2tN","https://www.defined.fi/sol/8QLTsTnPN4XxTP4ZU7osE4j5XpTmJWRDNQmjLzncpump?maker=AgBe4DzK6iFkCABTgEKvtwvnr7h3UqpWeFiuPw9UR2tN")</f>
        <v/>
      </c>
      <c r="M3">
        <f>HYPERLINK("https://dexscreener.com/solana/8QLTsTnPN4XxTP4ZU7osE4j5XpTmJWRDNQmjLzncpump?maker=AgBe4DzK6iFkCABTgEKvtwvnr7h3UqpWeFiuPw9UR2tN","https://dexscreener.com/solana/8QLTsTnPN4XxTP4ZU7osE4j5XpTmJWRDNQmjLzncpump?maker=AgBe4DzK6iFkCABTgEKvtwvnr7h3UqpWeFiuPw9UR2tN")</f>
        <v/>
      </c>
    </row>
    <row r="4">
      <c r="A4" t="inlineStr">
        <is>
          <t>5oteiV3YZ81aJ7ByZXJzediXrQRQV6RGXS22DBhtpump</t>
        </is>
      </c>
      <c r="B4" t="inlineStr">
        <is>
          <t>VIRGO</t>
        </is>
      </c>
      <c r="C4" t="n">
        <v>0</v>
      </c>
      <c r="D4" t="n">
        <v>1.55</v>
      </c>
      <c r="E4" t="n">
        <v>0.52</v>
      </c>
      <c r="F4" t="n">
        <v>2.98</v>
      </c>
      <c r="G4" t="n">
        <v>4.53</v>
      </c>
      <c r="H4" t="n">
        <v>1</v>
      </c>
      <c r="I4" t="n">
        <v>2</v>
      </c>
      <c r="J4" t="n">
        <v>-1</v>
      </c>
      <c r="K4" t="n">
        <v>-1</v>
      </c>
      <c r="L4">
        <f>HYPERLINK("https://www.defined.fi/sol/5oteiV3YZ81aJ7ByZXJzediXrQRQV6RGXS22DBhtpump?maker=AgBe4DzK6iFkCABTgEKvtwvnr7h3UqpWeFiuPw9UR2tN","https://www.defined.fi/sol/5oteiV3YZ81aJ7ByZXJzediXrQRQV6RGXS22DBhtpump?maker=AgBe4DzK6iFkCABTgEKvtwvnr7h3UqpWeFiuPw9UR2tN")</f>
        <v/>
      </c>
      <c r="M4">
        <f>HYPERLINK("https://dexscreener.com/solana/5oteiV3YZ81aJ7ByZXJzediXrQRQV6RGXS22DBhtpump?maker=AgBe4DzK6iFkCABTgEKvtwvnr7h3UqpWeFiuPw9UR2tN","https://dexscreener.com/solana/5oteiV3YZ81aJ7ByZXJzediXrQRQV6RGXS22DBhtpump?maker=AgBe4DzK6iFkCABTgEKvtwvnr7h3UqpWeFiuPw9UR2tN")</f>
        <v/>
      </c>
    </row>
    <row r="5">
      <c r="A5" t="inlineStr">
        <is>
          <t>6xtcGLaRYpNR7v9T8BND2NiD4snHu7PjNtDxaZszpump</t>
        </is>
      </c>
      <c r="B5" t="inlineStr">
        <is>
          <t>AITA</t>
        </is>
      </c>
      <c r="C5" t="n">
        <v>0</v>
      </c>
      <c r="D5" t="n">
        <v>-0.869</v>
      </c>
      <c r="E5" t="n">
        <v>-0.25</v>
      </c>
      <c r="F5" t="n">
        <v>3.46</v>
      </c>
      <c r="G5" t="n">
        <v>2.6</v>
      </c>
      <c r="H5" t="n">
        <v>2</v>
      </c>
      <c r="I5" t="n">
        <v>2</v>
      </c>
      <c r="J5" t="n">
        <v>-1</v>
      </c>
      <c r="K5" t="n">
        <v>-1</v>
      </c>
      <c r="L5">
        <f>HYPERLINK("https://www.defined.fi/sol/6xtcGLaRYpNR7v9T8BND2NiD4snHu7PjNtDxaZszpump?maker=AgBe4DzK6iFkCABTgEKvtwvnr7h3UqpWeFiuPw9UR2tN","https://www.defined.fi/sol/6xtcGLaRYpNR7v9T8BND2NiD4snHu7PjNtDxaZszpump?maker=AgBe4DzK6iFkCABTgEKvtwvnr7h3UqpWeFiuPw9UR2tN")</f>
        <v/>
      </c>
      <c r="M5">
        <f>HYPERLINK("https://dexscreener.com/solana/6xtcGLaRYpNR7v9T8BND2NiD4snHu7PjNtDxaZszpump?maker=AgBe4DzK6iFkCABTgEKvtwvnr7h3UqpWeFiuPw9UR2tN","https://dexscreener.com/solana/6xtcGLaRYpNR7v9T8BND2NiD4snHu7PjNtDxaZszpump?maker=AgBe4DzK6iFkCABTgEKvtwvnr7h3UqpWeFiuPw9UR2tN")</f>
        <v/>
      </c>
    </row>
    <row r="6">
      <c r="A6" t="inlineStr">
        <is>
          <t>BnyK5ccegzrpEcv9UH5GPF8fZwV865m33pGi2Uk7cXQ7</t>
        </is>
      </c>
      <c r="B6" t="inlineStr">
        <is>
          <t>moment</t>
        </is>
      </c>
      <c r="C6" t="n">
        <v>0</v>
      </c>
      <c r="D6" t="n">
        <v>-5.75</v>
      </c>
      <c r="E6" t="n">
        <v>-0.65</v>
      </c>
      <c r="F6" t="n">
        <v>8.84</v>
      </c>
      <c r="G6" t="n">
        <v>3.1</v>
      </c>
      <c r="H6" t="n">
        <v>3</v>
      </c>
      <c r="I6" t="n">
        <v>1</v>
      </c>
      <c r="J6" t="n">
        <v>-1</v>
      </c>
      <c r="K6" t="n">
        <v>-1</v>
      </c>
      <c r="L6">
        <f>HYPERLINK("https://www.defined.fi/sol/BnyK5ccegzrpEcv9UH5GPF8fZwV865m33pGi2Uk7cXQ7?maker=AgBe4DzK6iFkCABTgEKvtwvnr7h3UqpWeFiuPw9UR2tN","https://www.defined.fi/sol/BnyK5ccegzrpEcv9UH5GPF8fZwV865m33pGi2Uk7cXQ7?maker=AgBe4DzK6iFkCABTgEKvtwvnr7h3UqpWeFiuPw9UR2tN")</f>
        <v/>
      </c>
      <c r="M6">
        <f>HYPERLINK("https://dexscreener.com/solana/BnyK5ccegzrpEcv9UH5GPF8fZwV865m33pGi2Uk7cXQ7?maker=AgBe4DzK6iFkCABTgEKvtwvnr7h3UqpWeFiuPw9UR2tN","https://dexscreener.com/solana/BnyK5ccegzrpEcv9UH5GPF8fZwV865m33pGi2Uk7cXQ7?maker=AgBe4DzK6iFkCABTgEKvtwvnr7h3UqpWeFiuPw9UR2tN")</f>
        <v/>
      </c>
    </row>
    <row r="7">
      <c r="A7" t="inlineStr">
        <is>
          <t>dFVMDELpHeSL4CfCmNiuGS6XRyxSAgP7AwW266Lpump</t>
        </is>
      </c>
      <c r="B7" t="inlineStr">
        <is>
          <t>cog/acc</t>
        </is>
      </c>
      <c r="C7" t="n">
        <v>0</v>
      </c>
      <c r="D7" t="n">
        <v>-2.33</v>
      </c>
      <c r="E7" t="n">
        <v>-0.48</v>
      </c>
      <c r="F7" t="n">
        <v>4.88</v>
      </c>
      <c r="G7" t="n">
        <v>2.54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HYPERLINK("https://www.defined.fi/sol/dFVMDELpHeSL4CfCmNiuGS6XRyxSAgP7AwW266Lpump?maker=AgBe4DzK6iFkCABTgEKvtwvnr7h3UqpWeFiuPw9UR2tN","https://www.defined.fi/sol/dFVMDELpHeSL4CfCmNiuGS6XRyxSAgP7AwW266Lpump?maker=AgBe4DzK6iFkCABTgEKvtwvnr7h3UqpWeFiuPw9UR2tN")</f>
        <v/>
      </c>
      <c r="M7">
        <f>HYPERLINK("https://dexscreener.com/solana/dFVMDELpHeSL4CfCmNiuGS6XRyxSAgP7AwW266Lpump?maker=AgBe4DzK6iFkCABTgEKvtwvnr7h3UqpWeFiuPw9UR2tN","https://dexscreener.com/solana/dFVMDELpHeSL4CfCmNiuGS6XRyxSAgP7AwW266Lpump?maker=AgBe4DzK6iFkCABTgEKvtwvnr7h3UqpWeFiuPw9UR2tN")</f>
        <v/>
      </c>
    </row>
    <row r="8">
      <c r="A8" t="inlineStr">
        <is>
          <t>34MffWmj8AuZ71T4fuE8pFgZxKEo3u2nxe9pJQ8Ppump</t>
        </is>
      </c>
      <c r="B8" t="inlineStr">
        <is>
          <t>Ford</t>
        </is>
      </c>
      <c r="C8" t="n">
        <v>0</v>
      </c>
      <c r="D8" t="n">
        <v>-2.08</v>
      </c>
      <c r="E8" t="n">
        <v>-0.54</v>
      </c>
      <c r="F8" t="n">
        <v>3.88</v>
      </c>
      <c r="G8" t="n">
        <v>1.8</v>
      </c>
      <c r="H8" t="n">
        <v>2</v>
      </c>
      <c r="I8" t="n">
        <v>1</v>
      </c>
      <c r="J8" t="n">
        <v>-1</v>
      </c>
      <c r="K8" t="n">
        <v>-1</v>
      </c>
      <c r="L8">
        <f>HYPERLINK("https://www.defined.fi/sol/34MffWmj8AuZ71T4fuE8pFgZxKEo3u2nxe9pJQ8Ppump?maker=AgBe4DzK6iFkCABTgEKvtwvnr7h3UqpWeFiuPw9UR2tN","https://www.defined.fi/sol/34MffWmj8AuZ71T4fuE8pFgZxKEo3u2nxe9pJQ8Ppump?maker=AgBe4DzK6iFkCABTgEKvtwvnr7h3UqpWeFiuPw9UR2tN")</f>
        <v/>
      </c>
      <c r="M8">
        <f>HYPERLINK("https://dexscreener.com/solana/34MffWmj8AuZ71T4fuE8pFgZxKEo3u2nxe9pJQ8Ppump?maker=AgBe4DzK6iFkCABTgEKvtwvnr7h3UqpWeFiuPw9UR2tN","https://dexscreener.com/solana/34MffWmj8AuZ71T4fuE8pFgZxKEo3u2nxe9pJQ8Ppump?maker=AgBe4DzK6iFkCABTgEKvtwvnr7h3UqpWeFiuPw9UR2tN")</f>
        <v/>
      </c>
    </row>
    <row r="9">
      <c r="A9" t="inlineStr">
        <is>
          <t>JEHYnb3BcTHT62iJhNobMgJfuGr4LCdpUz5nMQsNpump</t>
        </is>
      </c>
      <c r="B9" t="inlineStr">
        <is>
          <t>x982a{j:+.</t>
        </is>
      </c>
      <c r="C9" t="n">
        <v>0</v>
      </c>
      <c r="D9" t="n">
        <v>-0.649</v>
      </c>
      <c r="E9" t="n">
        <v>-0.22</v>
      </c>
      <c r="F9" t="n">
        <v>2.91</v>
      </c>
      <c r="G9" t="n">
        <v>2.26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HYPERLINK("https://www.defined.fi/sol/JEHYnb3BcTHT62iJhNobMgJfuGr4LCdpUz5nMQsNpump?maker=AgBe4DzK6iFkCABTgEKvtwvnr7h3UqpWeFiuPw9UR2tN","https://www.defined.fi/sol/JEHYnb3BcTHT62iJhNobMgJfuGr4LCdpUz5nMQsNpump?maker=AgBe4DzK6iFkCABTgEKvtwvnr7h3UqpWeFiuPw9UR2tN")</f>
        <v/>
      </c>
      <c r="M9">
        <f>HYPERLINK("https://dexscreener.com/solana/JEHYnb3BcTHT62iJhNobMgJfuGr4LCdpUz5nMQsNpump?maker=AgBe4DzK6iFkCABTgEKvtwvnr7h3UqpWeFiuPw9UR2tN","https://dexscreener.com/solana/JEHYnb3BcTHT62iJhNobMgJfuGr4LCdpUz5nMQsNpump?maker=AgBe4DzK6iFkCABTgEKvtwvnr7h3UqpWeFiuPw9UR2tN")</f>
        <v/>
      </c>
    </row>
    <row r="10">
      <c r="A10" t="inlineStr">
        <is>
          <t>J6FJsDd6cWbXjozZbXXX3HToinryQJH4TT7VzCMApump</t>
        </is>
      </c>
      <c r="B10" t="inlineStr">
        <is>
          <t>unknown_J6FJ</t>
        </is>
      </c>
      <c r="C10" t="n">
        <v>0</v>
      </c>
      <c r="D10" t="n">
        <v>-1.04</v>
      </c>
      <c r="E10" t="n">
        <v>-0.13</v>
      </c>
      <c r="F10" t="n">
        <v>7.76</v>
      </c>
      <c r="G10" t="n">
        <v>6.72</v>
      </c>
      <c r="H10" t="n">
        <v>3</v>
      </c>
      <c r="I10" t="n">
        <v>4</v>
      </c>
      <c r="J10" t="n">
        <v>-1</v>
      </c>
      <c r="K10" t="n">
        <v>-1</v>
      </c>
      <c r="L10">
        <f>HYPERLINK("https://www.defined.fi/sol/J6FJsDd6cWbXjozZbXXX3HToinryQJH4TT7VzCMApump?maker=AgBe4DzK6iFkCABTgEKvtwvnr7h3UqpWeFiuPw9UR2tN","https://www.defined.fi/sol/J6FJsDd6cWbXjozZbXXX3HToinryQJH4TT7VzCMApump?maker=AgBe4DzK6iFkCABTgEKvtwvnr7h3UqpWeFiuPw9UR2tN")</f>
        <v/>
      </c>
      <c r="M10">
        <f>HYPERLINK("https://dexscreener.com/solana/J6FJsDd6cWbXjozZbXXX3HToinryQJH4TT7VzCMApump?maker=AgBe4DzK6iFkCABTgEKvtwvnr7h3UqpWeFiuPw9UR2tN","https://dexscreener.com/solana/J6FJsDd6cWbXjozZbXXX3HToinryQJH4TT7VzCMApump?maker=AgBe4DzK6iFkCABTgEKvtwvnr7h3UqpWeFiuPw9UR2tN")</f>
        <v/>
      </c>
    </row>
    <row r="11">
      <c r="A11" t="inlineStr">
        <is>
          <t>8XJHVmnNozyS1E6Wi58R4rHHJxZoCnYCLegv7aPGpump</t>
        </is>
      </c>
      <c r="B11" t="inlineStr">
        <is>
          <t>Prometheus</t>
        </is>
      </c>
      <c r="C11" t="n">
        <v>0</v>
      </c>
      <c r="D11" t="n">
        <v>-1.45</v>
      </c>
      <c r="E11" t="n">
        <v>-0.5</v>
      </c>
      <c r="F11" t="n">
        <v>2.91</v>
      </c>
      <c r="G11" t="n">
        <v>1.46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HYPERLINK("https://www.defined.fi/sol/8XJHVmnNozyS1E6Wi58R4rHHJxZoCnYCLegv7aPGpump?maker=AgBe4DzK6iFkCABTgEKvtwvnr7h3UqpWeFiuPw9UR2tN","https://www.defined.fi/sol/8XJHVmnNozyS1E6Wi58R4rHHJxZoCnYCLegv7aPGpump?maker=AgBe4DzK6iFkCABTgEKvtwvnr7h3UqpWeFiuPw9UR2tN")</f>
        <v/>
      </c>
      <c r="M11">
        <f>HYPERLINK("https://dexscreener.com/solana/8XJHVmnNozyS1E6Wi58R4rHHJxZoCnYCLegv7aPGpump?maker=AgBe4DzK6iFkCABTgEKvtwvnr7h3UqpWeFiuPw9UR2tN","https://dexscreener.com/solana/8XJHVmnNozyS1E6Wi58R4rHHJxZoCnYCLegv7aPGpump?maker=AgBe4DzK6iFkCABTgEKvtwvnr7h3UqpWeFiuPw9UR2tN")</f>
        <v/>
      </c>
    </row>
    <row r="12">
      <c r="A12" t="inlineStr">
        <is>
          <t>7XX64EidmTFff9rs4zqTX1VNJ8b5W8Hn1FReY83Gpump</t>
        </is>
      </c>
      <c r="B12" t="inlineStr">
        <is>
          <t>NONG</t>
        </is>
      </c>
      <c r="C12" t="n">
        <v>1</v>
      </c>
      <c r="D12" t="n">
        <v>-0.484</v>
      </c>
      <c r="E12" t="n">
        <v>-0.5</v>
      </c>
      <c r="F12" t="n">
        <v>0.972</v>
      </c>
      <c r="G12" t="n">
        <v>0.488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HYPERLINK("https://www.defined.fi/sol/7XX64EidmTFff9rs4zqTX1VNJ8b5W8Hn1FReY83Gpump?maker=AgBe4DzK6iFkCABTgEKvtwvnr7h3UqpWeFiuPw9UR2tN","https://www.defined.fi/sol/7XX64EidmTFff9rs4zqTX1VNJ8b5W8Hn1FReY83Gpump?maker=AgBe4DzK6iFkCABTgEKvtwvnr7h3UqpWeFiuPw9UR2tN")</f>
        <v/>
      </c>
      <c r="M12">
        <f>HYPERLINK("https://dexscreener.com/solana/7XX64EidmTFff9rs4zqTX1VNJ8b5W8Hn1FReY83Gpump?maker=AgBe4DzK6iFkCABTgEKvtwvnr7h3UqpWeFiuPw9UR2tN","https://dexscreener.com/solana/7XX64EidmTFff9rs4zqTX1VNJ8b5W8Hn1FReY83Gpump?maker=AgBe4DzK6iFkCABTgEKvtwvnr7h3UqpWeFiuPw9UR2tN")</f>
        <v/>
      </c>
    </row>
    <row r="13">
      <c r="A13" t="inlineStr">
        <is>
          <t>Dt9kgVLxQn5KquzetVhuWhWkr4kQ1ffoKjZMmwiXpump</t>
        </is>
      </c>
      <c r="B13" t="inlineStr">
        <is>
          <t>Words</t>
        </is>
      </c>
      <c r="C13" t="n">
        <v>1</v>
      </c>
      <c r="D13" t="n">
        <v>-2.11</v>
      </c>
      <c r="E13" t="n">
        <v>-0.72</v>
      </c>
      <c r="F13" t="n">
        <v>2.91</v>
      </c>
      <c r="G13" t="n">
        <v>0.802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HYPERLINK("https://www.defined.fi/sol/Dt9kgVLxQn5KquzetVhuWhWkr4kQ1ffoKjZMmwiXpump?maker=AgBe4DzK6iFkCABTgEKvtwvnr7h3UqpWeFiuPw9UR2tN","https://www.defined.fi/sol/Dt9kgVLxQn5KquzetVhuWhWkr4kQ1ffoKjZMmwiXpump?maker=AgBe4DzK6iFkCABTgEKvtwvnr7h3UqpWeFiuPw9UR2tN")</f>
        <v/>
      </c>
      <c r="M13">
        <f>HYPERLINK("https://dexscreener.com/solana/Dt9kgVLxQn5KquzetVhuWhWkr4kQ1ffoKjZMmwiXpump?maker=AgBe4DzK6iFkCABTgEKvtwvnr7h3UqpWeFiuPw9UR2tN","https://dexscreener.com/solana/Dt9kgVLxQn5KquzetVhuWhWkr4kQ1ffoKjZMmwiXpump?maker=AgBe4DzK6iFkCABTgEKvtwvnr7h3UqpWeFiuPw9UR2tN")</f>
        <v/>
      </c>
    </row>
    <row r="14">
      <c r="A14" t="inlineStr">
        <is>
          <t>ETZDTrZp1tWSTPHf22cyUXiv5xGzXuBFEwJAsE8ypump</t>
        </is>
      </c>
      <c r="B14" t="inlineStr">
        <is>
          <t>xcog</t>
        </is>
      </c>
      <c r="C14" t="n">
        <v>1</v>
      </c>
      <c r="D14" t="n">
        <v>23.32</v>
      </c>
      <c r="E14" t="n">
        <v>0.46</v>
      </c>
      <c r="F14" t="n">
        <v>50.31</v>
      </c>
      <c r="G14" t="n">
        <v>73.63</v>
      </c>
      <c r="H14" t="n">
        <v>11</v>
      </c>
      <c r="I14" t="n">
        <v>17</v>
      </c>
      <c r="J14" t="n">
        <v>-1</v>
      </c>
      <c r="K14" t="n">
        <v>-1</v>
      </c>
      <c r="L14">
        <f>HYPERLINK("https://www.defined.fi/sol/ETZDTrZp1tWSTPHf22cyUXiv5xGzXuBFEwJAsE8ypump?maker=AgBe4DzK6iFkCABTgEKvtwvnr7h3UqpWeFiuPw9UR2tN","https://www.defined.fi/sol/ETZDTrZp1tWSTPHf22cyUXiv5xGzXuBFEwJAsE8ypump?maker=AgBe4DzK6iFkCABTgEKvtwvnr7h3UqpWeFiuPw9UR2tN")</f>
        <v/>
      </c>
      <c r="M14">
        <f>HYPERLINK("https://dexscreener.com/solana/ETZDTrZp1tWSTPHf22cyUXiv5xGzXuBFEwJAsE8ypump?maker=AgBe4DzK6iFkCABTgEKvtwvnr7h3UqpWeFiuPw9UR2tN","https://dexscreener.com/solana/ETZDTrZp1tWSTPHf22cyUXiv5xGzXuBFEwJAsE8ypump?maker=AgBe4DzK6iFkCABTgEKvtwvnr7h3UqpWeFiuPw9UR2tN")</f>
        <v/>
      </c>
    </row>
    <row r="15">
      <c r="A15" t="inlineStr">
        <is>
          <t>CxicRVPvLEoK6kvnsfvx1iazBFzHyU99GAkbgaWdpump</t>
        </is>
      </c>
      <c r="B15" t="inlineStr">
        <is>
          <t>$PRO</t>
        </is>
      </c>
      <c r="C15" t="n">
        <v>1</v>
      </c>
      <c r="D15" t="n">
        <v>-0.8090000000000001</v>
      </c>
      <c r="E15" t="n">
        <v>-0.42</v>
      </c>
      <c r="F15" t="n">
        <v>1.92</v>
      </c>
      <c r="G15" t="n">
        <v>1.11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HYPERLINK("https://www.defined.fi/sol/CxicRVPvLEoK6kvnsfvx1iazBFzHyU99GAkbgaWdpump?maker=AgBe4DzK6iFkCABTgEKvtwvnr7h3UqpWeFiuPw9UR2tN","https://www.defined.fi/sol/CxicRVPvLEoK6kvnsfvx1iazBFzHyU99GAkbgaWdpump?maker=AgBe4DzK6iFkCABTgEKvtwvnr7h3UqpWeFiuPw9UR2tN")</f>
        <v/>
      </c>
      <c r="M15">
        <f>HYPERLINK("https://dexscreener.com/solana/CxicRVPvLEoK6kvnsfvx1iazBFzHyU99GAkbgaWdpump?maker=AgBe4DzK6iFkCABTgEKvtwvnr7h3UqpWeFiuPw9UR2tN","https://dexscreener.com/solana/CxicRVPvLEoK6kvnsfvx1iazBFzHyU99GAkbgaWdpump?maker=AgBe4DzK6iFkCABTgEKvtwvnr7h3UqpWeFiuPw9UR2tN")</f>
        <v/>
      </c>
    </row>
    <row r="16">
      <c r="A16" t="inlineStr">
        <is>
          <t>9a3Ce5dP9jXxuMTi3xC5MiLWkWojNHhKd1UcyyAxpump</t>
        </is>
      </c>
      <c r="B16" t="inlineStr">
        <is>
          <t>daemon</t>
        </is>
      </c>
      <c r="C16" t="n">
        <v>1</v>
      </c>
      <c r="D16" t="n">
        <v>2.72</v>
      </c>
      <c r="E16" t="n">
        <v>1.42</v>
      </c>
      <c r="F16" t="n">
        <v>1.92</v>
      </c>
      <c r="G16" t="n">
        <v>4.63</v>
      </c>
      <c r="H16" t="n">
        <v>2</v>
      </c>
      <c r="I16" t="n">
        <v>4</v>
      </c>
      <c r="J16" t="n">
        <v>-1</v>
      </c>
      <c r="K16" t="n">
        <v>-1</v>
      </c>
      <c r="L16">
        <f>HYPERLINK("https://www.defined.fi/sol/9a3Ce5dP9jXxuMTi3xC5MiLWkWojNHhKd1UcyyAxpump?maker=AgBe4DzK6iFkCABTgEKvtwvnr7h3UqpWeFiuPw9UR2tN","https://www.defined.fi/sol/9a3Ce5dP9jXxuMTi3xC5MiLWkWojNHhKd1UcyyAxpump?maker=AgBe4DzK6iFkCABTgEKvtwvnr7h3UqpWeFiuPw9UR2tN")</f>
        <v/>
      </c>
      <c r="M16">
        <f>HYPERLINK("https://dexscreener.com/solana/9a3Ce5dP9jXxuMTi3xC5MiLWkWojNHhKd1UcyyAxpump?maker=AgBe4DzK6iFkCABTgEKvtwvnr7h3UqpWeFiuPw9UR2tN","https://dexscreener.com/solana/9a3Ce5dP9jXxuMTi3xC5MiLWkWojNHhKd1UcyyAxpump?maker=AgBe4DzK6iFkCABTgEKvtwvnr7h3UqpWeFiuPw9UR2tN")</f>
        <v/>
      </c>
    </row>
    <row r="17">
      <c r="A17" t="inlineStr">
        <is>
          <t>6NKqYaVGC7H5cyKekgPMeHrb1REEXGEeBcpxqWc2g8nc</t>
        </is>
      </c>
      <c r="B17" t="inlineStr">
        <is>
          <t>FELY</t>
        </is>
      </c>
      <c r="C17" t="n">
        <v>1</v>
      </c>
      <c r="D17" t="n">
        <v>0</v>
      </c>
      <c r="E17" t="n">
        <v>0</v>
      </c>
      <c r="F17" t="n">
        <v>0</v>
      </c>
      <c r="G17" t="n">
        <v>0.09</v>
      </c>
      <c r="H17" t="n">
        <v>0</v>
      </c>
      <c r="I17" t="n">
        <v>1</v>
      </c>
      <c r="J17" t="n">
        <v>-1</v>
      </c>
      <c r="K17" t="n">
        <v>-1</v>
      </c>
      <c r="L17">
        <f>HYPERLINK("https://www.defined.fi/sol/6NKqYaVGC7H5cyKekgPMeHrb1REEXGEeBcpxqWc2g8nc?maker=AgBe4DzK6iFkCABTgEKvtwvnr7h3UqpWeFiuPw9UR2tN","https://www.defined.fi/sol/6NKqYaVGC7H5cyKekgPMeHrb1REEXGEeBcpxqWc2g8nc?maker=AgBe4DzK6iFkCABTgEKvtwvnr7h3UqpWeFiuPw9UR2tN")</f>
        <v/>
      </c>
      <c r="M17">
        <f>HYPERLINK("https://dexscreener.com/solana/6NKqYaVGC7H5cyKekgPMeHrb1REEXGEeBcpxqWc2g8nc?maker=AgBe4DzK6iFkCABTgEKvtwvnr7h3UqpWeFiuPw9UR2tN","https://dexscreener.com/solana/6NKqYaVGC7H5cyKekgPMeHrb1REEXGEeBcpxqWc2g8nc?maker=AgBe4DzK6iFkCABTgEKvtwvnr7h3UqpWeFiuPw9UR2tN")</f>
        <v/>
      </c>
    </row>
    <row r="18">
      <c r="A18" t="inlineStr">
        <is>
          <t>7mujzfQoK1ci7TEvYwZZznEZ6EXwQX9a2AwtGDExpump</t>
        </is>
      </c>
      <c r="B18" t="inlineStr">
        <is>
          <t>Repligate</t>
        </is>
      </c>
      <c r="C18" t="n">
        <v>2</v>
      </c>
      <c r="D18" t="n">
        <v>-0.888</v>
      </c>
      <c r="E18" t="n">
        <v>-0.31</v>
      </c>
      <c r="F18" t="n">
        <v>2.89</v>
      </c>
      <c r="G18" t="n">
        <v>2.01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HYPERLINK("https://www.defined.fi/sol/7mujzfQoK1ci7TEvYwZZznEZ6EXwQX9a2AwtGDExpump?maker=AgBe4DzK6iFkCABTgEKvtwvnr7h3UqpWeFiuPw9UR2tN","https://www.defined.fi/sol/7mujzfQoK1ci7TEvYwZZznEZ6EXwQX9a2AwtGDExpump?maker=AgBe4DzK6iFkCABTgEKvtwvnr7h3UqpWeFiuPw9UR2tN")</f>
        <v/>
      </c>
      <c r="M18">
        <f>HYPERLINK("https://dexscreener.com/solana/7mujzfQoK1ci7TEvYwZZznEZ6EXwQX9a2AwtGDExpump?maker=AgBe4DzK6iFkCABTgEKvtwvnr7h3UqpWeFiuPw9UR2tN","https://dexscreener.com/solana/7mujzfQoK1ci7TEvYwZZznEZ6EXwQX9a2AwtGDExpump?maker=AgBe4DzK6iFkCABTgEKvtwvnr7h3UqpWeFiuPw9UR2tN")</f>
        <v/>
      </c>
    </row>
    <row r="19">
      <c r="A19" t="inlineStr">
        <is>
          <t>BJWXPH7cjkwbKLjYx6MzokZvpgrV4CixY6BQQLkmpump</t>
        </is>
      </c>
      <c r="B19" t="inlineStr">
        <is>
          <t>CTO</t>
        </is>
      </c>
      <c r="C19" t="n">
        <v>2</v>
      </c>
      <c r="D19" t="n">
        <v>-0.445</v>
      </c>
      <c r="E19" t="n">
        <v>-1</v>
      </c>
      <c r="F19" t="n">
        <v>0.964</v>
      </c>
      <c r="G19" t="n">
        <v>0.519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HYPERLINK("https://www.defined.fi/sol/BJWXPH7cjkwbKLjYx6MzokZvpgrV4CixY6BQQLkmpump?maker=AgBe4DzK6iFkCABTgEKvtwvnr7h3UqpWeFiuPw9UR2tN","https://www.defined.fi/sol/BJWXPH7cjkwbKLjYx6MzokZvpgrV4CixY6BQQLkmpump?maker=AgBe4DzK6iFkCABTgEKvtwvnr7h3UqpWeFiuPw9UR2tN")</f>
        <v/>
      </c>
      <c r="M19">
        <f>HYPERLINK("https://dexscreener.com/solana/BJWXPH7cjkwbKLjYx6MzokZvpgrV4CixY6BQQLkmpump?maker=AgBe4DzK6iFkCABTgEKvtwvnr7h3UqpWeFiuPw9UR2tN","https://dexscreener.com/solana/BJWXPH7cjkwbKLjYx6MzokZvpgrV4CixY6BQQLkmpump?maker=AgBe4DzK6iFkCABTgEKvtwvnr7h3UqpWeFiuPw9UR2tN")</f>
        <v/>
      </c>
    </row>
    <row r="20">
      <c r="A20" t="inlineStr">
        <is>
          <t>4NfBFGkmfeETJib72T8tUWoVBekfwhRXDsmVNACgpump</t>
        </is>
      </c>
      <c r="B20" t="inlineStr">
        <is>
          <t>KIM</t>
        </is>
      </c>
      <c r="C20" t="n">
        <v>2</v>
      </c>
      <c r="D20" t="n">
        <v>0</v>
      </c>
      <c r="E20" t="n">
        <v>0</v>
      </c>
      <c r="F20" t="n">
        <v>0</v>
      </c>
      <c r="G20" t="n">
        <v>0</v>
      </c>
      <c r="H20" t="n">
        <v>0</v>
      </c>
      <c r="I20" t="n">
        <v>0</v>
      </c>
      <c r="J20" t="n">
        <v>-1</v>
      </c>
      <c r="K20" t="n">
        <v>-1</v>
      </c>
      <c r="L20">
        <f>HYPERLINK("https://www.defined.fi/sol/4NfBFGkmfeETJib72T8tUWoVBekfwhRXDsmVNACgpump?maker=AgBe4DzK6iFkCABTgEKvtwvnr7h3UqpWeFiuPw9UR2tN","https://www.defined.fi/sol/4NfBFGkmfeETJib72T8tUWoVBekfwhRXDsmVNACgpump?maker=AgBe4DzK6iFkCABTgEKvtwvnr7h3UqpWeFiuPw9UR2tN")</f>
        <v/>
      </c>
      <c r="M20">
        <f>HYPERLINK("https://dexscreener.com/solana/4NfBFGkmfeETJib72T8tUWoVBekfwhRXDsmVNACgpump?maker=AgBe4DzK6iFkCABTgEKvtwvnr7h3UqpWeFiuPw9UR2tN","https://dexscreener.com/solana/4NfBFGkmfeETJib72T8tUWoVBekfwhRXDsmVNACgpump?maker=AgBe4DzK6iFkCABTgEKvtwvnr7h3UqpWeFiuPw9UR2tN")</f>
        <v/>
      </c>
    </row>
    <row r="21">
      <c r="A21" t="inlineStr">
        <is>
          <t>7fMp3AWSeaDX63wMZCR74q4qQFAvaKKgF5okLiNzpump</t>
        </is>
      </c>
      <c r="B21" t="inlineStr">
        <is>
          <t>HIVE</t>
        </is>
      </c>
      <c r="C21" t="n">
        <v>2</v>
      </c>
      <c r="D21" t="n">
        <v>-2.42</v>
      </c>
      <c r="E21" t="n">
        <v>-0.5</v>
      </c>
      <c r="F21" t="n">
        <v>4.83</v>
      </c>
      <c r="G21" t="n">
        <v>2.4</v>
      </c>
      <c r="H21" t="n">
        <v>6</v>
      </c>
      <c r="I21" t="n">
        <v>2</v>
      </c>
      <c r="J21" t="n">
        <v>-1</v>
      </c>
      <c r="K21" t="n">
        <v>-1</v>
      </c>
      <c r="L21">
        <f>HYPERLINK("https://www.defined.fi/sol/7fMp3AWSeaDX63wMZCR74q4qQFAvaKKgF5okLiNzpump?maker=AgBe4DzK6iFkCABTgEKvtwvnr7h3UqpWeFiuPw9UR2tN","https://www.defined.fi/sol/7fMp3AWSeaDX63wMZCR74q4qQFAvaKKgF5okLiNzpump?maker=AgBe4DzK6iFkCABTgEKvtwvnr7h3UqpWeFiuPw9UR2tN")</f>
        <v/>
      </c>
      <c r="M21">
        <f>HYPERLINK("https://dexscreener.com/solana/7fMp3AWSeaDX63wMZCR74q4qQFAvaKKgF5okLiNzpump?maker=AgBe4DzK6iFkCABTgEKvtwvnr7h3UqpWeFiuPw9UR2tN","https://dexscreener.com/solana/7fMp3AWSeaDX63wMZCR74q4qQFAvaKKgF5okLiNzpump?maker=AgBe4DzK6iFkCABTgEKvtwvnr7h3UqpWeFiuPw9UR2tN")</f>
        <v/>
      </c>
    </row>
    <row r="22">
      <c r="A22" t="inlineStr">
        <is>
          <t>3aSnAfNmqL4WM8esAjRw61q7X998VqhFb5k97EY2pump</t>
        </is>
      </c>
      <c r="B22" t="inlineStr">
        <is>
          <t>Mentor</t>
        </is>
      </c>
      <c r="C22" t="n">
        <v>2</v>
      </c>
      <c r="D22" t="n">
        <v>-2.61</v>
      </c>
      <c r="E22" t="n">
        <v>-0.31</v>
      </c>
      <c r="F22" t="n">
        <v>8.49</v>
      </c>
      <c r="G22" t="n">
        <v>5.87</v>
      </c>
      <c r="H22" t="n">
        <v>5</v>
      </c>
      <c r="I22" t="n">
        <v>2</v>
      </c>
      <c r="J22" t="n">
        <v>-1</v>
      </c>
      <c r="K22" t="n">
        <v>-1</v>
      </c>
      <c r="L22">
        <f>HYPERLINK("https://www.defined.fi/sol/3aSnAfNmqL4WM8esAjRw61q7X998VqhFb5k97EY2pump?maker=AgBe4DzK6iFkCABTgEKvtwvnr7h3UqpWeFiuPw9UR2tN","https://www.defined.fi/sol/3aSnAfNmqL4WM8esAjRw61q7X998VqhFb5k97EY2pump?maker=AgBe4DzK6iFkCABTgEKvtwvnr7h3UqpWeFiuPw9UR2tN")</f>
        <v/>
      </c>
      <c r="M22">
        <f>HYPERLINK("https://dexscreener.com/solana/3aSnAfNmqL4WM8esAjRw61q7X998VqhFb5k97EY2pump?maker=AgBe4DzK6iFkCABTgEKvtwvnr7h3UqpWeFiuPw9UR2tN","https://dexscreener.com/solana/3aSnAfNmqL4WM8esAjRw61q7X998VqhFb5k97EY2pump?maker=AgBe4DzK6iFkCABTgEKvtwvnr7h3UqpWeFiuPw9UR2tN")</f>
        <v/>
      </c>
    </row>
    <row r="23">
      <c r="A23" t="inlineStr">
        <is>
          <t>34a8ALsPmbWxp7D3bQ6erERrCLz1ahr6u6o66Udmpump</t>
        </is>
      </c>
      <c r="B23" t="inlineStr">
        <is>
          <t>PESTO</t>
        </is>
      </c>
      <c r="C23" t="n">
        <v>2</v>
      </c>
      <c r="D23" t="n">
        <v>2.97</v>
      </c>
      <c r="E23" t="n">
        <v>0.15</v>
      </c>
      <c r="F23" t="n">
        <v>19.24</v>
      </c>
      <c r="G23" t="n">
        <v>19.57</v>
      </c>
      <c r="H23" t="n">
        <v>4</v>
      </c>
      <c r="I23" t="n">
        <v>4</v>
      </c>
      <c r="J23" t="n">
        <v>-1</v>
      </c>
      <c r="K23" t="n">
        <v>-1</v>
      </c>
      <c r="L23">
        <f>HYPERLINK("https://www.defined.fi/sol/34a8ALsPmbWxp7D3bQ6erERrCLz1ahr6u6o66Udmpump?maker=AgBe4DzK6iFkCABTgEKvtwvnr7h3UqpWeFiuPw9UR2tN","https://www.defined.fi/sol/34a8ALsPmbWxp7D3bQ6erERrCLz1ahr6u6o66Udmpump?maker=AgBe4DzK6iFkCABTgEKvtwvnr7h3UqpWeFiuPw9UR2tN")</f>
        <v/>
      </c>
      <c r="M23">
        <f>HYPERLINK("https://dexscreener.com/solana/34a8ALsPmbWxp7D3bQ6erERrCLz1ahr6u6o66Udmpump?maker=AgBe4DzK6iFkCABTgEKvtwvnr7h3UqpWeFiuPw9UR2tN","https://dexscreener.com/solana/34a8ALsPmbWxp7D3bQ6erERrCLz1ahr6u6o66Udmpump?maker=AgBe4DzK6iFkCABTgEKvtwvnr7h3UqpWeFiuPw9UR2tN")</f>
        <v/>
      </c>
    </row>
    <row r="24">
      <c r="A24" t="inlineStr">
        <is>
          <t>EVgPUtiE6Fg7T6RY16ACmydX7uucpCaqsK3es3u2pump</t>
        </is>
      </c>
      <c r="B24" t="inlineStr">
        <is>
          <t>bhole</t>
        </is>
      </c>
      <c r="C24" t="n">
        <v>2</v>
      </c>
      <c r="D24" t="n">
        <v>-0.997</v>
      </c>
      <c r="E24" t="n">
        <v>-0.35</v>
      </c>
      <c r="F24" t="n">
        <v>2.82</v>
      </c>
      <c r="G24" t="n">
        <v>1.82</v>
      </c>
      <c r="H24" t="n">
        <v>3</v>
      </c>
      <c r="I24" t="n">
        <v>1</v>
      </c>
      <c r="J24" t="n">
        <v>-1</v>
      </c>
      <c r="K24" t="n">
        <v>-1</v>
      </c>
      <c r="L24">
        <f>HYPERLINK("https://www.defined.fi/sol/EVgPUtiE6Fg7T6RY16ACmydX7uucpCaqsK3es3u2pump?maker=AgBe4DzK6iFkCABTgEKvtwvnr7h3UqpWeFiuPw9UR2tN","https://www.defined.fi/sol/EVgPUtiE6Fg7T6RY16ACmydX7uucpCaqsK3es3u2pump?maker=AgBe4DzK6iFkCABTgEKvtwvnr7h3UqpWeFiuPw9UR2tN")</f>
        <v/>
      </c>
      <c r="M24">
        <f>HYPERLINK("https://dexscreener.com/solana/EVgPUtiE6Fg7T6RY16ACmydX7uucpCaqsK3es3u2pump?maker=AgBe4DzK6iFkCABTgEKvtwvnr7h3UqpWeFiuPw9UR2tN","https://dexscreener.com/solana/EVgPUtiE6Fg7T6RY16ACmydX7uucpCaqsK3es3u2pump?maker=AgBe4DzK6iFkCABTgEKvtwvnr7h3UqpWeFiuPw9UR2tN")</f>
        <v/>
      </c>
    </row>
    <row r="25">
      <c r="A25" t="inlineStr">
        <is>
          <t>ED5nyyWEzpPPiWimP8vYm7sD7TD3LAt3Q3gRTWHzPJBY</t>
        </is>
      </c>
      <c r="B25" t="inlineStr">
        <is>
          <t>MOODENG</t>
        </is>
      </c>
      <c r="C25" t="n">
        <v>2</v>
      </c>
      <c r="D25" t="n">
        <v>105.43</v>
      </c>
      <c r="E25" t="n">
        <v>0.76</v>
      </c>
      <c r="F25" t="n">
        <v>139.52</v>
      </c>
      <c r="G25" t="n">
        <v>153.94</v>
      </c>
      <c r="H25" t="n">
        <v>16</v>
      </c>
      <c r="I25" t="n">
        <v>7</v>
      </c>
      <c r="J25" t="n">
        <v>-1</v>
      </c>
      <c r="K25" t="n">
        <v>-1</v>
      </c>
      <c r="L25">
        <f>HYPERLINK("https://www.defined.fi/sol/ED5nyyWEzpPPiWimP8vYm7sD7TD3LAt3Q3gRTWHzPJBY?maker=AgBe4DzK6iFkCABTgEKvtwvnr7h3UqpWeFiuPw9UR2tN","https://www.defined.fi/sol/ED5nyyWEzpPPiWimP8vYm7sD7TD3LAt3Q3gRTWHzPJBY?maker=AgBe4DzK6iFkCABTgEKvtwvnr7h3UqpWeFiuPw9UR2tN")</f>
        <v/>
      </c>
      <c r="M25">
        <f>HYPERLINK("https://dexscreener.com/solana/ED5nyyWEzpPPiWimP8vYm7sD7TD3LAt3Q3gRTWHzPJBY?maker=AgBe4DzK6iFkCABTgEKvtwvnr7h3UqpWeFiuPw9UR2tN","https://dexscreener.com/solana/ED5nyyWEzpPPiWimP8vYm7sD7TD3LAt3Q3gRTWHzPJBY?maker=AgBe4DzK6iFkCABTgEKvtwvnr7h3UqpWeFiuPw9UR2tN")</f>
        <v/>
      </c>
    </row>
    <row r="26">
      <c r="A26" t="inlineStr">
        <is>
          <t>HdFK9hBTFPfYuZ3VwqVwirsypvr4bKxWZVRuugTBpump</t>
        </is>
      </c>
      <c r="B26" t="inlineStr">
        <is>
          <t>YunChuan</t>
        </is>
      </c>
      <c r="C26" t="n">
        <v>2</v>
      </c>
      <c r="D26" t="n">
        <v>1.07</v>
      </c>
      <c r="E26" t="n">
        <v>0.38</v>
      </c>
      <c r="F26" t="n">
        <v>2.84</v>
      </c>
      <c r="G26" t="n">
        <v>3.92</v>
      </c>
      <c r="H26" t="n">
        <v>1</v>
      </c>
      <c r="I26" t="n">
        <v>2</v>
      </c>
      <c r="J26" t="n">
        <v>-1</v>
      </c>
      <c r="K26" t="n">
        <v>-1</v>
      </c>
      <c r="L26">
        <f>HYPERLINK("https://www.defined.fi/sol/HdFK9hBTFPfYuZ3VwqVwirsypvr4bKxWZVRuugTBpump?maker=AgBe4DzK6iFkCABTgEKvtwvnr7h3UqpWeFiuPw9UR2tN","https://www.defined.fi/sol/HdFK9hBTFPfYuZ3VwqVwirsypvr4bKxWZVRuugTBpump?maker=AgBe4DzK6iFkCABTgEKvtwvnr7h3UqpWeFiuPw9UR2tN")</f>
        <v/>
      </c>
      <c r="M26">
        <f>HYPERLINK("https://dexscreener.com/solana/HdFK9hBTFPfYuZ3VwqVwirsypvr4bKxWZVRuugTBpump?maker=AgBe4DzK6iFkCABTgEKvtwvnr7h3UqpWeFiuPw9UR2tN","https://dexscreener.com/solana/HdFK9hBTFPfYuZ3VwqVwirsypvr4bKxWZVRuugTBpump?maker=AgBe4DzK6iFkCABTgEKvtwvnr7h3UqpWeFiuPw9UR2tN")</f>
        <v/>
      </c>
    </row>
    <row r="27">
      <c r="A27" t="inlineStr">
        <is>
          <t>2XxBAjym6eg1hpzYnr4jafrqacSP8Kwcj9St64t8pump</t>
        </is>
      </c>
      <c r="B27" t="inlineStr">
        <is>
          <t>HENRY</t>
        </is>
      </c>
      <c r="C27" t="n">
        <v>3</v>
      </c>
      <c r="D27" t="n">
        <v>-0.121</v>
      </c>
      <c r="E27" t="n">
        <v>-0.13</v>
      </c>
      <c r="F27" t="n">
        <v>0.963</v>
      </c>
      <c r="G27" t="n">
        <v>0.842</v>
      </c>
      <c r="H27" t="n">
        <v>2</v>
      </c>
      <c r="I27" t="n">
        <v>2</v>
      </c>
      <c r="J27" t="n">
        <v>-1</v>
      </c>
      <c r="K27" t="n">
        <v>-1</v>
      </c>
      <c r="L27">
        <f>HYPERLINK("https://www.defined.fi/sol/2XxBAjym6eg1hpzYnr4jafrqacSP8Kwcj9St64t8pump?maker=AgBe4DzK6iFkCABTgEKvtwvnr7h3UqpWeFiuPw9UR2tN","https://www.defined.fi/sol/2XxBAjym6eg1hpzYnr4jafrqacSP8Kwcj9St64t8pump?maker=AgBe4DzK6iFkCABTgEKvtwvnr7h3UqpWeFiuPw9UR2tN")</f>
        <v/>
      </c>
      <c r="M27">
        <f>HYPERLINK("https://dexscreener.com/solana/2XxBAjym6eg1hpzYnr4jafrqacSP8Kwcj9St64t8pump?maker=AgBe4DzK6iFkCABTgEKvtwvnr7h3UqpWeFiuPw9UR2tN","https://dexscreener.com/solana/2XxBAjym6eg1hpzYnr4jafrqacSP8Kwcj9St64t8pump?maker=AgBe4DzK6iFkCABTgEKvtwvnr7h3UqpWeFiuPw9UR2tN")</f>
        <v/>
      </c>
    </row>
    <row r="28">
      <c r="A28" t="inlineStr">
        <is>
          <t>22xFvyBVYwaVLHkYv1u6qmJ864LMrx89JiLZ6YXXpump</t>
        </is>
      </c>
      <c r="B28" t="inlineStr">
        <is>
          <t>HENRY</t>
        </is>
      </c>
      <c r="C28" t="n">
        <v>3</v>
      </c>
      <c r="D28" t="n">
        <v>8.949999999999999</v>
      </c>
      <c r="E28" t="n">
        <v>3.11</v>
      </c>
      <c r="F28" t="n">
        <v>2.88</v>
      </c>
      <c r="G28" t="n">
        <v>11.83</v>
      </c>
      <c r="H28" t="n">
        <v>1</v>
      </c>
      <c r="I28" t="n">
        <v>14</v>
      </c>
      <c r="J28" t="n">
        <v>-1</v>
      </c>
      <c r="K28" t="n">
        <v>-1</v>
      </c>
      <c r="L28">
        <f>HYPERLINK("https://www.defined.fi/sol/22xFvyBVYwaVLHkYv1u6qmJ864LMrx89JiLZ6YXXpump?maker=AgBe4DzK6iFkCABTgEKvtwvnr7h3UqpWeFiuPw9UR2tN","https://www.defined.fi/sol/22xFvyBVYwaVLHkYv1u6qmJ864LMrx89JiLZ6YXXpump?maker=AgBe4DzK6iFkCABTgEKvtwvnr7h3UqpWeFiuPw9UR2tN")</f>
        <v/>
      </c>
      <c r="M28">
        <f>HYPERLINK("https://dexscreener.com/solana/22xFvyBVYwaVLHkYv1u6qmJ864LMrx89JiLZ6YXXpump?maker=AgBe4DzK6iFkCABTgEKvtwvnr7h3UqpWeFiuPw9UR2tN","https://dexscreener.com/solana/22xFvyBVYwaVLHkYv1u6qmJ864LMrx89JiLZ6YXXpump?maker=AgBe4DzK6iFkCABTgEKvtwvnr7h3UqpWeFiuPw9UR2tN")</f>
        <v/>
      </c>
    </row>
    <row r="29">
      <c r="A29" t="inlineStr">
        <is>
          <t>EBB8gqMMWLku5Wu4jXHbUacbf4SyUoKnwXXSTqcqpump</t>
        </is>
      </c>
      <c r="B29" t="inlineStr">
        <is>
          <t>GROW</t>
        </is>
      </c>
      <c r="C29" t="n">
        <v>3</v>
      </c>
      <c r="D29" t="n">
        <v>-0.342</v>
      </c>
      <c r="E29" t="n">
        <v>-0.12</v>
      </c>
      <c r="F29" t="n">
        <v>2.87</v>
      </c>
      <c r="G29" t="n">
        <v>2.53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HYPERLINK("https://www.defined.fi/sol/EBB8gqMMWLku5Wu4jXHbUacbf4SyUoKnwXXSTqcqpump?maker=AgBe4DzK6iFkCABTgEKvtwvnr7h3UqpWeFiuPw9UR2tN","https://www.defined.fi/sol/EBB8gqMMWLku5Wu4jXHbUacbf4SyUoKnwXXSTqcqpump?maker=AgBe4DzK6iFkCABTgEKvtwvnr7h3UqpWeFiuPw9UR2tN")</f>
        <v/>
      </c>
      <c r="M29">
        <f>HYPERLINK("https://dexscreener.com/solana/EBB8gqMMWLku5Wu4jXHbUacbf4SyUoKnwXXSTqcqpump?maker=AgBe4DzK6iFkCABTgEKvtwvnr7h3UqpWeFiuPw9UR2tN","https://dexscreener.com/solana/EBB8gqMMWLku5Wu4jXHbUacbf4SyUoKnwXXSTqcqpump?maker=AgBe4DzK6iFkCABTgEKvtwvnr7h3UqpWeFiuPw9UR2tN")</f>
        <v/>
      </c>
    </row>
    <row r="30">
      <c r="A30" t="inlineStr">
        <is>
          <t>DcB3hhPgDHps77VFWkLs71ySyA3ZY7goeu4XVB5xpump</t>
        </is>
      </c>
      <c r="B30" t="inlineStr">
        <is>
          <t>CHAUVAI</t>
        </is>
      </c>
      <c r="C30" t="n">
        <v>3</v>
      </c>
      <c r="D30" t="n">
        <v>-0.829</v>
      </c>
      <c r="E30" t="n">
        <v>-0.29</v>
      </c>
      <c r="F30" t="n">
        <v>2.88</v>
      </c>
      <c r="G30" t="n">
        <v>2.05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HYPERLINK("https://www.defined.fi/sol/DcB3hhPgDHps77VFWkLs71ySyA3ZY7goeu4XVB5xpump?maker=AgBe4DzK6iFkCABTgEKvtwvnr7h3UqpWeFiuPw9UR2tN","https://www.defined.fi/sol/DcB3hhPgDHps77VFWkLs71ySyA3ZY7goeu4XVB5xpump?maker=AgBe4DzK6iFkCABTgEKvtwvnr7h3UqpWeFiuPw9UR2tN")</f>
        <v/>
      </c>
      <c r="M30">
        <f>HYPERLINK("https://dexscreener.com/solana/DcB3hhPgDHps77VFWkLs71ySyA3ZY7goeu4XVB5xpump?maker=AgBe4DzK6iFkCABTgEKvtwvnr7h3UqpWeFiuPw9UR2tN","https://dexscreener.com/solana/DcB3hhPgDHps77VFWkLs71ySyA3ZY7goeu4XVB5xpump?maker=AgBe4DzK6iFkCABTgEKvtwvnr7h3UqpWeFiuPw9UR2tN")</f>
        <v/>
      </c>
    </row>
    <row r="31">
      <c r="A31" t="inlineStr">
        <is>
          <t>3qq54YqAKG3TcrwNHXFSpMCWoL8gmMuPceJ4FG9npump</t>
        </is>
      </c>
      <c r="B31" t="inlineStr">
        <is>
          <t>CLANKER</t>
        </is>
      </c>
      <c r="C31" t="n">
        <v>3</v>
      </c>
      <c r="D31" t="n">
        <v>12.81</v>
      </c>
      <c r="E31" t="n">
        <v>1.65</v>
      </c>
      <c r="F31" t="n">
        <v>7.78</v>
      </c>
      <c r="G31" t="n">
        <v>20.59</v>
      </c>
      <c r="H31" t="n">
        <v>3</v>
      </c>
      <c r="I31" t="n">
        <v>16</v>
      </c>
      <c r="J31" t="n">
        <v>-1</v>
      </c>
      <c r="K31" t="n">
        <v>-1</v>
      </c>
      <c r="L31">
        <f>HYPERLINK("https://www.defined.fi/sol/3qq54YqAKG3TcrwNHXFSpMCWoL8gmMuPceJ4FG9npump?maker=AgBe4DzK6iFkCABTgEKvtwvnr7h3UqpWeFiuPw9UR2tN","https://www.defined.fi/sol/3qq54YqAKG3TcrwNHXFSpMCWoL8gmMuPceJ4FG9npump?maker=AgBe4DzK6iFkCABTgEKvtwvnr7h3UqpWeFiuPw9UR2tN")</f>
        <v/>
      </c>
      <c r="M31">
        <f>HYPERLINK("https://dexscreener.com/solana/3qq54YqAKG3TcrwNHXFSpMCWoL8gmMuPceJ4FG9npump?maker=AgBe4DzK6iFkCABTgEKvtwvnr7h3UqpWeFiuPw9UR2tN","https://dexscreener.com/solana/3qq54YqAKG3TcrwNHXFSpMCWoL8gmMuPceJ4FG9npump?maker=AgBe4DzK6iFkCABTgEKvtwvnr7h3UqpWeFiuPw9UR2tN")</f>
        <v/>
      </c>
    </row>
    <row r="32">
      <c r="A32" t="inlineStr">
        <is>
          <t>AWLbawaGxCL5hJk5JDn2iZmr6FoPx9wPZ8G19hmwpump</t>
        </is>
      </c>
      <c r="B32" t="inlineStr">
        <is>
          <t>VIDEODOG</t>
        </is>
      </c>
      <c r="C32" t="n">
        <v>3</v>
      </c>
      <c r="D32" t="n">
        <v>-1.87</v>
      </c>
      <c r="E32" t="n">
        <v>-0.32</v>
      </c>
      <c r="F32" t="n">
        <v>5.84</v>
      </c>
      <c r="G32" t="n">
        <v>3.97</v>
      </c>
      <c r="H32" t="n">
        <v>3</v>
      </c>
      <c r="I32" t="n">
        <v>2</v>
      </c>
      <c r="J32" t="n">
        <v>-1</v>
      </c>
      <c r="K32" t="n">
        <v>-1</v>
      </c>
      <c r="L32">
        <f>HYPERLINK("https://www.defined.fi/sol/AWLbawaGxCL5hJk5JDn2iZmr6FoPx9wPZ8G19hmwpump?maker=AgBe4DzK6iFkCABTgEKvtwvnr7h3UqpWeFiuPw9UR2tN","https://www.defined.fi/sol/AWLbawaGxCL5hJk5JDn2iZmr6FoPx9wPZ8G19hmwpump?maker=AgBe4DzK6iFkCABTgEKvtwvnr7h3UqpWeFiuPw9UR2tN")</f>
        <v/>
      </c>
      <c r="M32">
        <f>HYPERLINK("https://dexscreener.com/solana/AWLbawaGxCL5hJk5JDn2iZmr6FoPx9wPZ8G19hmwpump?maker=AgBe4DzK6iFkCABTgEKvtwvnr7h3UqpWeFiuPw9UR2tN","https://dexscreener.com/solana/AWLbawaGxCL5hJk5JDn2iZmr6FoPx9wPZ8G19hmwpump?maker=AgBe4DzK6iFkCABTgEKvtwvnr7h3UqpWeFiuPw9UR2tN")</f>
        <v/>
      </c>
    </row>
    <row r="33">
      <c r="A33" t="inlineStr">
        <is>
          <t>F7c3HBtJhhdoawRD69ui2f8XGujV7Ay2KTAP6uecpump</t>
        </is>
      </c>
      <c r="B33" t="inlineStr">
        <is>
          <t>KIMKSEXVID</t>
        </is>
      </c>
      <c r="C33" t="n">
        <v>3</v>
      </c>
      <c r="D33" t="n">
        <v>-0.36</v>
      </c>
      <c r="E33" t="n">
        <v>-1</v>
      </c>
      <c r="F33" t="n">
        <v>0.509</v>
      </c>
      <c r="G33" t="n">
        <v>0.148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HYPERLINK("https://www.defined.fi/sol/F7c3HBtJhhdoawRD69ui2f8XGujV7Ay2KTAP6uecpump?maker=AgBe4DzK6iFkCABTgEKvtwvnr7h3UqpWeFiuPw9UR2tN","https://www.defined.fi/sol/F7c3HBtJhhdoawRD69ui2f8XGujV7Ay2KTAP6uecpump?maker=AgBe4DzK6iFkCABTgEKvtwvnr7h3UqpWeFiuPw9UR2tN")</f>
        <v/>
      </c>
      <c r="M33">
        <f>HYPERLINK("https://dexscreener.com/solana/F7c3HBtJhhdoawRD69ui2f8XGujV7Ay2KTAP6uecpump?maker=AgBe4DzK6iFkCABTgEKvtwvnr7h3UqpWeFiuPw9UR2tN","https://dexscreener.com/solana/F7c3HBtJhhdoawRD69ui2f8XGujV7Ay2KTAP6uecpump?maker=AgBe4DzK6iFkCABTgEKvtwvnr7h3UqpWeFiuPw9UR2tN")</f>
        <v/>
      </c>
    </row>
    <row r="34">
      <c r="A34" t="inlineStr">
        <is>
          <t>CXGygNhmUxB66cSfUbzjtJHuQbc3MAvqrR65gEkGpump</t>
        </is>
      </c>
      <c r="B34" t="inlineStr">
        <is>
          <t>DTILLY</t>
        </is>
      </c>
      <c r="C34" t="n">
        <v>3</v>
      </c>
      <c r="D34" t="n">
        <v>-4.47</v>
      </c>
      <c r="E34" t="n">
        <v>-0.58</v>
      </c>
      <c r="F34" t="n">
        <v>7.76</v>
      </c>
      <c r="G34" t="n">
        <v>3.29</v>
      </c>
      <c r="H34" t="n">
        <v>7</v>
      </c>
      <c r="I34" t="n">
        <v>2</v>
      </c>
      <c r="J34" t="n">
        <v>-1</v>
      </c>
      <c r="K34" t="n">
        <v>-1</v>
      </c>
      <c r="L34">
        <f>HYPERLINK("https://www.defined.fi/sol/CXGygNhmUxB66cSfUbzjtJHuQbc3MAvqrR65gEkGpump?maker=AgBe4DzK6iFkCABTgEKvtwvnr7h3UqpWeFiuPw9UR2tN","https://www.defined.fi/sol/CXGygNhmUxB66cSfUbzjtJHuQbc3MAvqrR65gEkGpump?maker=AgBe4DzK6iFkCABTgEKvtwvnr7h3UqpWeFiuPw9UR2tN")</f>
        <v/>
      </c>
      <c r="M34">
        <f>HYPERLINK("https://dexscreener.com/solana/CXGygNhmUxB66cSfUbzjtJHuQbc3MAvqrR65gEkGpump?maker=AgBe4DzK6iFkCABTgEKvtwvnr7h3UqpWeFiuPw9UR2tN","https://dexscreener.com/solana/CXGygNhmUxB66cSfUbzjtJHuQbc3MAvqrR65gEkGpump?maker=AgBe4DzK6iFkCABTgEKvtwvnr7h3UqpWeFiuPw9UR2tN")</f>
        <v/>
      </c>
    </row>
    <row r="35">
      <c r="A35" t="inlineStr">
        <is>
          <t>fDJVuPCzsi4pfc5wBEan5PEUDPvtvcTWm5gjLAtpump</t>
        </is>
      </c>
      <c r="B35" t="inlineStr">
        <is>
          <t>JENNY</t>
        </is>
      </c>
      <c r="C35" t="n">
        <v>3</v>
      </c>
      <c r="D35" t="n">
        <v>-1.37</v>
      </c>
      <c r="E35" t="n">
        <v>-0.28</v>
      </c>
      <c r="F35" t="n">
        <v>4.89</v>
      </c>
      <c r="G35" t="n">
        <v>3.52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HYPERLINK("https://www.defined.fi/sol/fDJVuPCzsi4pfc5wBEan5PEUDPvtvcTWm5gjLAtpump?maker=AgBe4DzK6iFkCABTgEKvtwvnr7h3UqpWeFiuPw9UR2tN","https://www.defined.fi/sol/fDJVuPCzsi4pfc5wBEan5PEUDPvtvcTWm5gjLAtpump?maker=AgBe4DzK6iFkCABTgEKvtwvnr7h3UqpWeFiuPw9UR2tN")</f>
        <v/>
      </c>
      <c r="M35">
        <f>HYPERLINK("https://dexscreener.com/solana/fDJVuPCzsi4pfc5wBEan5PEUDPvtvcTWm5gjLAtpump?maker=AgBe4DzK6iFkCABTgEKvtwvnr7h3UqpWeFiuPw9UR2tN","https://dexscreener.com/solana/fDJVuPCzsi4pfc5wBEan5PEUDPvtvcTWm5gjLAtpump?maker=AgBe4DzK6iFkCABTgEKvtwvnr7h3UqpWeFiuPw9UR2tN")</f>
        <v/>
      </c>
    </row>
    <row r="36">
      <c r="A36" t="inlineStr">
        <is>
          <t>3aZZMXErfVs4ZoifHYxjURLRBmScnPLvCTBLHe7cpump</t>
        </is>
      </c>
      <c r="B36" t="inlineStr">
        <is>
          <t>OwO</t>
        </is>
      </c>
      <c r="C36" t="n">
        <v>3</v>
      </c>
      <c r="D36" t="n">
        <v>0.111</v>
      </c>
      <c r="E36" t="n">
        <v>0.12</v>
      </c>
      <c r="F36" t="n">
        <v>0.957</v>
      </c>
      <c r="G36" t="n">
        <v>1.07</v>
      </c>
      <c r="H36" t="n">
        <v>2</v>
      </c>
      <c r="I36" t="n">
        <v>1</v>
      </c>
      <c r="J36" t="n">
        <v>-1</v>
      </c>
      <c r="K36" t="n">
        <v>-1</v>
      </c>
      <c r="L36">
        <f>HYPERLINK("https://www.defined.fi/sol/3aZZMXErfVs4ZoifHYxjURLRBmScnPLvCTBLHe7cpump?maker=AgBe4DzK6iFkCABTgEKvtwvnr7h3UqpWeFiuPw9UR2tN","https://www.defined.fi/sol/3aZZMXErfVs4ZoifHYxjURLRBmScnPLvCTBLHe7cpump?maker=AgBe4DzK6iFkCABTgEKvtwvnr7h3UqpWeFiuPw9UR2tN")</f>
        <v/>
      </c>
      <c r="M36">
        <f>HYPERLINK("https://dexscreener.com/solana/3aZZMXErfVs4ZoifHYxjURLRBmScnPLvCTBLHe7cpump?maker=AgBe4DzK6iFkCABTgEKvtwvnr7h3UqpWeFiuPw9UR2tN","https://dexscreener.com/solana/3aZZMXErfVs4ZoifHYxjURLRBmScnPLvCTBLHe7cpump?maker=AgBe4DzK6iFkCABTgEKvtwvnr7h3UqpWeFiuPw9UR2tN")</f>
        <v/>
      </c>
    </row>
    <row r="37">
      <c r="A37" t="inlineStr">
        <is>
          <t>2s7VV1EhcuVNv9vbmYif5Mn1tH88JgQVx5SYnuoBpump</t>
        </is>
      </c>
      <c r="B37" t="inlineStr">
        <is>
          <t>Kookie</t>
        </is>
      </c>
      <c r="C37" t="n">
        <v>3</v>
      </c>
      <c r="D37" t="n">
        <v>0.7</v>
      </c>
      <c r="E37" t="n">
        <v>0.48</v>
      </c>
      <c r="F37" t="n">
        <v>1.46</v>
      </c>
      <c r="G37" t="n">
        <v>2.16</v>
      </c>
      <c r="H37" t="n">
        <v>3</v>
      </c>
      <c r="I37" t="n">
        <v>2</v>
      </c>
      <c r="J37" t="n">
        <v>-1</v>
      </c>
      <c r="K37" t="n">
        <v>-1</v>
      </c>
      <c r="L37">
        <f>HYPERLINK("https://www.defined.fi/sol/2s7VV1EhcuVNv9vbmYif5Mn1tH88JgQVx5SYnuoBpump?maker=AgBe4DzK6iFkCABTgEKvtwvnr7h3UqpWeFiuPw9UR2tN","https://www.defined.fi/sol/2s7VV1EhcuVNv9vbmYif5Mn1tH88JgQVx5SYnuoBpump?maker=AgBe4DzK6iFkCABTgEKvtwvnr7h3UqpWeFiuPw9UR2tN")</f>
        <v/>
      </c>
      <c r="M37">
        <f>HYPERLINK("https://dexscreener.com/solana/2s7VV1EhcuVNv9vbmYif5Mn1tH88JgQVx5SYnuoBpump?maker=AgBe4DzK6iFkCABTgEKvtwvnr7h3UqpWeFiuPw9UR2tN","https://dexscreener.com/solana/2s7VV1EhcuVNv9vbmYif5Mn1tH88JgQVx5SYnuoBpump?maker=AgBe4DzK6iFkCABTgEKvtwvnr7h3UqpWeFiuPw9UR2tN")</f>
        <v/>
      </c>
    </row>
    <row r="38">
      <c r="A38" t="inlineStr">
        <is>
          <t>8ypJK8k7mYR14sfmiQzuF68mvamu84KtMn1tvcrjpump</t>
        </is>
      </c>
      <c r="B38" t="inlineStr">
        <is>
          <t>fleshbag</t>
        </is>
      </c>
      <c r="C38" t="n">
        <v>3</v>
      </c>
      <c r="D38" t="n">
        <v>-0.634</v>
      </c>
      <c r="E38" t="n">
        <v>-0.22</v>
      </c>
      <c r="F38" t="n">
        <v>2.91</v>
      </c>
      <c r="G38" t="n">
        <v>2.28</v>
      </c>
      <c r="H38" t="n">
        <v>2</v>
      </c>
      <c r="I38" t="n">
        <v>1</v>
      </c>
      <c r="J38" t="n">
        <v>-1</v>
      </c>
      <c r="K38" t="n">
        <v>-1</v>
      </c>
      <c r="L38">
        <f>HYPERLINK("https://www.defined.fi/sol/8ypJK8k7mYR14sfmiQzuF68mvamu84KtMn1tvcrjpump?maker=AgBe4DzK6iFkCABTgEKvtwvnr7h3UqpWeFiuPw9UR2tN","https://www.defined.fi/sol/8ypJK8k7mYR14sfmiQzuF68mvamu84KtMn1tvcrjpump?maker=AgBe4DzK6iFkCABTgEKvtwvnr7h3UqpWeFiuPw9UR2tN")</f>
        <v/>
      </c>
      <c r="M38">
        <f>HYPERLINK("https://dexscreener.com/solana/8ypJK8k7mYR14sfmiQzuF68mvamu84KtMn1tvcrjpump?maker=AgBe4DzK6iFkCABTgEKvtwvnr7h3UqpWeFiuPw9UR2tN","https://dexscreener.com/solana/8ypJK8k7mYR14sfmiQzuF68mvamu84KtMn1tvcrjpump?maker=AgBe4DzK6iFkCABTgEKvtwvnr7h3UqpWeFiuPw9UR2tN")</f>
        <v/>
      </c>
    </row>
    <row r="39">
      <c r="A39" t="inlineStr">
        <is>
          <t>7DxccVnv8JSsRwGKAdkB7AMgHuNoQdwozujFsrCJpump</t>
        </is>
      </c>
      <c r="B39" t="inlineStr">
        <is>
          <t>Immortal</t>
        </is>
      </c>
      <c r="C39" t="n">
        <v>4</v>
      </c>
      <c r="D39" t="n">
        <v>-0.949</v>
      </c>
      <c r="E39" t="n">
        <v>-1</v>
      </c>
      <c r="F39" t="n">
        <v>1.94</v>
      </c>
      <c r="G39" t="n">
        <v>0.987</v>
      </c>
      <c r="H39" t="n">
        <v>1</v>
      </c>
      <c r="I39" t="n">
        <v>1</v>
      </c>
      <c r="J39" t="n">
        <v>-1</v>
      </c>
      <c r="K39" t="n">
        <v>-1</v>
      </c>
      <c r="L39">
        <f>HYPERLINK("https://www.defined.fi/sol/7DxccVnv8JSsRwGKAdkB7AMgHuNoQdwozujFsrCJpump?maker=AgBe4DzK6iFkCABTgEKvtwvnr7h3UqpWeFiuPw9UR2tN","https://www.defined.fi/sol/7DxccVnv8JSsRwGKAdkB7AMgHuNoQdwozujFsrCJpump?maker=AgBe4DzK6iFkCABTgEKvtwvnr7h3UqpWeFiuPw9UR2tN")</f>
        <v/>
      </c>
      <c r="M39">
        <f>HYPERLINK("https://dexscreener.com/solana/7DxccVnv8JSsRwGKAdkB7AMgHuNoQdwozujFsrCJpump?maker=AgBe4DzK6iFkCABTgEKvtwvnr7h3UqpWeFiuPw9UR2tN","https://dexscreener.com/solana/7DxccVnv8JSsRwGKAdkB7AMgHuNoQdwozujFsrCJpump?maker=AgBe4DzK6iFkCABTgEKvtwvnr7h3UqpWeFiuPw9UR2tN")</f>
        <v/>
      </c>
    </row>
    <row r="40">
      <c r="A40" t="inlineStr">
        <is>
          <t>G56nGLqsy16jnarbPwgwt68WmstsHY7jV58VjEUZpump</t>
        </is>
      </c>
      <c r="B40" t="inlineStr">
        <is>
          <t>dotCORGI</t>
        </is>
      </c>
      <c r="C40" t="n">
        <v>4</v>
      </c>
      <c r="D40" t="n">
        <v>1.17</v>
      </c>
      <c r="E40" t="n">
        <v>0.57</v>
      </c>
      <c r="F40" t="n">
        <v>2.05</v>
      </c>
      <c r="G40" t="n">
        <v>3.22</v>
      </c>
      <c r="H40" t="n">
        <v>1</v>
      </c>
      <c r="I40" t="n">
        <v>2</v>
      </c>
      <c r="J40" t="n">
        <v>-1</v>
      </c>
      <c r="K40" t="n">
        <v>-1</v>
      </c>
      <c r="L40">
        <f>HYPERLINK("https://www.defined.fi/sol/G56nGLqsy16jnarbPwgwt68WmstsHY7jV58VjEUZpump?maker=AgBe4DzK6iFkCABTgEKvtwvnr7h3UqpWeFiuPw9UR2tN","https://www.defined.fi/sol/G56nGLqsy16jnarbPwgwt68WmstsHY7jV58VjEUZpump?maker=AgBe4DzK6iFkCABTgEKvtwvnr7h3UqpWeFiuPw9UR2tN")</f>
        <v/>
      </c>
      <c r="M40">
        <f>HYPERLINK("https://dexscreener.com/solana/G56nGLqsy16jnarbPwgwt68WmstsHY7jV58VjEUZpump?maker=AgBe4DzK6iFkCABTgEKvtwvnr7h3UqpWeFiuPw9UR2tN","https://dexscreener.com/solana/G56nGLqsy16jnarbPwgwt68WmstsHY7jV58VjEUZpump?maker=AgBe4DzK6iFkCABTgEKvtwvnr7h3UqpWeFiuPw9UR2tN")</f>
        <v/>
      </c>
    </row>
    <row r="41">
      <c r="A41" t="inlineStr">
        <is>
          <t>CCcJiUfHTseSmsr1WZZkgpM6T8ju3WFruLerXb6bpump</t>
        </is>
      </c>
      <c r="B41" t="inlineStr">
        <is>
          <t>Scribenote</t>
        </is>
      </c>
      <c r="C41" t="n">
        <v>4</v>
      </c>
      <c r="D41" t="n">
        <v>-0.054</v>
      </c>
      <c r="E41" t="n">
        <v>-1</v>
      </c>
      <c r="F41" t="n">
        <v>0.482</v>
      </c>
      <c r="G41" t="n">
        <v>0.428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HYPERLINK("https://www.defined.fi/sol/CCcJiUfHTseSmsr1WZZkgpM6T8ju3WFruLerXb6bpump?maker=AgBe4DzK6iFkCABTgEKvtwvnr7h3UqpWeFiuPw9UR2tN","https://www.defined.fi/sol/CCcJiUfHTseSmsr1WZZkgpM6T8ju3WFruLerXb6bpump?maker=AgBe4DzK6iFkCABTgEKvtwvnr7h3UqpWeFiuPw9UR2tN")</f>
        <v/>
      </c>
      <c r="M41">
        <f>HYPERLINK("https://dexscreener.com/solana/CCcJiUfHTseSmsr1WZZkgpM6T8ju3WFruLerXb6bpump?maker=AgBe4DzK6iFkCABTgEKvtwvnr7h3UqpWeFiuPw9UR2tN","https://dexscreener.com/solana/CCcJiUfHTseSmsr1WZZkgpM6T8ju3WFruLerXb6bpump?maker=AgBe4DzK6iFkCABTgEKvtwvnr7h3UqpWeFiuPw9UR2tN")</f>
        <v/>
      </c>
    </row>
    <row r="42">
      <c r="A42" t="inlineStr">
        <is>
          <t>DnPase9GbyEmBF4V1xSxHAmC7GxUQX2sKUMyKpn2pump</t>
        </is>
      </c>
      <c r="B42" t="inlineStr">
        <is>
          <t>Udog</t>
        </is>
      </c>
      <c r="C42" t="n">
        <v>4</v>
      </c>
      <c r="D42" t="n">
        <v>-0.214</v>
      </c>
      <c r="E42" t="n">
        <v>-0.45</v>
      </c>
      <c r="F42" t="n">
        <v>0.481</v>
      </c>
      <c r="G42" t="n">
        <v>0</v>
      </c>
      <c r="H42" t="n">
        <v>1</v>
      </c>
      <c r="I42" t="n">
        <v>0</v>
      </c>
      <c r="J42" t="n">
        <v>-1</v>
      </c>
      <c r="K42" t="n">
        <v>-1</v>
      </c>
      <c r="L42">
        <f>HYPERLINK("https://www.defined.fi/sol/DnPase9GbyEmBF4V1xSxHAmC7GxUQX2sKUMyKpn2pump?maker=AgBe4DzK6iFkCABTgEKvtwvnr7h3UqpWeFiuPw9UR2tN","https://www.defined.fi/sol/DnPase9GbyEmBF4V1xSxHAmC7GxUQX2sKUMyKpn2pump?maker=AgBe4DzK6iFkCABTgEKvtwvnr7h3UqpWeFiuPw9UR2tN")</f>
        <v/>
      </c>
      <c r="M42">
        <f>HYPERLINK("https://dexscreener.com/solana/DnPase9GbyEmBF4V1xSxHAmC7GxUQX2sKUMyKpn2pump?maker=AgBe4DzK6iFkCABTgEKvtwvnr7h3UqpWeFiuPw9UR2tN","https://dexscreener.com/solana/DnPase9GbyEmBF4V1xSxHAmC7GxUQX2sKUMyKpn2pump?maker=AgBe4DzK6iFkCABTgEKvtwvnr7h3UqpWeFiuPw9UR2tN")</f>
        <v/>
      </c>
    </row>
    <row r="43">
      <c r="A43" t="inlineStr">
        <is>
          <t>3nh4AYBcNDUmXPZ9eaF4j22cqpMi593PVeXv1sMUpump</t>
        </is>
      </c>
      <c r="B43" t="inlineStr">
        <is>
          <t>KET</t>
        </is>
      </c>
      <c r="C43" t="n">
        <v>4</v>
      </c>
      <c r="D43" t="n">
        <v>-2.14</v>
      </c>
      <c r="E43" t="n">
        <v>-0.55</v>
      </c>
      <c r="F43" t="n">
        <v>3.87</v>
      </c>
      <c r="G43" t="n">
        <v>1.73</v>
      </c>
      <c r="H43" t="n">
        <v>3</v>
      </c>
      <c r="I43" t="n">
        <v>1</v>
      </c>
      <c r="J43" t="n">
        <v>-1</v>
      </c>
      <c r="K43" t="n">
        <v>-1</v>
      </c>
      <c r="L43">
        <f>HYPERLINK("https://www.defined.fi/sol/3nh4AYBcNDUmXPZ9eaF4j22cqpMi593PVeXv1sMUpump?maker=AgBe4DzK6iFkCABTgEKvtwvnr7h3UqpWeFiuPw9UR2tN","https://www.defined.fi/sol/3nh4AYBcNDUmXPZ9eaF4j22cqpMi593PVeXv1sMUpump?maker=AgBe4DzK6iFkCABTgEKvtwvnr7h3UqpWeFiuPw9UR2tN")</f>
        <v/>
      </c>
      <c r="M43">
        <f>HYPERLINK("https://dexscreener.com/solana/3nh4AYBcNDUmXPZ9eaF4j22cqpMi593PVeXv1sMUpump?maker=AgBe4DzK6iFkCABTgEKvtwvnr7h3UqpWeFiuPw9UR2tN","https://dexscreener.com/solana/3nh4AYBcNDUmXPZ9eaF4j22cqpMi593PVeXv1sMUpump?maker=AgBe4DzK6iFkCABTgEKvtwvnr7h3UqpWeFiuPw9UR2tN")</f>
        <v/>
      </c>
    </row>
    <row r="44">
      <c r="A44" t="inlineStr">
        <is>
          <t>HESCkQFphnEpJMJq8y6nimQQKdTvnkjnA7BUiyzJpump</t>
        </is>
      </c>
      <c r="B44" t="inlineStr">
        <is>
          <t>RVP</t>
        </is>
      </c>
      <c r="C44" t="n">
        <v>4</v>
      </c>
      <c r="D44" t="n">
        <v>-0.843</v>
      </c>
      <c r="E44" t="n">
        <v>-0.88</v>
      </c>
      <c r="F44" t="n">
        <v>0.959</v>
      </c>
      <c r="G44" t="n">
        <v>0.116</v>
      </c>
      <c r="H44" t="n">
        <v>2</v>
      </c>
      <c r="I44" t="n">
        <v>1</v>
      </c>
      <c r="J44" t="n">
        <v>-1</v>
      </c>
      <c r="K44" t="n">
        <v>-1</v>
      </c>
      <c r="L44">
        <f>HYPERLINK("https://www.defined.fi/sol/HESCkQFphnEpJMJq8y6nimQQKdTvnkjnA7BUiyzJpump?maker=AgBe4DzK6iFkCABTgEKvtwvnr7h3UqpWeFiuPw9UR2tN","https://www.defined.fi/sol/HESCkQFphnEpJMJq8y6nimQQKdTvnkjnA7BUiyzJpump?maker=AgBe4DzK6iFkCABTgEKvtwvnr7h3UqpWeFiuPw9UR2tN")</f>
        <v/>
      </c>
      <c r="M44">
        <f>HYPERLINK("https://dexscreener.com/solana/HESCkQFphnEpJMJq8y6nimQQKdTvnkjnA7BUiyzJpump?maker=AgBe4DzK6iFkCABTgEKvtwvnr7h3UqpWeFiuPw9UR2tN","https://dexscreener.com/solana/HESCkQFphnEpJMJq8y6nimQQKdTvnkjnA7BUiyzJpump?maker=AgBe4DzK6iFkCABTgEKvtwvnr7h3UqpWeFiuPw9UR2tN")</f>
        <v/>
      </c>
    </row>
    <row r="45">
      <c r="A45" t="inlineStr">
        <is>
          <t>82QjqWG4Fyk2FGQF8j1qzKRdr6416J6KLWtmeWbSpump</t>
        </is>
      </c>
      <c r="B45" t="inlineStr">
        <is>
          <t>BoDi</t>
        </is>
      </c>
      <c r="C45" t="n">
        <v>4</v>
      </c>
      <c r="D45" t="n">
        <v>4.42</v>
      </c>
      <c r="E45" t="n">
        <v>4.47</v>
      </c>
      <c r="F45" t="n">
        <v>0.988</v>
      </c>
      <c r="G45" t="n">
        <v>5.41</v>
      </c>
      <c r="H45" t="n">
        <v>1</v>
      </c>
      <c r="I45" t="n">
        <v>4</v>
      </c>
      <c r="J45" t="n">
        <v>-1</v>
      </c>
      <c r="K45" t="n">
        <v>-1</v>
      </c>
      <c r="L45">
        <f>HYPERLINK("https://www.defined.fi/sol/82QjqWG4Fyk2FGQF8j1qzKRdr6416J6KLWtmeWbSpump?maker=AgBe4DzK6iFkCABTgEKvtwvnr7h3UqpWeFiuPw9UR2tN","https://www.defined.fi/sol/82QjqWG4Fyk2FGQF8j1qzKRdr6416J6KLWtmeWbSpump?maker=AgBe4DzK6iFkCABTgEKvtwvnr7h3UqpWeFiuPw9UR2tN")</f>
        <v/>
      </c>
      <c r="M45">
        <f>HYPERLINK("https://dexscreener.com/solana/82QjqWG4Fyk2FGQF8j1qzKRdr6416J6KLWtmeWbSpump?maker=AgBe4DzK6iFkCABTgEKvtwvnr7h3UqpWeFiuPw9UR2tN","https://dexscreener.com/solana/82QjqWG4Fyk2FGQF8j1qzKRdr6416J6KLWtmeWbSpump?maker=AgBe4DzK6iFkCABTgEKvtwvnr7h3UqpWeFiuPw9UR2tN")</f>
        <v/>
      </c>
    </row>
    <row r="46">
      <c r="A46" t="inlineStr">
        <is>
          <t>ARRUQ6GhXJxFw4PEAtNeQEM2Zj3Sf2hfb69expjXpump</t>
        </is>
      </c>
      <c r="B46" t="inlineStr">
        <is>
          <t>pamper</t>
        </is>
      </c>
      <c r="C46" t="n">
        <v>4</v>
      </c>
      <c r="D46" t="n">
        <v>-0.016</v>
      </c>
      <c r="E46" t="n">
        <v>-0.02</v>
      </c>
      <c r="F46" t="n">
        <v>0.989</v>
      </c>
      <c r="G46" t="n">
        <v>0.973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HYPERLINK("https://www.defined.fi/sol/ARRUQ6GhXJxFw4PEAtNeQEM2Zj3Sf2hfb69expjXpump?maker=AgBe4DzK6iFkCABTgEKvtwvnr7h3UqpWeFiuPw9UR2tN","https://www.defined.fi/sol/ARRUQ6GhXJxFw4PEAtNeQEM2Zj3Sf2hfb69expjXpump?maker=AgBe4DzK6iFkCABTgEKvtwvnr7h3UqpWeFiuPw9UR2tN")</f>
        <v/>
      </c>
      <c r="M46">
        <f>HYPERLINK("https://dexscreener.com/solana/ARRUQ6GhXJxFw4PEAtNeQEM2Zj3Sf2hfb69expjXpump?maker=AgBe4DzK6iFkCABTgEKvtwvnr7h3UqpWeFiuPw9UR2tN","https://dexscreener.com/solana/ARRUQ6GhXJxFw4PEAtNeQEM2Zj3Sf2hfb69expjXpump?maker=AgBe4DzK6iFkCABTgEKvtwvnr7h3UqpWeFiuPw9UR2tN")</f>
        <v/>
      </c>
    </row>
    <row r="47">
      <c r="A47" t="inlineStr">
        <is>
          <t>7CsUZHG2Bjvkxe2qtBxNeM3BcyhQaawT2hgqMKexpump</t>
        </is>
      </c>
      <c r="B47" t="inlineStr">
        <is>
          <t>NEMO</t>
        </is>
      </c>
      <c r="C47" t="n">
        <v>4</v>
      </c>
      <c r="D47" t="n">
        <v>-0.018</v>
      </c>
      <c r="E47" t="n">
        <v>-0.01</v>
      </c>
      <c r="F47" t="n">
        <v>1.99</v>
      </c>
      <c r="G47" t="n">
        <v>1.98</v>
      </c>
      <c r="H47" t="n">
        <v>2</v>
      </c>
      <c r="I47" t="n">
        <v>1</v>
      </c>
      <c r="J47" t="n">
        <v>-1</v>
      </c>
      <c r="K47" t="n">
        <v>-1</v>
      </c>
      <c r="L47">
        <f>HYPERLINK("https://www.defined.fi/sol/7CsUZHG2Bjvkxe2qtBxNeM3BcyhQaawT2hgqMKexpump?maker=AgBe4DzK6iFkCABTgEKvtwvnr7h3UqpWeFiuPw9UR2tN","https://www.defined.fi/sol/7CsUZHG2Bjvkxe2qtBxNeM3BcyhQaawT2hgqMKexpump?maker=AgBe4DzK6iFkCABTgEKvtwvnr7h3UqpWeFiuPw9UR2tN")</f>
        <v/>
      </c>
      <c r="M47">
        <f>HYPERLINK("https://dexscreener.com/solana/7CsUZHG2Bjvkxe2qtBxNeM3BcyhQaawT2hgqMKexpump?maker=AgBe4DzK6iFkCABTgEKvtwvnr7h3UqpWeFiuPw9UR2tN","https://dexscreener.com/solana/7CsUZHG2Bjvkxe2qtBxNeM3BcyhQaawT2hgqMKexpump?maker=AgBe4DzK6iFkCABTgEKvtwvnr7h3UqpWeFiuPw9UR2tN")</f>
        <v/>
      </c>
    </row>
    <row r="48">
      <c r="A48" t="inlineStr">
        <is>
          <t>4fA1i9PRKw6pMGZRsays2Qr915UefKkmBpL12XuXpump</t>
        </is>
      </c>
      <c r="B48" t="inlineStr">
        <is>
          <t>Ooli</t>
        </is>
      </c>
      <c r="C48" t="n">
        <v>4</v>
      </c>
      <c r="D48" t="n">
        <v>-0.13</v>
      </c>
      <c r="E48" t="n">
        <v>-1</v>
      </c>
      <c r="F48" t="n">
        <v>0.494</v>
      </c>
      <c r="G48" t="n">
        <v>0.364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HYPERLINK("https://www.defined.fi/sol/4fA1i9PRKw6pMGZRsays2Qr915UefKkmBpL12XuXpump?maker=AgBe4DzK6iFkCABTgEKvtwvnr7h3UqpWeFiuPw9UR2tN","https://www.defined.fi/sol/4fA1i9PRKw6pMGZRsays2Qr915UefKkmBpL12XuXpump?maker=AgBe4DzK6iFkCABTgEKvtwvnr7h3UqpWeFiuPw9UR2tN")</f>
        <v/>
      </c>
      <c r="M48">
        <f>HYPERLINK("https://dexscreener.com/solana/4fA1i9PRKw6pMGZRsays2Qr915UefKkmBpL12XuXpump?maker=AgBe4DzK6iFkCABTgEKvtwvnr7h3UqpWeFiuPw9UR2tN","https://dexscreener.com/solana/4fA1i9PRKw6pMGZRsays2Qr915UefKkmBpL12XuXpump?maker=AgBe4DzK6iFkCABTgEKvtwvnr7h3UqpWeFiuPw9UR2tN")</f>
        <v/>
      </c>
    </row>
    <row r="49">
      <c r="A49" t="inlineStr">
        <is>
          <t>HtCqD3o5aF1RXcyGi6AW11PoB3bZmFdA8kvVyhJrpump</t>
        </is>
      </c>
      <c r="B49" t="inlineStr">
        <is>
          <t>GMika</t>
        </is>
      </c>
      <c r="C49" t="n">
        <v>4</v>
      </c>
      <c r="D49" t="n">
        <v>-0.839</v>
      </c>
      <c r="E49" t="n">
        <v>-0.28</v>
      </c>
      <c r="F49" t="n">
        <v>2.97</v>
      </c>
      <c r="G49" t="n">
        <v>2.13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HYPERLINK("https://www.defined.fi/sol/HtCqD3o5aF1RXcyGi6AW11PoB3bZmFdA8kvVyhJrpump?maker=AgBe4DzK6iFkCABTgEKvtwvnr7h3UqpWeFiuPw9UR2tN","https://www.defined.fi/sol/HtCqD3o5aF1RXcyGi6AW11PoB3bZmFdA8kvVyhJrpump?maker=AgBe4DzK6iFkCABTgEKvtwvnr7h3UqpWeFiuPw9UR2tN")</f>
        <v/>
      </c>
      <c r="M49">
        <f>HYPERLINK("https://dexscreener.com/solana/HtCqD3o5aF1RXcyGi6AW11PoB3bZmFdA8kvVyhJrpump?maker=AgBe4DzK6iFkCABTgEKvtwvnr7h3UqpWeFiuPw9UR2tN","https://dexscreener.com/solana/HtCqD3o5aF1RXcyGi6AW11PoB3bZmFdA8kvVyhJrpump?maker=AgBe4DzK6iFkCABTgEKvtwvnr7h3UqpWeFiuPw9UR2tN")</f>
        <v/>
      </c>
    </row>
    <row r="50">
      <c r="A50" t="inlineStr">
        <is>
          <t>D2WgVsM5YycKd9w8oxf7zCDvwYCcYCvhmuj29SWgpump</t>
        </is>
      </c>
      <c r="B50" t="inlineStr">
        <is>
          <t>MCAP</t>
        </is>
      </c>
      <c r="C50" t="n">
        <v>4</v>
      </c>
      <c r="D50" t="n">
        <v>1.77</v>
      </c>
      <c r="E50" t="n">
        <v>0.59</v>
      </c>
      <c r="F50" t="n">
        <v>2.98</v>
      </c>
      <c r="G50" t="n">
        <v>4.75</v>
      </c>
      <c r="H50" t="n">
        <v>1</v>
      </c>
      <c r="I50" t="n">
        <v>2</v>
      </c>
      <c r="J50" t="n">
        <v>-1</v>
      </c>
      <c r="K50" t="n">
        <v>-1</v>
      </c>
      <c r="L50">
        <f>HYPERLINK("https://www.defined.fi/sol/D2WgVsM5YycKd9w8oxf7zCDvwYCcYCvhmuj29SWgpump?maker=AgBe4DzK6iFkCABTgEKvtwvnr7h3UqpWeFiuPw9UR2tN","https://www.defined.fi/sol/D2WgVsM5YycKd9w8oxf7zCDvwYCcYCvhmuj29SWgpump?maker=AgBe4DzK6iFkCABTgEKvtwvnr7h3UqpWeFiuPw9UR2tN")</f>
        <v/>
      </c>
      <c r="M50">
        <f>HYPERLINK("https://dexscreener.com/solana/D2WgVsM5YycKd9w8oxf7zCDvwYCcYCvhmuj29SWgpump?maker=AgBe4DzK6iFkCABTgEKvtwvnr7h3UqpWeFiuPw9UR2tN","https://dexscreener.com/solana/D2WgVsM5YycKd9w8oxf7zCDvwYCcYCvhmuj29SWgpump?maker=AgBe4DzK6iFkCABTgEKvtwvnr7h3UqpWeFiuPw9UR2tN")</f>
        <v/>
      </c>
    </row>
    <row r="51">
      <c r="A51" t="inlineStr">
        <is>
          <t>GqmEdRD3zGUZdYPeuDeXxCc8Cj1DBmGSYK97TCwSpump</t>
        </is>
      </c>
      <c r="B51" t="inlineStr">
        <is>
          <t>e/acc</t>
        </is>
      </c>
      <c r="C51" t="n">
        <v>4</v>
      </c>
      <c r="D51" t="n">
        <v>0.013</v>
      </c>
      <c r="E51" t="n">
        <v>0</v>
      </c>
      <c r="F51" t="n">
        <v>5.29</v>
      </c>
      <c r="G51" t="n">
        <v>5.31</v>
      </c>
      <c r="H51" t="n">
        <v>5</v>
      </c>
      <c r="I51" t="n">
        <v>3</v>
      </c>
      <c r="J51" t="n">
        <v>-1</v>
      </c>
      <c r="K51" t="n">
        <v>-1</v>
      </c>
      <c r="L51">
        <f>HYPERLINK("https://www.defined.fi/sol/GqmEdRD3zGUZdYPeuDeXxCc8Cj1DBmGSYK97TCwSpump?maker=AgBe4DzK6iFkCABTgEKvtwvnr7h3UqpWeFiuPw9UR2tN","https://www.defined.fi/sol/GqmEdRD3zGUZdYPeuDeXxCc8Cj1DBmGSYK97TCwSpump?maker=AgBe4DzK6iFkCABTgEKvtwvnr7h3UqpWeFiuPw9UR2tN")</f>
        <v/>
      </c>
      <c r="M51">
        <f>HYPERLINK("https://dexscreener.com/solana/GqmEdRD3zGUZdYPeuDeXxCc8Cj1DBmGSYK97TCwSpump?maker=AgBe4DzK6iFkCABTgEKvtwvnr7h3UqpWeFiuPw9UR2tN","https://dexscreener.com/solana/GqmEdRD3zGUZdYPeuDeXxCc8Cj1DBmGSYK97TCwSpump?maker=AgBe4DzK6iFkCABTgEKvtwvnr7h3UqpWeFiuPw9UR2tN")</f>
        <v/>
      </c>
    </row>
    <row r="52">
      <c r="A52" t="inlineStr">
        <is>
          <t>5cvA4oDAWVErN7cV2hen6We5pZ2hWEAzuLw9TSKbpump</t>
        </is>
      </c>
      <c r="B52" t="inlineStr">
        <is>
          <t>luna</t>
        </is>
      </c>
      <c r="C52" t="n">
        <v>4</v>
      </c>
      <c r="D52" t="n">
        <v>-0.216</v>
      </c>
      <c r="E52" t="n">
        <v>-0.07000000000000001</v>
      </c>
      <c r="F52" t="n">
        <v>2.89</v>
      </c>
      <c r="G52" t="n">
        <v>2.67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HYPERLINK("https://www.defined.fi/sol/5cvA4oDAWVErN7cV2hen6We5pZ2hWEAzuLw9TSKbpump?maker=AgBe4DzK6iFkCABTgEKvtwvnr7h3UqpWeFiuPw9UR2tN","https://www.defined.fi/sol/5cvA4oDAWVErN7cV2hen6We5pZ2hWEAzuLw9TSKbpump?maker=AgBe4DzK6iFkCABTgEKvtwvnr7h3UqpWeFiuPw9UR2tN")</f>
        <v/>
      </c>
      <c r="M52">
        <f>HYPERLINK("https://dexscreener.com/solana/5cvA4oDAWVErN7cV2hen6We5pZ2hWEAzuLw9TSKbpump?maker=AgBe4DzK6iFkCABTgEKvtwvnr7h3UqpWeFiuPw9UR2tN","https://dexscreener.com/solana/5cvA4oDAWVErN7cV2hen6We5pZ2hWEAzuLw9TSKbpump?maker=AgBe4DzK6iFkCABTgEKvtwvnr7h3UqpWeFiuPw9UR2tN")</f>
        <v/>
      </c>
    </row>
    <row r="53">
      <c r="A53" t="inlineStr">
        <is>
          <t>PaVDopXphyKZZcMQQBVxCuxaNF3QXXmrdcG2ypUpump</t>
        </is>
      </c>
      <c r="B53" t="inlineStr">
        <is>
          <t>Zoey</t>
        </is>
      </c>
      <c r="C53" t="n">
        <v>5</v>
      </c>
      <c r="D53" t="n">
        <v>-0.187</v>
      </c>
      <c r="E53" t="n">
        <v>-0.13</v>
      </c>
      <c r="F53" t="n">
        <v>1.47</v>
      </c>
      <c r="G53" t="n">
        <v>1.28</v>
      </c>
      <c r="H53" t="n">
        <v>2</v>
      </c>
      <c r="I53" t="n">
        <v>1</v>
      </c>
      <c r="J53" t="n">
        <v>-1</v>
      </c>
      <c r="K53" t="n">
        <v>-1</v>
      </c>
      <c r="L53">
        <f>HYPERLINK("https://www.defined.fi/sol/PaVDopXphyKZZcMQQBVxCuxaNF3QXXmrdcG2ypUpump?maker=AgBe4DzK6iFkCABTgEKvtwvnr7h3UqpWeFiuPw9UR2tN","https://www.defined.fi/sol/PaVDopXphyKZZcMQQBVxCuxaNF3QXXmrdcG2ypUpump?maker=AgBe4DzK6iFkCABTgEKvtwvnr7h3UqpWeFiuPw9UR2tN")</f>
        <v/>
      </c>
      <c r="M53">
        <f>HYPERLINK("https://dexscreener.com/solana/PaVDopXphyKZZcMQQBVxCuxaNF3QXXmrdcG2ypUpump?maker=AgBe4DzK6iFkCABTgEKvtwvnr7h3UqpWeFiuPw9UR2tN","https://dexscreener.com/solana/PaVDopXphyKZZcMQQBVxCuxaNF3QXXmrdcG2ypUpump?maker=AgBe4DzK6iFkCABTgEKvtwvnr7h3UqpWeFiuPw9UR2tN")</f>
        <v/>
      </c>
    </row>
    <row r="54">
      <c r="A54" t="inlineStr">
        <is>
          <t>EEVgxn16LtNPS6NjBnFL6dkJWGvvBv227B4HMCo8pump</t>
        </is>
      </c>
      <c r="B54" t="inlineStr">
        <is>
          <t>WHO</t>
        </is>
      </c>
      <c r="C54" t="n">
        <v>5</v>
      </c>
      <c r="D54" t="n">
        <v>-0.005</v>
      </c>
      <c r="E54" t="n">
        <v>-1</v>
      </c>
      <c r="F54" t="n">
        <v>0.494</v>
      </c>
      <c r="G54" t="n">
        <v>0.489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HYPERLINK("https://www.defined.fi/sol/EEVgxn16LtNPS6NjBnFL6dkJWGvvBv227B4HMCo8pump?maker=AgBe4DzK6iFkCABTgEKvtwvnr7h3UqpWeFiuPw9UR2tN","https://www.defined.fi/sol/EEVgxn16LtNPS6NjBnFL6dkJWGvvBv227B4HMCo8pump?maker=AgBe4DzK6iFkCABTgEKvtwvnr7h3UqpWeFiuPw9UR2tN")</f>
        <v/>
      </c>
      <c r="M54">
        <f>HYPERLINK("https://dexscreener.com/solana/EEVgxn16LtNPS6NjBnFL6dkJWGvvBv227B4HMCo8pump?maker=AgBe4DzK6iFkCABTgEKvtwvnr7h3UqpWeFiuPw9UR2tN","https://dexscreener.com/solana/EEVgxn16LtNPS6NjBnFL6dkJWGvvBv227B4HMCo8pump?maker=AgBe4DzK6iFkCABTgEKvtwvnr7h3UqpWeFiuPw9UR2tN")</f>
        <v/>
      </c>
    </row>
    <row r="55">
      <c r="A55" t="inlineStr">
        <is>
          <t>CPCd7iEztRBCsJoyPhC2yArnx5EH8MqxbC4jXJCqpump</t>
        </is>
      </c>
      <c r="B55" t="inlineStr">
        <is>
          <t>ChaoChor</t>
        </is>
      </c>
      <c r="C55" t="n">
        <v>5</v>
      </c>
      <c r="D55" t="n">
        <v>-10.17</v>
      </c>
      <c r="E55" t="n">
        <v>-0.57</v>
      </c>
      <c r="F55" t="n">
        <v>17.92</v>
      </c>
      <c r="G55" t="n">
        <v>7.76</v>
      </c>
      <c r="H55" t="n">
        <v>8</v>
      </c>
      <c r="I55" t="n">
        <v>2</v>
      </c>
      <c r="J55" t="n">
        <v>-1</v>
      </c>
      <c r="K55" t="n">
        <v>-1</v>
      </c>
      <c r="L55">
        <f>HYPERLINK("https://www.defined.fi/sol/CPCd7iEztRBCsJoyPhC2yArnx5EH8MqxbC4jXJCqpump?maker=AgBe4DzK6iFkCABTgEKvtwvnr7h3UqpWeFiuPw9UR2tN","https://www.defined.fi/sol/CPCd7iEztRBCsJoyPhC2yArnx5EH8MqxbC4jXJCqpump?maker=AgBe4DzK6iFkCABTgEKvtwvnr7h3UqpWeFiuPw9UR2tN")</f>
        <v/>
      </c>
      <c r="M55">
        <f>HYPERLINK("https://dexscreener.com/solana/CPCd7iEztRBCsJoyPhC2yArnx5EH8MqxbC4jXJCqpump?maker=AgBe4DzK6iFkCABTgEKvtwvnr7h3UqpWeFiuPw9UR2tN","https://dexscreener.com/solana/CPCd7iEztRBCsJoyPhC2yArnx5EH8MqxbC4jXJCqpump?maker=AgBe4DzK6iFkCABTgEKvtwvnr7h3UqpWeFiuPw9UR2tN")</f>
        <v/>
      </c>
    </row>
    <row r="56">
      <c r="A56" t="inlineStr">
        <is>
          <t>DqWf9DDK6H5c7KmEHkNJxnzNPSM6mzxonZJjK6yxpump</t>
        </is>
      </c>
      <c r="B56" t="inlineStr">
        <is>
          <t>Minion</t>
        </is>
      </c>
      <c r="C56" t="n">
        <v>5</v>
      </c>
      <c r="D56" t="n">
        <v>8.949999999999999</v>
      </c>
      <c r="E56" t="n">
        <v>1.82</v>
      </c>
      <c r="F56" t="n">
        <v>4.92</v>
      </c>
      <c r="G56" t="n">
        <v>13.87</v>
      </c>
      <c r="H56" t="n">
        <v>1</v>
      </c>
      <c r="I56" t="n">
        <v>2</v>
      </c>
      <c r="J56" t="n">
        <v>-1</v>
      </c>
      <c r="K56" t="n">
        <v>-1</v>
      </c>
      <c r="L56">
        <f>HYPERLINK("https://www.defined.fi/sol/DqWf9DDK6H5c7KmEHkNJxnzNPSM6mzxonZJjK6yxpump?maker=AgBe4DzK6iFkCABTgEKvtwvnr7h3UqpWeFiuPw9UR2tN","https://www.defined.fi/sol/DqWf9DDK6H5c7KmEHkNJxnzNPSM6mzxonZJjK6yxpump?maker=AgBe4DzK6iFkCABTgEKvtwvnr7h3UqpWeFiuPw9UR2tN")</f>
        <v/>
      </c>
      <c r="M56">
        <f>HYPERLINK("https://dexscreener.com/solana/DqWf9DDK6H5c7KmEHkNJxnzNPSM6mzxonZJjK6yxpump?maker=AgBe4DzK6iFkCABTgEKvtwvnr7h3UqpWeFiuPw9UR2tN","https://dexscreener.com/solana/DqWf9DDK6H5c7KmEHkNJxnzNPSM6mzxonZJjK6yxpump?maker=AgBe4DzK6iFkCABTgEKvtwvnr7h3UqpWeFiuPw9UR2tN")</f>
        <v/>
      </c>
    </row>
    <row r="57">
      <c r="A57" t="inlineStr">
        <is>
          <t>6tVZVjcppH2BZ9Xj5yFU1Zt34m2rYcyDqqpSeMDZpump</t>
        </is>
      </c>
      <c r="B57" t="inlineStr">
        <is>
          <t>miharu</t>
        </is>
      </c>
      <c r="C57" t="n">
        <v>5</v>
      </c>
      <c r="D57" t="n">
        <v>25.11</v>
      </c>
      <c r="E57" t="n">
        <v>2.84</v>
      </c>
      <c r="F57" t="n">
        <v>8.84</v>
      </c>
      <c r="G57" t="n">
        <v>33.95</v>
      </c>
      <c r="H57" t="n">
        <v>7</v>
      </c>
      <c r="I57" t="n">
        <v>16</v>
      </c>
      <c r="J57" t="n">
        <v>-1</v>
      </c>
      <c r="K57" t="n">
        <v>-1</v>
      </c>
      <c r="L57">
        <f>HYPERLINK("https://www.defined.fi/sol/6tVZVjcppH2BZ9Xj5yFU1Zt34m2rYcyDqqpSeMDZpump?maker=AgBe4DzK6iFkCABTgEKvtwvnr7h3UqpWeFiuPw9UR2tN","https://www.defined.fi/sol/6tVZVjcppH2BZ9Xj5yFU1Zt34m2rYcyDqqpSeMDZpump?maker=AgBe4DzK6iFkCABTgEKvtwvnr7h3UqpWeFiuPw9UR2tN")</f>
        <v/>
      </c>
      <c r="M57">
        <f>HYPERLINK("https://dexscreener.com/solana/6tVZVjcppH2BZ9Xj5yFU1Zt34m2rYcyDqqpSeMDZpump?maker=AgBe4DzK6iFkCABTgEKvtwvnr7h3UqpWeFiuPw9UR2tN","https://dexscreener.com/solana/6tVZVjcppH2BZ9Xj5yFU1Zt34m2rYcyDqqpSeMDZpump?maker=AgBe4DzK6iFkCABTgEKvtwvnr7h3UqpWeFiuPw9UR2tN")</f>
        <v/>
      </c>
    </row>
    <row r="58">
      <c r="A58" t="inlineStr">
        <is>
          <t>9JhFqCA21MoAXs2PTaeqNQp2XngPn1PgYr2rsEVCpump</t>
        </is>
      </c>
      <c r="B58" t="inlineStr">
        <is>
          <t>OPUS</t>
        </is>
      </c>
      <c r="C58" t="n">
        <v>5</v>
      </c>
      <c r="D58" t="n">
        <v>-4.91</v>
      </c>
      <c r="E58" t="n">
        <v>-0.34</v>
      </c>
      <c r="F58" t="n">
        <v>14.36</v>
      </c>
      <c r="G58" t="n">
        <v>9.44</v>
      </c>
      <c r="H58" t="n">
        <v>3</v>
      </c>
      <c r="I58" t="n">
        <v>2</v>
      </c>
      <c r="J58" t="n">
        <v>-1</v>
      </c>
      <c r="K58" t="n">
        <v>-1</v>
      </c>
      <c r="L58">
        <f>HYPERLINK("https://www.defined.fi/sol/9JhFqCA21MoAXs2PTaeqNQp2XngPn1PgYr2rsEVCpump?maker=AgBe4DzK6iFkCABTgEKvtwvnr7h3UqpWeFiuPw9UR2tN","https://www.defined.fi/sol/9JhFqCA21MoAXs2PTaeqNQp2XngPn1PgYr2rsEVCpump?maker=AgBe4DzK6iFkCABTgEKvtwvnr7h3UqpWeFiuPw9UR2tN")</f>
        <v/>
      </c>
      <c r="M58">
        <f>HYPERLINK("https://dexscreener.com/solana/9JhFqCA21MoAXs2PTaeqNQp2XngPn1PgYr2rsEVCpump?maker=AgBe4DzK6iFkCABTgEKvtwvnr7h3UqpWeFiuPw9UR2tN","https://dexscreener.com/solana/9JhFqCA21MoAXs2PTaeqNQp2XngPn1PgYr2rsEVCpump?maker=AgBe4DzK6iFkCABTgEKvtwvnr7h3UqpWeFiuPw9UR2tN")</f>
        <v/>
      </c>
    </row>
    <row r="59">
      <c r="A59" t="inlineStr">
        <is>
          <t>8npbXTu4oTNw3xrMGY1aTm4CtB7cMPVuRUCh3Wqj3fSW</t>
        </is>
      </c>
      <c r="B59" t="inlineStr">
        <is>
          <t>STACKS</t>
        </is>
      </c>
      <c r="C59" t="n">
        <v>6</v>
      </c>
      <c r="D59" t="n">
        <v>16.91</v>
      </c>
      <c r="E59" t="n">
        <v>0.32</v>
      </c>
      <c r="F59" t="n">
        <v>53.42</v>
      </c>
      <c r="G59" t="n">
        <v>70.33</v>
      </c>
      <c r="H59" t="n">
        <v>2</v>
      </c>
      <c r="I59" t="n">
        <v>1</v>
      </c>
      <c r="J59" t="n">
        <v>-1</v>
      </c>
      <c r="K59" t="n">
        <v>-1</v>
      </c>
      <c r="L59">
        <f>HYPERLINK("https://www.defined.fi/sol/8npbXTu4oTNw3xrMGY1aTm4CtB7cMPVuRUCh3Wqj3fSW?maker=AgBe4DzK6iFkCABTgEKvtwvnr7h3UqpWeFiuPw9UR2tN","https://www.defined.fi/sol/8npbXTu4oTNw3xrMGY1aTm4CtB7cMPVuRUCh3Wqj3fSW?maker=AgBe4DzK6iFkCABTgEKvtwvnr7h3UqpWeFiuPw9UR2tN")</f>
        <v/>
      </c>
      <c r="M59">
        <f>HYPERLINK("https://dexscreener.com/solana/8npbXTu4oTNw3xrMGY1aTm4CtB7cMPVuRUCh3Wqj3fSW?maker=AgBe4DzK6iFkCABTgEKvtwvnr7h3UqpWeFiuPw9UR2tN","https://dexscreener.com/solana/8npbXTu4oTNw3xrMGY1aTm4CtB7cMPVuRUCh3Wqj3fSW?maker=AgBe4DzK6iFkCABTgEKvtwvnr7h3UqpWeFiuPw9UR2tN")</f>
        <v/>
      </c>
    </row>
    <row r="60">
      <c r="A60" t="inlineStr">
        <is>
          <t>Gg1gKh39CDhwAyscqpfTxkXZktB4TXrWnERVWQHRpump</t>
        </is>
      </c>
      <c r="B60" t="inlineStr">
        <is>
          <t>MURAD</t>
        </is>
      </c>
      <c r="C60" t="n">
        <v>6</v>
      </c>
      <c r="D60" t="n">
        <v>-1.93</v>
      </c>
      <c r="E60" t="n">
        <v>-0.42</v>
      </c>
      <c r="F60" t="n">
        <v>4.57</v>
      </c>
      <c r="G60" t="n">
        <v>2.64</v>
      </c>
      <c r="H60" t="n">
        <v>4</v>
      </c>
      <c r="I60" t="n">
        <v>1</v>
      </c>
      <c r="J60" t="n">
        <v>-1</v>
      </c>
      <c r="K60" t="n">
        <v>-1</v>
      </c>
      <c r="L60">
        <f>HYPERLINK("https://www.defined.fi/sol/Gg1gKh39CDhwAyscqpfTxkXZktB4TXrWnERVWQHRpump?maker=AgBe4DzK6iFkCABTgEKvtwvnr7h3UqpWeFiuPw9UR2tN","https://www.defined.fi/sol/Gg1gKh39CDhwAyscqpfTxkXZktB4TXrWnERVWQHRpump?maker=AgBe4DzK6iFkCABTgEKvtwvnr7h3UqpWeFiuPw9UR2tN")</f>
        <v/>
      </c>
      <c r="M60">
        <f>HYPERLINK("https://dexscreener.com/solana/Gg1gKh39CDhwAyscqpfTxkXZktB4TXrWnERVWQHRpump?maker=AgBe4DzK6iFkCABTgEKvtwvnr7h3UqpWeFiuPw9UR2tN","https://dexscreener.com/solana/Gg1gKh39CDhwAyscqpfTxkXZktB4TXrWnERVWQHRpump?maker=AgBe4DzK6iFkCABTgEKvtwvnr7h3UqpWeFiuPw9UR2tN")</f>
        <v/>
      </c>
    </row>
    <row r="61">
      <c r="A61" t="inlineStr">
        <is>
          <t>977ryzyqkHhrFoygf9YU8pBD6WKQrmU3dcLxkTxmpump</t>
        </is>
      </c>
      <c r="B61" t="inlineStr">
        <is>
          <t>/cat</t>
        </is>
      </c>
      <c r="C61" t="n">
        <v>6</v>
      </c>
      <c r="D61" t="n">
        <v>-0.04</v>
      </c>
      <c r="E61" t="n">
        <v>-1</v>
      </c>
      <c r="F61" t="n">
        <v>0.409</v>
      </c>
      <c r="G61" t="n">
        <v>0.369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HYPERLINK("https://www.defined.fi/sol/977ryzyqkHhrFoygf9YU8pBD6WKQrmU3dcLxkTxmpump?maker=AgBe4DzK6iFkCABTgEKvtwvnr7h3UqpWeFiuPw9UR2tN","https://www.defined.fi/sol/977ryzyqkHhrFoygf9YU8pBD6WKQrmU3dcLxkTxmpump?maker=AgBe4DzK6iFkCABTgEKvtwvnr7h3UqpWeFiuPw9UR2tN")</f>
        <v/>
      </c>
      <c r="M61">
        <f>HYPERLINK("https://dexscreener.com/solana/977ryzyqkHhrFoygf9YU8pBD6WKQrmU3dcLxkTxmpump?maker=AgBe4DzK6iFkCABTgEKvtwvnr7h3UqpWeFiuPw9UR2tN","https://dexscreener.com/solana/977ryzyqkHhrFoygf9YU8pBD6WKQrmU3dcLxkTxmpump?maker=AgBe4DzK6iFkCABTgEKvtwvnr7h3UqpWeFiuPw9UR2tN")</f>
        <v/>
      </c>
    </row>
    <row r="62">
      <c r="A62" t="inlineStr">
        <is>
          <t>DUvZoyzHUgH5V8J5kArpT9TRW3qugKgrEDRnfWb1pump</t>
        </is>
      </c>
      <c r="B62" t="inlineStr">
        <is>
          <t>mood</t>
        </is>
      </c>
      <c r="C62" t="n">
        <v>6</v>
      </c>
      <c r="D62" t="n">
        <v>-0.131</v>
      </c>
      <c r="E62" t="n">
        <v>-0.29</v>
      </c>
      <c r="F62" t="n">
        <v>0.459</v>
      </c>
      <c r="G62" t="n">
        <v>0.328</v>
      </c>
      <c r="H62" t="n">
        <v>1</v>
      </c>
      <c r="I62" t="n">
        <v>1</v>
      </c>
      <c r="J62" t="n">
        <v>-1</v>
      </c>
      <c r="K62" t="n">
        <v>-1</v>
      </c>
      <c r="L62">
        <f>HYPERLINK("https://www.defined.fi/sol/DUvZoyzHUgH5V8J5kArpT9TRW3qugKgrEDRnfWb1pump?maker=AgBe4DzK6iFkCABTgEKvtwvnr7h3UqpWeFiuPw9UR2tN","https://www.defined.fi/sol/DUvZoyzHUgH5V8J5kArpT9TRW3qugKgrEDRnfWb1pump?maker=AgBe4DzK6iFkCABTgEKvtwvnr7h3UqpWeFiuPw9UR2tN")</f>
        <v/>
      </c>
      <c r="M62">
        <f>HYPERLINK("https://dexscreener.com/solana/DUvZoyzHUgH5V8J5kArpT9TRW3qugKgrEDRnfWb1pump?maker=AgBe4DzK6iFkCABTgEKvtwvnr7h3UqpWeFiuPw9UR2tN","https://dexscreener.com/solana/DUvZoyzHUgH5V8J5kArpT9TRW3qugKgrEDRnfWb1pump?maker=AgBe4DzK6iFkCABTgEKvtwvnr7h3UqpWeFiuPw9UR2tN")</f>
        <v/>
      </c>
    </row>
    <row r="63">
      <c r="A63" t="inlineStr">
        <is>
          <t>A5gVj5j16U4vCTMXQYYrhkmWgx6gej4nAeZRNQMLUAfy</t>
        </is>
      </c>
      <c r="B63" t="inlineStr">
        <is>
          <t>DJCAT</t>
        </is>
      </c>
      <c r="C63" t="n">
        <v>9</v>
      </c>
      <c r="D63" t="n">
        <v>8.800000000000001</v>
      </c>
      <c r="E63" t="n">
        <v>0.2</v>
      </c>
      <c r="F63" t="n">
        <v>44.66</v>
      </c>
      <c r="G63" t="n">
        <v>53.46</v>
      </c>
      <c r="H63" t="n">
        <v>2</v>
      </c>
      <c r="I63" t="n">
        <v>1</v>
      </c>
      <c r="J63" t="n">
        <v>-1</v>
      </c>
      <c r="K63" t="n">
        <v>-1</v>
      </c>
      <c r="L63">
        <f>HYPERLINK("https://www.defined.fi/sol/A5gVj5j16U4vCTMXQYYrhkmWgx6gej4nAeZRNQMLUAfy?maker=AgBe4DzK6iFkCABTgEKvtwvnr7h3UqpWeFiuPw9UR2tN","https://www.defined.fi/sol/A5gVj5j16U4vCTMXQYYrhkmWgx6gej4nAeZRNQMLUAfy?maker=AgBe4DzK6iFkCABTgEKvtwvnr7h3UqpWeFiuPw9UR2tN")</f>
        <v/>
      </c>
      <c r="M63">
        <f>HYPERLINK("https://dexscreener.com/solana/A5gVj5j16U4vCTMXQYYrhkmWgx6gej4nAeZRNQMLUAfy?maker=AgBe4DzK6iFkCABTgEKvtwvnr7h3UqpWeFiuPw9UR2tN","https://dexscreener.com/solana/A5gVj5j16U4vCTMXQYYrhkmWgx6gej4nAeZRNQMLUAfy?maker=AgBe4DzK6iFkCABTgEKvtwvnr7h3UqpWeFiuPw9UR2tN")</f>
        <v/>
      </c>
    </row>
    <row r="64">
      <c r="A64" t="inlineStr">
        <is>
          <t>HJkdRUn3qnDSUq2LpFKgTEuoTD1wv5ug59X6PFUFj7oa</t>
        </is>
      </c>
      <c r="B64" t="inlineStr">
        <is>
          <t>TOTO</t>
        </is>
      </c>
      <c r="C64" t="n">
        <v>9</v>
      </c>
      <c r="D64" t="n">
        <v>-6.44</v>
      </c>
      <c r="E64" t="n">
        <v>-0.46</v>
      </c>
      <c r="F64" t="n">
        <v>14.08</v>
      </c>
      <c r="G64" t="n">
        <v>7.64</v>
      </c>
      <c r="H64" t="n">
        <v>3</v>
      </c>
      <c r="I64" t="n">
        <v>2</v>
      </c>
      <c r="J64" t="n">
        <v>-1</v>
      </c>
      <c r="K64" t="n">
        <v>-1</v>
      </c>
      <c r="L64">
        <f>HYPERLINK("https://www.defined.fi/sol/HJkdRUn3qnDSUq2LpFKgTEuoTD1wv5ug59X6PFUFj7oa?maker=AgBe4DzK6iFkCABTgEKvtwvnr7h3UqpWeFiuPw9UR2tN","https://www.defined.fi/sol/HJkdRUn3qnDSUq2LpFKgTEuoTD1wv5ug59X6PFUFj7oa?maker=AgBe4DzK6iFkCABTgEKvtwvnr7h3UqpWeFiuPw9UR2tN")</f>
        <v/>
      </c>
      <c r="M64">
        <f>HYPERLINK("https://dexscreener.com/solana/HJkdRUn3qnDSUq2LpFKgTEuoTD1wv5ug59X6PFUFj7oa?maker=AgBe4DzK6iFkCABTgEKvtwvnr7h3UqpWeFiuPw9UR2tN","https://dexscreener.com/solana/HJkdRUn3qnDSUq2LpFKgTEuoTD1wv5ug59X6PFUFj7oa?maker=AgBe4DzK6iFkCABTgEKvtwvnr7h3UqpWeFiuPw9UR2tN")</f>
        <v/>
      </c>
    </row>
    <row r="65">
      <c r="A65" t="inlineStr">
        <is>
          <t>J8koYvyddHGnjw4W5Xk1vnZxmKdtUeVJup7ghhzVpump</t>
        </is>
      </c>
      <c r="B65" t="inlineStr">
        <is>
          <t>Hanabi</t>
        </is>
      </c>
      <c r="C65" t="n">
        <v>9</v>
      </c>
      <c r="D65" t="n">
        <v>-1.75</v>
      </c>
      <c r="E65" t="n">
        <v>-0.48</v>
      </c>
      <c r="F65" t="n">
        <v>3.65</v>
      </c>
      <c r="G65" t="n">
        <v>1.9</v>
      </c>
      <c r="H65" t="n">
        <v>2</v>
      </c>
      <c r="I65" t="n">
        <v>2</v>
      </c>
      <c r="J65" t="n">
        <v>-1</v>
      </c>
      <c r="K65" t="n">
        <v>-1</v>
      </c>
      <c r="L65">
        <f>HYPERLINK("https://www.defined.fi/sol/J8koYvyddHGnjw4W5Xk1vnZxmKdtUeVJup7ghhzVpump?maker=AgBe4DzK6iFkCABTgEKvtwvnr7h3UqpWeFiuPw9UR2tN","https://www.defined.fi/sol/J8koYvyddHGnjw4W5Xk1vnZxmKdtUeVJup7ghhzVpump?maker=AgBe4DzK6iFkCABTgEKvtwvnr7h3UqpWeFiuPw9UR2tN")</f>
        <v/>
      </c>
      <c r="M65">
        <f>HYPERLINK("https://dexscreener.com/solana/J8koYvyddHGnjw4W5Xk1vnZxmKdtUeVJup7ghhzVpump?maker=AgBe4DzK6iFkCABTgEKvtwvnr7h3UqpWeFiuPw9UR2tN","https://dexscreener.com/solana/J8koYvyddHGnjw4W5Xk1vnZxmKdtUeVJup7ghhzVpump?maker=AgBe4DzK6iFkCABTgEKvtwvnr7h3UqpWeFiuPw9UR2tN")</f>
        <v/>
      </c>
    </row>
    <row r="66">
      <c r="A66" t="inlineStr">
        <is>
          <t>C4n8PidFArWtYrkTxsySw416j476jtLvGfxNXGNZpump</t>
        </is>
      </c>
      <c r="B66" t="inlineStr">
        <is>
          <t>MeowDeng</t>
        </is>
      </c>
      <c r="C66" t="n">
        <v>9</v>
      </c>
      <c r="D66" t="n">
        <v>10.13</v>
      </c>
      <c r="E66" t="n">
        <v>5.78</v>
      </c>
      <c r="F66" t="n">
        <v>1.75</v>
      </c>
      <c r="G66" t="n">
        <v>11.89</v>
      </c>
      <c r="H66" t="n">
        <v>2</v>
      </c>
      <c r="I66" t="n">
        <v>9</v>
      </c>
      <c r="J66" t="n">
        <v>-1</v>
      </c>
      <c r="K66" t="n">
        <v>-1</v>
      </c>
      <c r="L66">
        <f>HYPERLINK("https://www.defined.fi/sol/C4n8PidFArWtYrkTxsySw416j476jtLvGfxNXGNZpump?maker=AgBe4DzK6iFkCABTgEKvtwvnr7h3UqpWeFiuPw9UR2tN","https://www.defined.fi/sol/C4n8PidFArWtYrkTxsySw416j476jtLvGfxNXGNZpump?maker=AgBe4DzK6iFkCABTgEKvtwvnr7h3UqpWeFiuPw9UR2tN")</f>
        <v/>
      </c>
      <c r="M66">
        <f>HYPERLINK("https://dexscreener.com/solana/C4n8PidFArWtYrkTxsySw416j476jtLvGfxNXGNZpump?maker=AgBe4DzK6iFkCABTgEKvtwvnr7h3UqpWeFiuPw9UR2tN","https://dexscreener.com/solana/C4n8PidFArWtYrkTxsySw416j476jtLvGfxNXGNZpump?maker=AgBe4DzK6iFkCABTgEKvtwvnr7h3UqpWeFiuPw9UR2tN")</f>
        <v/>
      </c>
    </row>
    <row r="67">
      <c r="A67" t="inlineStr">
        <is>
          <t>5gXZvpfmTGKtzxwRMVn4YxBynFUkrf6nmRVwNqEzpump</t>
        </is>
      </c>
      <c r="B67" t="inlineStr">
        <is>
          <t>BIBI</t>
        </is>
      </c>
      <c r="C67" t="n">
        <v>9</v>
      </c>
      <c r="D67" t="n">
        <v>-0.343</v>
      </c>
      <c r="E67" t="n">
        <v>-1</v>
      </c>
      <c r="F67" t="n">
        <v>0.446</v>
      </c>
      <c r="G67" t="n">
        <v>0.103</v>
      </c>
      <c r="H67" t="n">
        <v>1</v>
      </c>
      <c r="I67" t="n">
        <v>1</v>
      </c>
      <c r="J67" t="n">
        <v>-1</v>
      </c>
      <c r="K67" t="n">
        <v>-1</v>
      </c>
      <c r="L67">
        <f>HYPERLINK("https://www.defined.fi/sol/5gXZvpfmTGKtzxwRMVn4YxBynFUkrf6nmRVwNqEzpump?maker=AgBe4DzK6iFkCABTgEKvtwvnr7h3UqpWeFiuPw9UR2tN","https://www.defined.fi/sol/5gXZvpfmTGKtzxwRMVn4YxBynFUkrf6nmRVwNqEzpump?maker=AgBe4DzK6iFkCABTgEKvtwvnr7h3UqpWeFiuPw9UR2tN")</f>
        <v/>
      </c>
      <c r="M67">
        <f>HYPERLINK("https://dexscreener.com/solana/5gXZvpfmTGKtzxwRMVn4YxBynFUkrf6nmRVwNqEzpump?maker=AgBe4DzK6iFkCABTgEKvtwvnr7h3UqpWeFiuPw9UR2tN","https://dexscreener.com/solana/5gXZvpfmTGKtzxwRMVn4YxBynFUkrf6nmRVwNqEzpump?maker=AgBe4DzK6iFkCABTgEKvtwvnr7h3UqpWeFiuPw9UR2tN")</f>
        <v/>
      </c>
    </row>
    <row r="68">
      <c r="A68" t="inlineStr">
        <is>
          <t>2rprCoXP96VXJtMDdZmEHadX7jYDFF9zApPcp5n7pump</t>
        </is>
      </c>
      <c r="B68" t="inlineStr">
        <is>
          <t>Sporky</t>
        </is>
      </c>
      <c r="C68" t="n">
        <v>10</v>
      </c>
      <c r="D68" t="n">
        <v>-0.514</v>
      </c>
      <c r="E68" t="n">
        <v>-0.58</v>
      </c>
      <c r="F68" t="n">
        <v>0.877</v>
      </c>
      <c r="G68" t="n">
        <v>0.364</v>
      </c>
      <c r="H68" t="n">
        <v>1</v>
      </c>
      <c r="I68" t="n">
        <v>1</v>
      </c>
      <c r="J68" t="n">
        <v>-1</v>
      </c>
      <c r="K68" t="n">
        <v>-1</v>
      </c>
      <c r="L68">
        <f>HYPERLINK("https://www.defined.fi/sol/2rprCoXP96VXJtMDdZmEHadX7jYDFF9zApPcp5n7pump?maker=AgBe4DzK6iFkCABTgEKvtwvnr7h3UqpWeFiuPw9UR2tN","https://www.defined.fi/sol/2rprCoXP96VXJtMDdZmEHadX7jYDFF9zApPcp5n7pump?maker=AgBe4DzK6iFkCABTgEKvtwvnr7h3UqpWeFiuPw9UR2tN")</f>
        <v/>
      </c>
      <c r="M68">
        <f>HYPERLINK("https://dexscreener.com/solana/2rprCoXP96VXJtMDdZmEHadX7jYDFF9zApPcp5n7pump?maker=AgBe4DzK6iFkCABTgEKvtwvnr7h3UqpWeFiuPw9UR2tN","https://dexscreener.com/solana/2rprCoXP96VXJtMDdZmEHadX7jYDFF9zApPcp5n7pump?maker=AgBe4DzK6iFkCABTgEKvtwvnr7h3UqpWeFiuPw9UR2tN")</f>
        <v/>
      </c>
    </row>
    <row r="69">
      <c r="A69" t="inlineStr">
        <is>
          <t>C7z7S3TYGThg7qpK79HQieNwn8bmJk1tFHtzaFWmpump</t>
        </is>
      </c>
      <c r="B69" t="inlineStr">
        <is>
          <t>Miyajima</t>
        </is>
      </c>
      <c r="C69" t="n">
        <v>10</v>
      </c>
      <c r="D69" t="n">
        <v>0.001</v>
      </c>
      <c r="E69" t="n">
        <v>-1</v>
      </c>
      <c r="F69" t="n">
        <v>0.883</v>
      </c>
      <c r="G69" t="n">
        <v>0.884</v>
      </c>
      <c r="H69" t="n">
        <v>1</v>
      </c>
      <c r="I69" t="n">
        <v>1</v>
      </c>
      <c r="J69" t="n">
        <v>-1</v>
      </c>
      <c r="K69" t="n">
        <v>-1</v>
      </c>
      <c r="L69">
        <f>HYPERLINK("https://www.defined.fi/sol/C7z7S3TYGThg7qpK79HQieNwn8bmJk1tFHtzaFWmpump?maker=AgBe4DzK6iFkCABTgEKvtwvnr7h3UqpWeFiuPw9UR2tN","https://www.defined.fi/sol/C7z7S3TYGThg7qpK79HQieNwn8bmJk1tFHtzaFWmpump?maker=AgBe4DzK6iFkCABTgEKvtwvnr7h3UqpWeFiuPw9UR2tN")</f>
        <v/>
      </c>
      <c r="M69">
        <f>HYPERLINK("https://dexscreener.com/solana/C7z7S3TYGThg7qpK79HQieNwn8bmJk1tFHtzaFWmpump?maker=AgBe4DzK6iFkCABTgEKvtwvnr7h3UqpWeFiuPw9UR2tN","https://dexscreener.com/solana/C7z7S3TYGThg7qpK79HQieNwn8bmJk1tFHtzaFWmpump?maker=AgBe4DzK6iFkCABTgEKvtwvnr7h3UqpWeFiuPw9UR2tN")</f>
        <v/>
      </c>
    </row>
    <row r="70">
      <c r="A70" t="inlineStr">
        <is>
          <t>F47vvwFYuLioQsqEVAjqdY6Yihc8wVRiUcfHGcBR9XUs</t>
        </is>
      </c>
      <c r="B70" t="inlineStr">
        <is>
          <t>ELGATO</t>
        </is>
      </c>
      <c r="C70" t="n">
        <v>11</v>
      </c>
      <c r="D70" t="n">
        <v>0</v>
      </c>
      <c r="E70" t="n">
        <v>-0</v>
      </c>
      <c r="F70" t="n">
        <v>0.9</v>
      </c>
      <c r="G70" t="n">
        <v>0.9</v>
      </c>
      <c r="H70" t="n">
        <v>1</v>
      </c>
      <c r="I70" t="n">
        <v>1</v>
      </c>
      <c r="J70" t="n">
        <v>-1</v>
      </c>
      <c r="K70" t="n">
        <v>-1</v>
      </c>
      <c r="L70">
        <f>HYPERLINK("https://www.defined.fi/sol/F47vvwFYuLioQsqEVAjqdY6Yihc8wVRiUcfHGcBR9XUs?maker=AgBe4DzK6iFkCABTgEKvtwvnr7h3UqpWeFiuPw9UR2tN","https://www.defined.fi/sol/F47vvwFYuLioQsqEVAjqdY6Yihc8wVRiUcfHGcBR9XUs?maker=AgBe4DzK6iFkCABTgEKvtwvnr7h3UqpWeFiuPw9UR2tN")</f>
        <v/>
      </c>
      <c r="M70">
        <f>HYPERLINK("https://dexscreener.com/solana/F47vvwFYuLioQsqEVAjqdY6Yihc8wVRiUcfHGcBR9XUs?maker=AgBe4DzK6iFkCABTgEKvtwvnr7h3UqpWeFiuPw9UR2tN","https://dexscreener.com/solana/F47vvwFYuLioQsqEVAjqdY6Yihc8wVRiUcfHGcBR9XUs?maker=AgBe4DzK6iFkCABTgEKvtwvnr7h3UqpWeFiuPw9UR2tN")</f>
        <v/>
      </c>
    </row>
    <row r="71">
      <c r="A71" t="inlineStr">
        <is>
          <t>FXXhFwHykhpH1JfTqjmpMaTpbT3qw6iWE91AX6RQpump</t>
        </is>
      </c>
      <c r="B71" t="inlineStr">
        <is>
          <t>DOGCOIN</t>
        </is>
      </c>
      <c r="C71" t="n">
        <v>11</v>
      </c>
      <c r="D71" t="n">
        <v>-0.403</v>
      </c>
      <c r="E71" t="n">
        <v>-0.3</v>
      </c>
      <c r="F71" t="n">
        <v>1.35</v>
      </c>
      <c r="G71" t="n">
        <v>0.948</v>
      </c>
      <c r="H71" t="n">
        <v>2</v>
      </c>
      <c r="I71" t="n">
        <v>2</v>
      </c>
      <c r="J71" t="n">
        <v>-1</v>
      </c>
      <c r="K71" t="n">
        <v>-1</v>
      </c>
      <c r="L71">
        <f>HYPERLINK("https://www.defined.fi/sol/FXXhFwHykhpH1JfTqjmpMaTpbT3qw6iWE91AX6RQpump?maker=AgBe4DzK6iFkCABTgEKvtwvnr7h3UqpWeFiuPw9UR2tN","https://www.defined.fi/sol/FXXhFwHykhpH1JfTqjmpMaTpbT3qw6iWE91AX6RQpump?maker=AgBe4DzK6iFkCABTgEKvtwvnr7h3UqpWeFiuPw9UR2tN")</f>
        <v/>
      </c>
      <c r="M71">
        <f>HYPERLINK("https://dexscreener.com/solana/FXXhFwHykhpH1JfTqjmpMaTpbT3qw6iWE91AX6RQpump?maker=AgBe4DzK6iFkCABTgEKvtwvnr7h3UqpWeFiuPw9UR2tN","https://dexscreener.com/solana/FXXhFwHykhpH1JfTqjmpMaTpbT3qw6iWE91AX6RQpump?maker=AgBe4DzK6iFkCABTgEKvtwvnr7h3UqpWeFiuPw9UR2tN")</f>
        <v/>
      </c>
    </row>
    <row r="72">
      <c r="A72" t="inlineStr">
        <is>
          <t>6kF8f6nH1QH9yV3gFy9PACh2pNH1s48FTEmo79S9rxZN</t>
        </is>
      </c>
      <c r="B72" t="inlineStr">
        <is>
          <t>SOLANA</t>
        </is>
      </c>
      <c r="C72" t="n">
        <v>12</v>
      </c>
      <c r="D72" t="n">
        <v>-1.19</v>
      </c>
      <c r="E72" t="n">
        <v>-0.44</v>
      </c>
      <c r="F72" t="n">
        <v>2.73</v>
      </c>
      <c r="G72" t="n">
        <v>1.53</v>
      </c>
      <c r="H72" t="n">
        <v>1</v>
      </c>
      <c r="I72" t="n">
        <v>1</v>
      </c>
      <c r="J72" t="n">
        <v>-1</v>
      </c>
      <c r="K72" t="n">
        <v>-1</v>
      </c>
      <c r="L72">
        <f>HYPERLINK("https://www.defined.fi/sol/6kF8f6nH1QH9yV3gFy9PACh2pNH1s48FTEmo79S9rxZN?maker=AgBe4DzK6iFkCABTgEKvtwvnr7h3UqpWeFiuPw9UR2tN","https://www.defined.fi/sol/6kF8f6nH1QH9yV3gFy9PACh2pNH1s48FTEmo79S9rxZN?maker=AgBe4DzK6iFkCABTgEKvtwvnr7h3UqpWeFiuPw9UR2tN")</f>
        <v/>
      </c>
      <c r="M72">
        <f>HYPERLINK("https://dexscreener.com/solana/6kF8f6nH1QH9yV3gFy9PACh2pNH1s48FTEmo79S9rxZN?maker=AgBe4DzK6iFkCABTgEKvtwvnr7h3UqpWeFiuPw9UR2tN","https://dexscreener.com/solana/6kF8f6nH1QH9yV3gFy9PACh2pNH1s48FTEmo79S9rxZN?maker=AgBe4DzK6iFkCABTgEKvtwvnr7h3UqpWeFiuPw9UR2tN")</f>
        <v/>
      </c>
    </row>
    <row r="73">
      <c r="A73" t="inlineStr">
        <is>
          <t>4LDT8u5BcVf2acdWJsqz45yaFsXBCsjY79ERLXX6pump</t>
        </is>
      </c>
      <c r="B73" t="inlineStr">
        <is>
          <t>Azizi</t>
        </is>
      </c>
      <c r="C73" t="n">
        <v>12</v>
      </c>
      <c r="D73" t="n">
        <v>-15.71</v>
      </c>
      <c r="E73" t="n">
        <v>-0.84</v>
      </c>
      <c r="F73" t="n">
        <v>18.79</v>
      </c>
      <c r="G73" t="n">
        <v>3.07</v>
      </c>
      <c r="H73" t="n">
        <v>4</v>
      </c>
      <c r="I73" t="n">
        <v>1</v>
      </c>
      <c r="J73" t="n">
        <v>-1</v>
      </c>
      <c r="K73" t="n">
        <v>-1</v>
      </c>
      <c r="L73">
        <f>HYPERLINK("https://www.defined.fi/sol/4LDT8u5BcVf2acdWJsqz45yaFsXBCsjY79ERLXX6pump?maker=AgBe4DzK6iFkCABTgEKvtwvnr7h3UqpWeFiuPw9UR2tN","https://www.defined.fi/sol/4LDT8u5BcVf2acdWJsqz45yaFsXBCsjY79ERLXX6pump?maker=AgBe4DzK6iFkCABTgEKvtwvnr7h3UqpWeFiuPw9UR2tN")</f>
        <v/>
      </c>
      <c r="M73">
        <f>HYPERLINK("https://dexscreener.com/solana/4LDT8u5BcVf2acdWJsqz45yaFsXBCsjY79ERLXX6pump?maker=AgBe4DzK6iFkCABTgEKvtwvnr7h3UqpWeFiuPw9UR2tN","https://dexscreener.com/solana/4LDT8u5BcVf2acdWJsqz45yaFsXBCsjY79ERLXX6pump?maker=AgBe4DzK6iFkCABTgEKvtwvnr7h3UqpWeFiuPw9UR2tN")</f>
        <v/>
      </c>
    </row>
    <row r="74">
      <c r="A74" t="inlineStr">
        <is>
          <t>CovcDCLajoWWvQvK8MdYKGYTz2UxS5X6Em3irqKkpump</t>
        </is>
      </c>
      <c r="B74" t="inlineStr">
        <is>
          <t>AZIZI</t>
        </is>
      </c>
      <c r="C74" t="n">
        <v>12</v>
      </c>
      <c r="D74" t="n">
        <v>3.01</v>
      </c>
      <c r="E74" t="n">
        <v>3.24</v>
      </c>
      <c r="F74" t="n">
        <v>0.93</v>
      </c>
      <c r="G74" t="n">
        <v>3.94</v>
      </c>
      <c r="H74" t="n">
        <v>1</v>
      </c>
      <c r="I74" t="n">
        <v>3</v>
      </c>
      <c r="J74" t="n">
        <v>-1</v>
      </c>
      <c r="K74" t="n">
        <v>-1</v>
      </c>
      <c r="L74">
        <f>HYPERLINK("https://www.defined.fi/sol/CovcDCLajoWWvQvK8MdYKGYTz2UxS5X6Em3irqKkpump?maker=AgBe4DzK6iFkCABTgEKvtwvnr7h3UqpWeFiuPw9UR2tN","https://www.defined.fi/sol/CovcDCLajoWWvQvK8MdYKGYTz2UxS5X6Em3irqKkpump?maker=AgBe4DzK6iFkCABTgEKvtwvnr7h3UqpWeFiuPw9UR2tN")</f>
        <v/>
      </c>
      <c r="M74">
        <f>HYPERLINK("https://dexscreener.com/solana/CovcDCLajoWWvQvK8MdYKGYTz2UxS5X6Em3irqKkpump?maker=AgBe4DzK6iFkCABTgEKvtwvnr7h3UqpWeFiuPw9UR2tN","https://dexscreener.com/solana/CovcDCLajoWWvQvK8MdYKGYTz2UxS5X6Em3irqKkpump?maker=AgBe4DzK6iFkCABTgEKvtwvnr7h3UqpWeFiuPw9UR2tN")</f>
        <v/>
      </c>
    </row>
    <row r="75">
      <c r="A75" t="inlineStr">
        <is>
          <t>HdgrSekmNdLFg5REpWZbb8VWUNTu9PnwKqau7rBkpump</t>
        </is>
      </c>
      <c r="B75" t="inlineStr">
        <is>
          <t>BING</t>
        </is>
      </c>
      <c r="C75" t="n">
        <v>12</v>
      </c>
      <c r="D75" t="n">
        <v>1.06</v>
      </c>
      <c r="E75" t="n">
        <v>0.23</v>
      </c>
      <c r="F75" t="n">
        <v>4.63</v>
      </c>
      <c r="G75" t="n">
        <v>5.7</v>
      </c>
      <c r="H75" t="n">
        <v>2</v>
      </c>
      <c r="I75" t="n">
        <v>2</v>
      </c>
      <c r="J75" t="n">
        <v>-1</v>
      </c>
      <c r="K75" t="n">
        <v>-1</v>
      </c>
      <c r="L75">
        <f>HYPERLINK("https://www.defined.fi/sol/HdgrSekmNdLFg5REpWZbb8VWUNTu9PnwKqau7rBkpump?maker=AgBe4DzK6iFkCABTgEKvtwvnr7h3UqpWeFiuPw9UR2tN","https://www.defined.fi/sol/HdgrSekmNdLFg5REpWZbb8VWUNTu9PnwKqau7rBkpump?maker=AgBe4DzK6iFkCABTgEKvtwvnr7h3UqpWeFiuPw9UR2tN")</f>
        <v/>
      </c>
      <c r="M75">
        <f>HYPERLINK("https://dexscreener.com/solana/HdgrSekmNdLFg5REpWZbb8VWUNTu9PnwKqau7rBkpump?maker=AgBe4DzK6iFkCABTgEKvtwvnr7h3UqpWeFiuPw9UR2tN","https://dexscreener.com/solana/HdgrSekmNdLFg5REpWZbb8VWUNTu9PnwKqau7rBkpump?maker=AgBe4DzK6iFkCABTgEKvtwvnr7h3UqpWeFiuPw9UR2tN")</f>
        <v/>
      </c>
    </row>
    <row r="76">
      <c r="A76" t="inlineStr">
        <is>
          <t>BqqzzwgH2S8QqEziVSnWumiDHwV1NtbB1pYD3wbApump</t>
        </is>
      </c>
      <c r="B76" t="inlineStr">
        <is>
          <t>MABA</t>
        </is>
      </c>
      <c r="C76" t="n">
        <v>13</v>
      </c>
      <c r="D76" t="n">
        <v>-0.5610000000000001</v>
      </c>
      <c r="E76" t="n">
        <v>-0.6</v>
      </c>
      <c r="F76" t="n">
        <v>0.929</v>
      </c>
      <c r="G76" t="n">
        <v>0</v>
      </c>
      <c r="H76" t="n">
        <v>1</v>
      </c>
      <c r="I76" t="n">
        <v>0</v>
      </c>
      <c r="J76" t="n">
        <v>-1</v>
      </c>
      <c r="K76" t="n">
        <v>-1</v>
      </c>
      <c r="L76">
        <f>HYPERLINK("https://www.defined.fi/sol/BqqzzwgH2S8QqEziVSnWumiDHwV1NtbB1pYD3wbApump?maker=AgBe4DzK6iFkCABTgEKvtwvnr7h3UqpWeFiuPw9UR2tN","https://www.defined.fi/sol/BqqzzwgH2S8QqEziVSnWumiDHwV1NtbB1pYD3wbApump?maker=AgBe4DzK6iFkCABTgEKvtwvnr7h3UqpWeFiuPw9UR2tN")</f>
        <v/>
      </c>
      <c r="M76">
        <f>HYPERLINK("https://dexscreener.com/solana/BqqzzwgH2S8QqEziVSnWumiDHwV1NtbB1pYD3wbApump?maker=AgBe4DzK6iFkCABTgEKvtwvnr7h3UqpWeFiuPw9UR2tN","https://dexscreener.com/solana/BqqzzwgH2S8QqEziVSnWumiDHwV1NtbB1pYD3wbApump?maker=AgBe4DzK6iFkCABTgEKvtwvnr7h3UqpWeFiuPw9UR2tN")</f>
        <v/>
      </c>
    </row>
    <row r="77">
      <c r="A77" t="inlineStr">
        <is>
          <t>5zdipu84f9ZvYnUkPM24X2ECCvJ7sWWsPKiatXhNpump</t>
        </is>
      </c>
      <c r="B77" t="inlineStr">
        <is>
          <t>WOF</t>
        </is>
      </c>
      <c r="C77" t="n">
        <v>13</v>
      </c>
      <c r="D77" t="n">
        <v>-0.151</v>
      </c>
      <c r="E77" t="n">
        <v>-0.17</v>
      </c>
      <c r="F77" t="n">
        <v>0.914</v>
      </c>
      <c r="G77" t="n">
        <v>0.763</v>
      </c>
      <c r="H77" t="n">
        <v>1</v>
      </c>
      <c r="I77" t="n">
        <v>1</v>
      </c>
      <c r="J77" t="n">
        <v>-1</v>
      </c>
      <c r="K77" t="n">
        <v>-1</v>
      </c>
      <c r="L77">
        <f>HYPERLINK("https://www.defined.fi/sol/5zdipu84f9ZvYnUkPM24X2ECCvJ7sWWsPKiatXhNpump?maker=AgBe4DzK6iFkCABTgEKvtwvnr7h3UqpWeFiuPw9UR2tN","https://www.defined.fi/sol/5zdipu84f9ZvYnUkPM24X2ECCvJ7sWWsPKiatXhNpump?maker=AgBe4DzK6iFkCABTgEKvtwvnr7h3UqpWeFiuPw9UR2tN")</f>
        <v/>
      </c>
      <c r="M77">
        <f>HYPERLINK("https://dexscreener.com/solana/5zdipu84f9ZvYnUkPM24X2ECCvJ7sWWsPKiatXhNpump?maker=AgBe4DzK6iFkCABTgEKvtwvnr7h3UqpWeFiuPw9UR2tN","https://dexscreener.com/solana/5zdipu84f9ZvYnUkPM24X2ECCvJ7sWWsPKiatXhNpump?maker=AgBe4DzK6iFkCABTgEKvtwvnr7h3UqpWeFiuPw9UR2tN")</f>
        <v/>
      </c>
    </row>
    <row r="78">
      <c r="A78" t="inlineStr">
        <is>
          <t>6H9dauCVUdCHHqCLEQ3jSuK44HhT21AzNwRF7yYTpump</t>
        </is>
      </c>
      <c r="B78" t="inlineStr">
        <is>
          <t>Sachi</t>
        </is>
      </c>
      <c r="C78" t="n">
        <v>14</v>
      </c>
      <c r="D78" t="n">
        <v>-0.164</v>
      </c>
      <c r="E78" t="n">
        <v>-1</v>
      </c>
      <c r="F78" t="n">
        <v>0.898</v>
      </c>
      <c r="G78" t="n">
        <v>0.734</v>
      </c>
      <c r="H78" t="n">
        <v>1</v>
      </c>
      <c r="I78" t="n">
        <v>1</v>
      </c>
      <c r="J78" t="n">
        <v>-1</v>
      </c>
      <c r="K78" t="n">
        <v>-1</v>
      </c>
      <c r="L78">
        <f>HYPERLINK("https://www.defined.fi/sol/6H9dauCVUdCHHqCLEQ3jSuK44HhT21AzNwRF7yYTpump?maker=AgBe4DzK6iFkCABTgEKvtwvnr7h3UqpWeFiuPw9UR2tN","https://www.defined.fi/sol/6H9dauCVUdCHHqCLEQ3jSuK44HhT21AzNwRF7yYTpump?maker=AgBe4DzK6iFkCABTgEKvtwvnr7h3UqpWeFiuPw9UR2tN")</f>
        <v/>
      </c>
      <c r="M78">
        <f>HYPERLINK("https://dexscreener.com/solana/6H9dauCVUdCHHqCLEQ3jSuK44HhT21AzNwRF7yYTpump?maker=AgBe4DzK6iFkCABTgEKvtwvnr7h3UqpWeFiuPw9UR2tN","https://dexscreener.com/solana/6H9dauCVUdCHHqCLEQ3jSuK44HhT21AzNwRF7yYTpump?maker=AgBe4DzK6iFkCABTgEKvtwvnr7h3UqpWeFiuPw9UR2tN")</f>
        <v/>
      </c>
    </row>
    <row r="79">
      <c r="A79" t="inlineStr">
        <is>
          <t>6But9DFaFbCT7pQMwqdgpvZrfV1Yjb4SEDAUp3nWX3PJ</t>
        </is>
      </c>
      <c r="B79" t="inlineStr">
        <is>
          <t>O_o</t>
        </is>
      </c>
      <c r="C79" t="n">
        <v>14</v>
      </c>
      <c r="D79" t="n">
        <v>-0.076</v>
      </c>
      <c r="E79" t="n">
        <v>-1</v>
      </c>
      <c r="F79" t="n">
        <v>0.897</v>
      </c>
      <c r="G79" t="n">
        <v>0.82</v>
      </c>
      <c r="H79" t="n">
        <v>1</v>
      </c>
      <c r="I79" t="n">
        <v>1</v>
      </c>
      <c r="J79" t="n">
        <v>-1</v>
      </c>
      <c r="K79" t="n">
        <v>-1</v>
      </c>
      <c r="L79">
        <f>HYPERLINK("https://www.defined.fi/sol/6But9DFaFbCT7pQMwqdgpvZrfV1Yjb4SEDAUp3nWX3PJ?maker=AgBe4DzK6iFkCABTgEKvtwvnr7h3UqpWeFiuPw9UR2tN","https://www.defined.fi/sol/6But9DFaFbCT7pQMwqdgpvZrfV1Yjb4SEDAUp3nWX3PJ?maker=AgBe4DzK6iFkCABTgEKvtwvnr7h3UqpWeFiuPw9UR2tN")</f>
        <v/>
      </c>
      <c r="M79">
        <f>HYPERLINK("https://dexscreener.com/solana/6But9DFaFbCT7pQMwqdgpvZrfV1Yjb4SEDAUp3nWX3PJ?maker=AgBe4DzK6iFkCABTgEKvtwvnr7h3UqpWeFiuPw9UR2tN","https://dexscreener.com/solana/6But9DFaFbCT7pQMwqdgpvZrfV1Yjb4SEDAUp3nWX3PJ?maker=AgBe4DzK6iFkCABTgEKvtwvnr7h3UqpWeFiuPw9UR2tN")</f>
        <v/>
      </c>
    </row>
    <row r="80">
      <c r="A80" t="inlineStr">
        <is>
          <t>Gn1haSB4Jkh3E9PXSC2BRYrh97ReruvTqf13jd5Jpump</t>
        </is>
      </c>
      <c r="B80" t="inlineStr">
        <is>
          <t>GARGOYLE</t>
        </is>
      </c>
      <c r="C80" t="n">
        <v>15</v>
      </c>
      <c r="D80" t="n">
        <v>0.619</v>
      </c>
      <c r="E80" t="n">
        <v>0.23</v>
      </c>
      <c r="F80" t="n">
        <v>2.71</v>
      </c>
      <c r="G80" t="n">
        <v>3.33</v>
      </c>
      <c r="H80" t="n">
        <v>1</v>
      </c>
      <c r="I80" t="n">
        <v>1</v>
      </c>
      <c r="J80" t="n">
        <v>-1</v>
      </c>
      <c r="K80" t="n">
        <v>-1</v>
      </c>
      <c r="L80">
        <f>HYPERLINK("https://www.defined.fi/sol/Gn1haSB4Jkh3E9PXSC2BRYrh97ReruvTqf13jd5Jpump?maker=AgBe4DzK6iFkCABTgEKvtwvnr7h3UqpWeFiuPw9UR2tN","https://www.defined.fi/sol/Gn1haSB4Jkh3E9PXSC2BRYrh97ReruvTqf13jd5Jpump?maker=AgBe4DzK6iFkCABTgEKvtwvnr7h3UqpWeFiuPw9UR2tN")</f>
        <v/>
      </c>
      <c r="M80">
        <f>HYPERLINK("https://dexscreener.com/solana/Gn1haSB4Jkh3E9PXSC2BRYrh97ReruvTqf13jd5Jpump?maker=AgBe4DzK6iFkCABTgEKvtwvnr7h3UqpWeFiuPw9UR2tN","https://dexscreener.com/solana/Gn1haSB4Jkh3E9PXSC2BRYrh97ReruvTqf13jd5Jpump?maker=AgBe4DzK6iFkCABTgEKvtwvnr7h3UqpWeFiuPw9UR2tN")</f>
        <v/>
      </c>
    </row>
    <row r="81">
      <c r="A81" t="inlineStr">
        <is>
          <t>CV5ou92FNLervBQmWrcRr52B6SMritudHdpk1MYRpump</t>
        </is>
      </c>
      <c r="B81" t="inlineStr">
        <is>
          <t>BOUNCE</t>
        </is>
      </c>
      <c r="C81" t="n">
        <v>15</v>
      </c>
      <c r="D81" t="n">
        <v>-0.574</v>
      </c>
      <c r="E81" t="n">
        <v>-0.64</v>
      </c>
      <c r="F81" t="n">
        <v>0.892</v>
      </c>
      <c r="G81" t="n">
        <v>0.318</v>
      </c>
      <c r="H81" t="n">
        <v>1</v>
      </c>
      <c r="I81" t="n">
        <v>1</v>
      </c>
      <c r="J81" t="n">
        <v>-1</v>
      </c>
      <c r="K81" t="n">
        <v>-1</v>
      </c>
      <c r="L81">
        <f>HYPERLINK("https://www.defined.fi/sol/CV5ou92FNLervBQmWrcRr52B6SMritudHdpk1MYRpump?maker=AgBe4DzK6iFkCABTgEKvtwvnr7h3UqpWeFiuPw9UR2tN","https://www.defined.fi/sol/CV5ou92FNLervBQmWrcRr52B6SMritudHdpk1MYRpump?maker=AgBe4DzK6iFkCABTgEKvtwvnr7h3UqpWeFiuPw9UR2tN")</f>
        <v/>
      </c>
      <c r="M81">
        <f>HYPERLINK("https://dexscreener.com/solana/CV5ou92FNLervBQmWrcRr52B6SMritudHdpk1MYRpump?maker=AgBe4DzK6iFkCABTgEKvtwvnr7h3UqpWeFiuPw9UR2tN","https://dexscreener.com/solana/CV5ou92FNLervBQmWrcRr52B6SMritudHdpk1MYRpump?maker=AgBe4DzK6iFkCABTgEKvtwvnr7h3UqpWeFiuPw9UR2tN")</f>
        <v/>
      </c>
    </row>
    <row r="82">
      <c r="A82" t="inlineStr">
        <is>
          <t>Aqpq4kKstuDsw31Vi3BvtJYqUMWPEvU4zMfqAchspump</t>
        </is>
      </c>
      <c r="B82" t="inlineStr">
        <is>
          <t>Odin</t>
        </is>
      </c>
      <c r="C82" t="n">
        <v>15</v>
      </c>
      <c r="D82" t="n">
        <v>-2.17</v>
      </c>
      <c r="E82" t="n">
        <v>-0.61</v>
      </c>
      <c r="F82" t="n">
        <v>3.56</v>
      </c>
      <c r="G82" t="n">
        <v>1.39</v>
      </c>
      <c r="H82" t="n">
        <v>5</v>
      </c>
      <c r="I82" t="n">
        <v>2</v>
      </c>
      <c r="J82" t="n">
        <v>-1</v>
      </c>
      <c r="K82" t="n">
        <v>-1</v>
      </c>
      <c r="L82">
        <f>HYPERLINK("https://www.defined.fi/sol/Aqpq4kKstuDsw31Vi3BvtJYqUMWPEvU4zMfqAchspump?maker=AgBe4DzK6iFkCABTgEKvtwvnr7h3UqpWeFiuPw9UR2tN","https://www.defined.fi/sol/Aqpq4kKstuDsw31Vi3BvtJYqUMWPEvU4zMfqAchspump?maker=AgBe4DzK6iFkCABTgEKvtwvnr7h3UqpWeFiuPw9UR2tN")</f>
        <v/>
      </c>
      <c r="M82">
        <f>HYPERLINK("https://dexscreener.com/solana/Aqpq4kKstuDsw31Vi3BvtJYqUMWPEvU4zMfqAchspump?maker=AgBe4DzK6iFkCABTgEKvtwvnr7h3UqpWeFiuPw9UR2tN","https://dexscreener.com/solana/Aqpq4kKstuDsw31Vi3BvtJYqUMWPEvU4zMfqAchspump?maker=AgBe4DzK6iFkCABTgEKvtwvnr7h3UqpWeFiuPw9UR2tN")</f>
        <v/>
      </c>
    </row>
    <row r="83">
      <c r="A83" t="inlineStr">
        <is>
          <t>7bC8NmDnACyCtKBwqjjSGis4rdjRMwvRaawsu9nYpump</t>
        </is>
      </c>
      <c r="B83" t="inlineStr">
        <is>
          <t>Mocha</t>
        </is>
      </c>
      <c r="C83" t="n">
        <v>15</v>
      </c>
      <c r="D83" t="n">
        <v>-1.2</v>
      </c>
      <c r="E83" t="n">
        <v>-0.67</v>
      </c>
      <c r="F83" t="n">
        <v>1.78</v>
      </c>
      <c r="G83" t="n">
        <v>0.584</v>
      </c>
      <c r="H83" t="n">
        <v>2</v>
      </c>
      <c r="I83" t="n">
        <v>2</v>
      </c>
      <c r="J83" t="n">
        <v>-1</v>
      </c>
      <c r="K83" t="n">
        <v>-1</v>
      </c>
      <c r="L83">
        <f>HYPERLINK("https://www.defined.fi/sol/7bC8NmDnACyCtKBwqjjSGis4rdjRMwvRaawsu9nYpump?maker=AgBe4DzK6iFkCABTgEKvtwvnr7h3UqpWeFiuPw9UR2tN","https://www.defined.fi/sol/7bC8NmDnACyCtKBwqjjSGis4rdjRMwvRaawsu9nYpump?maker=AgBe4DzK6iFkCABTgEKvtwvnr7h3UqpWeFiuPw9UR2tN")</f>
        <v/>
      </c>
      <c r="M83">
        <f>HYPERLINK("https://dexscreener.com/solana/7bC8NmDnACyCtKBwqjjSGis4rdjRMwvRaawsu9nYpump?maker=AgBe4DzK6iFkCABTgEKvtwvnr7h3UqpWeFiuPw9UR2tN","https://dexscreener.com/solana/7bC8NmDnACyCtKBwqjjSGis4rdjRMwvRaawsu9nYpump?maker=AgBe4DzK6iFkCABTgEKvtwvnr7h3UqpWeFiuPw9UR2tN")</f>
        <v/>
      </c>
    </row>
    <row r="84">
      <c r="A84" t="inlineStr">
        <is>
          <t>D7sAJFiA6SJL5mq8fvvXP1UeEEAhVmLaNv7RUEn1pump</t>
        </is>
      </c>
      <c r="B84" t="inlineStr">
        <is>
          <t>SATOSHI</t>
        </is>
      </c>
      <c r="C84" t="n">
        <v>15</v>
      </c>
      <c r="D84" t="n">
        <v>-0.08599999999999999</v>
      </c>
      <c r="E84" t="n">
        <v>-1</v>
      </c>
      <c r="F84" t="n">
        <v>0.907</v>
      </c>
      <c r="G84" t="n">
        <v>0.821</v>
      </c>
      <c r="H84" t="n">
        <v>1</v>
      </c>
      <c r="I84" t="n">
        <v>1</v>
      </c>
      <c r="J84" t="n">
        <v>-1</v>
      </c>
      <c r="K84" t="n">
        <v>-1</v>
      </c>
      <c r="L84">
        <f>HYPERLINK("https://www.defined.fi/sol/D7sAJFiA6SJL5mq8fvvXP1UeEEAhVmLaNv7RUEn1pump?maker=AgBe4DzK6iFkCABTgEKvtwvnr7h3UqpWeFiuPw9UR2tN","https://www.defined.fi/sol/D7sAJFiA6SJL5mq8fvvXP1UeEEAhVmLaNv7RUEn1pump?maker=AgBe4DzK6iFkCABTgEKvtwvnr7h3UqpWeFiuPw9UR2tN")</f>
        <v/>
      </c>
      <c r="M84">
        <f>HYPERLINK("https://dexscreener.com/solana/D7sAJFiA6SJL5mq8fvvXP1UeEEAhVmLaNv7RUEn1pump?maker=AgBe4DzK6iFkCABTgEKvtwvnr7h3UqpWeFiuPw9UR2tN","https://dexscreener.com/solana/D7sAJFiA6SJL5mq8fvvXP1UeEEAhVmLaNv7RUEn1pump?maker=AgBe4DzK6iFkCABTgEKvtwvnr7h3UqpWeFiuPw9UR2tN")</f>
        <v/>
      </c>
    </row>
    <row r="85">
      <c r="A85" t="inlineStr">
        <is>
          <t>C1XU84iJUs2WiPy4G25VmSsSFCY1G9uj6TDyAXmRpump</t>
        </is>
      </c>
      <c r="B85" t="inlineStr">
        <is>
          <t>$BST</t>
        </is>
      </c>
      <c r="C85" t="n">
        <v>15</v>
      </c>
      <c r="D85" t="n">
        <v>-2.43</v>
      </c>
      <c r="E85" t="n">
        <v>-0.5</v>
      </c>
      <c r="F85" t="n">
        <v>4.88</v>
      </c>
      <c r="G85" t="n">
        <v>2.45</v>
      </c>
      <c r="H85" t="n">
        <v>6</v>
      </c>
      <c r="I85" t="n">
        <v>2</v>
      </c>
      <c r="J85" t="n">
        <v>-1</v>
      </c>
      <c r="K85" t="n">
        <v>-1</v>
      </c>
      <c r="L85">
        <f>HYPERLINK("https://www.defined.fi/sol/C1XU84iJUs2WiPy4G25VmSsSFCY1G9uj6TDyAXmRpump?maker=AgBe4DzK6iFkCABTgEKvtwvnr7h3UqpWeFiuPw9UR2tN","https://www.defined.fi/sol/C1XU84iJUs2WiPy4G25VmSsSFCY1G9uj6TDyAXmRpump?maker=AgBe4DzK6iFkCABTgEKvtwvnr7h3UqpWeFiuPw9UR2tN")</f>
        <v/>
      </c>
      <c r="M85">
        <f>HYPERLINK("https://dexscreener.com/solana/C1XU84iJUs2WiPy4G25VmSsSFCY1G9uj6TDyAXmRpump?maker=AgBe4DzK6iFkCABTgEKvtwvnr7h3UqpWeFiuPw9UR2tN","https://dexscreener.com/solana/C1XU84iJUs2WiPy4G25VmSsSFCY1G9uj6TDyAXmRpump?maker=AgBe4DzK6iFkCABTgEKvtwvnr7h3UqpWeFiuPw9UR2tN")</f>
        <v/>
      </c>
    </row>
    <row r="86">
      <c r="A86" t="inlineStr">
        <is>
          <t>EWf4S4KtDmCAZDxNNUygmsieJnCW77uhnbqf7UTcHR3N</t>
        </is>
      </c>
      <c r="B86" t="inlineStr">
        <is>
          <t>POCHITA</t>
        </is>
      </c>
      <c r="C86" t="n">
        <v>17</v>
      </c>
      <c r="D86" t="n">
        <v>-4.15</v>
      </c>
      <c r="E86" t="n">
        <v>-0.35</v>
      </c>
      <c r="F86" t="n">
        <v>11.86</v>
      </c>
      <c r="G86" t="n">
        <v>7.71</v>
      </c>
      <c r="H86" t="n">
        <v>7</v>
      </c>
      <c r="I86" t="n">
        <v>1</v>
      </c>
      <c r="J86" t="n">
        <v>-1</v>
      </c>
      <c r="K86" t="n">
        <v>-1</v>
      </c>
      <c r="L86">
        <f>HYPERLINK("https://www.defined.fi/sol/EWf4S4KtDmCAZDxNNUygmsieJnCW77uhnbqf7UTcHR3N?maker=AgBe4DzK6iFkCABTgEKvtwvnr7h3UqpWeFiuPw9UR2tN","https://www.defined.fi/sol/EWf4S4KtDmCAZDxNNUygmsieJnCW77uhnbqf7UTcHR3N?maker=AgBe4DzK6iFkCABTgEKvtwvnr7h3UqpWeFiuPw9UR2tN")</f>
        <v/>
      </c>
      <c r="M86">
        <f>HYPERLINK("https://dexscreener.com/solana/EWf4S4KtDmCAZDxNNUygmsieJnCW77uhnbqf7UTcHR3N?maker=AgBe4DzK6iFkCABTgEKvtwvnr7h3UqpWeFiuPw9UR2tN","https://dexscreener.com/solana/EWf4S4KtDmCAZDxNNUygmsieJnCW77uhnbqf7UTcHR3N?maker=AgBe4DzK6iFkCABTgEKvtwvnr7h3UqpWeFiuPw9UR2tN")</f>
        <v/>
      </c>
    </row>
    <row r="87">
      <c r="A87" t="inlineStr">
        <is>
          <t>t1oKvWYrJgrDB8fBgXeZBy4gSf6JdXgzhLwJ71Fpump</t>
        </is>
      </c>
      <c r="B87" t="inlineStr">
        <is>
          <t>Mashio</t>
        </is>
      </c>
      <c r="C87" t="n">
        <v>17</v>
      </c>
      <c r="D87" t="n">
        <v>-0.397</v>
      </c>
      <c r="E87" t="n">
        <v>-1</v>
      </c>
      <c r="F87" t="n">
        <v>0.921</v>
      </c>
      <c r="G87" t="n">
        <v>0.524</v>
      </c>
      <c r="H87" t="n">
        <v>1</v>
      </c>
      <c r="I87" t="n">
        <v>1</v>
      </c>
      <c r="J87" t="n">
        <v>-1</v>
      </c>
      <c r="K87" t="n">
        <v>-1</v>
      </c>
      <c r="L87">
        <f>HYPERLINK("https://www.defined.fi/sol/t1oKvWYrJgrDB8fBgXeZBy4gSf6JdXgzhLwJ71Fpump?maker=AgBe4DzK6iFkCABTgEKvtwvnr7h3UqpWeFiuPw9UR2tN","https://www.defined.fi/sol/t1oKvWYrJgrDB8fBgXeZBy4gSf6JdXgzhLwJ71Fpump?maker=AgBe4DzK6iFkCABTgEKvtwvnr7h3UqpWeFiuPw9UR2tN")</f>
        <v/>
      </c>
      <c r="M87">
        <f>HYPERLINK("https://dexscreener.com/solana/t1oKvWYrJgrDB8fBgXeZBy4gSf6JdXgzhLwJ71Fpump?maker=AgBe4DzK6iFkCABTgEKvtwvnr7h3UqpWeFiuPw9UR2tN","https://dexscreener.com/solana/t1oKvWYrJgrDB8fBgXeZBy4gSf6JdXgzhLwJ71Fpump?maker=AgBe4DzK6iFkCABTgEKvtwvnr7h3UqpWeFiuPw9UR2tN")</f>
        <v/>
      </c>
    </row>
    <row r="88">
      <c r="A88" t="inlineStr">
        <is>
          <t>Ek9vKTa971ECaNMGcFRtTce1ic3soygXHBFBWreXpump</t>
        </is>
      </c>
      <c r="B88" t="inlineStr">
        <is>
          <t>siupak</t>
        </is>
      </c>
      <c r="C88" t="n">
        <v>17</v>
      </c>
      <c r="D88" t="n">
        <v>-0.987</v>
      </c>
      <c r="E88" t="n">
        <v>-0.72</v>
      </c>
      <c r="F88" t="n">
        <v>1.37</v>
      </c>
      <c r="G88" t="n">
        <v>0.38</v>
      </c>
      <c r="H88" t="n">
        <v>3</v>
      </c>
      <c r="I88" t="n">
        <v>1</v>
      </c>
      <c r="J88" t="n">
        <v>-1</v>
      </c>
      <c r="K88" t="n">
        <v>-1</v>
      </c>
      <c r="L88">
        <f>HYPERLINK("https://www.defined.fi/sol/Ek9vKTa971ECaNMGcFRtTce1ic3soygXHBFBWreXpump?maker=AgBe4DzK6iFkCABTgEKvtwvnr7h3UqpWeFiuPw9UR2tN","https://www.defined.fi/sol/Ek9vKTa971ECaNMGcFRtTce1ic3soygXHBFBWreXpump?maker=AgBe4DzK6iFkCABTgEKvtwvnr7h3UqpWeFiuPw9UR2tN")</f>
        <v/>
      </c>
      <c r="M88">
        <f>HYPERLINK("https://dexscreener.com/solana/Ek9vKTa971ECaNMGcFRtTce1ic3soygXHBFBWreXpump?maker=AgBe4DzK6iFkCABTgEKvtwvnr7h3UqpWeFiuPw9UR2tN","https://dexscreener.com/solana/Ek9vKTa971ECaNMGcFRtTce1ic3soygXHBFBWreXpump?maker=AgBe4DzK6iFkCABTgEKvtwvnr7h3UqpWeFiuPw9UR2tN")</f>
        <v/>
      </c>
    </row>
    <row r="89">
      <c r="A89" t="inlineStr">
        <is>
          <t>4czyPTMJ3yT36XSRzc5vm4o7RxtTTLq2TGMuA93mpump</t>
        </is>
      </c>
      <c r="B89" t="inlineStr">
        <is>
          <t>PongPang</t>
        </is>
      </c>
      <c r="C89" t="n">
        <v>19</v>
      </c>
      <c r="D89" t="n">
        <v>-1.45</v>
      </c>
      <c r="E89" t="n">
        <v>-0.74</v>
      </c>
      <c r="F89" t="n">
        <v>1.97</v>
      </c>
      <c r="G89" t="n">
        <v>0.516</v>
      </c>
      <c r="H89" t="n">
        <v>1</v>
      </c>
      <c r="I89" t="n">
        <v>1</v>
      </c>
      <c r="J89" t="n">
        <v>-1</v>
      </c>
      <c r="K89" t="n">
        <v>-1</v>
      </c>
      <c r="L89">
        <f>HYPERLINK("https://www.defined.fi/sol/4czyPTMJ3yT36XSRzc5vm4o7RxtTTLq2TGMuA93mpump?maker=AgBe4DzK6iFkCABTgEKvtwvnr7h3UqpWeFiuPw9UR2tN","https://www.defined.fi/sol/4czyPTMJ3yT36XSRzc5vm4o7RxtTTLq2TGMuA93mpump?maker=AgBe4DzK6iFkCABTgEKvtwvnr7h3UqpWeFiuPw9UR2tN")</f>
        <v/>
      </c>
      <c r="M89">
        <f>HYPERLINK("https://dexscreener.com/solana/4czyPTMJ3yT36XSRzc5vm4o7RxtTTLq2TGMuA93mpump?maker=AgBe4DzK6iFkCABTgEKvtwvnr7h3UqpWeFiuPw9UR2tN","https://dexscreener.com/solana/4czyPTMJ3yT36XSRzc5vm4o7RxtTTLq2TGMuA93mpump?maker=AgBe4DzK6iFkCABTgEKvtwvnr7h3UqpWeFiuPw9UR2tN")</f>
        <v/>
      </c>
    </row>
    <row r="90">
      <c r="A90" t="inlineStr">
        <is>
          <t>7p6RjGNZ7HLHpfTo6nh21XYw4CZgxXLQPzKXG72pNd2y</t>
        </is>
      </c>
      <c r="B90" t="inlineStr">
        <is>
          <t>CIGGS</t>
        </is>
      </c>
      <c r="C90" t="n">
        <v>20</v>
      </c>
      <c r="D90" t="n">
        <v>-1.55</v>
      </c>
      <c r="E90" t="n">
        <v>-0.11</v>
      </c>
      <c r="F90" t="n">
        <v>13.8</v>
      </c>
      <c r="G90" t="n">
        <v>12.24</v>
      </c>
      <c r="H90" t="n">
        <v>2</v>
      </c>
      <c r="I90" t="n">
        <v>2</v>
      </c>
      <c r="J90" t="n">
        <v>-1</v>
      </c>
      <c r="K90" t="n">
        <v>-1</v>
      </c>
      <c r="L90">
        <f>HYPERLINK("https://www.defined.fi/sol/7p6RjGNZ7HLHpfTo6nh21XYw4CZgxXLQPzKXG72pNd2y?maker=AgBe4DzK6iFkCABTgEKvtwvnr7h3UqpWeFiuPw9UR2tN","https://www.defined.fi/sol/7p6RjGNZ7HLHpfTo6nh21XYw4CZgxXLQPzKXG72pNd2y?maker=AgBe4DzK6iFkCABTgEKvtwvnr7h3UqpWeFiuPw9UR2tN")</f>
        <v/>
      </c>
      <c r="M90">
        <f>HYPERLINK("https://dexscreener.com/solana/7p6RjGNZ7HLHpfTo6nh21XYw4CZgxXLQPzKXG72pNd2y?maker=AgBe4DzK6iFkCABTgEKvtwvnr7h3UqpWeFiuPw9UR2tN","https://dexscreener.com/solana/7p6RjGNZ7HLHpfTo6nh21XYw4CZgxXLQPzKXG72pNd2y?maker=AgBe4DzK6iFkCABTgEKvtwvnr7h3UqpWeFiuPw9UR2tN")</f>
        <v/>
      </c>
    </row>
    <row r="91">
      <c r="A91" t="inlineStr">
        <is>
          <t>CzFjtyyTucuL4ijGvNvwnd7svmJzQyxdkCxPYbKbpump</t>
        </is>
      </c>
      <c r="B91" t="inlineStr">
        <is>
          <t>MOOTUN</t>
        </is>
      </c>
      <c r="C91" t="n">
        <v>20</v>
      </c>
      <c r="D91" t="n">
        <v>-1.42</v>
      </c>
      <c r="E91" t="n">
        <v>-0.29</v>
      </c>
      <c r="F91" t="n">
        <v>4.9</v>
      </c>
      <c r="G91" t="n">
        <v>3.48</v>
      </c>
      <c r="H91" t="n">
        <v>1</v>
      </c>
      <c r="I91" t="n">
        <v>1</v>
      </c>
      <c r="J91" t="n">
        <v>-1</v>
      </c>
      <c r="K91" t="n">
        <v>-1</v>
      </c>
      <c r="L91">
        <f>HYPERLINK("https://www.defined.fi/sol/CzFjtyyTucuL4ijGvNvwnd7svmJzQyxdkCxPYbKbpump?maker=AgBe4DzK6iFkCABTgEKvtwvnr7h3UqpWeFiuPw9UR2tN","https://www.defined.fi/sol/CzFjtyyTucuL4ijGvNvwnd7svmJzQyxdkCxPYbKbpump?maker=AgBe4DzK6iFkCABTgEKvtwvnr7h3UqpWeFiuPw9UR2tN")</f>
        <v/>
      </c>
      <c r="M91">
        <f>HYPERLINK("https://dexscreener.com/solana/CzFjtyyTucuL4ijGvNvwnd7svmJzQyxdkCxPYbKbpump?maker=AgBe4DzK6iFkCABTgEKvtwvnr7h3UqpWeFiuPw9UR2tN","https://dexscreener.com/solana/CzFjtyyTucuL4ijGvNvwnd7svmJzQyxdkCxPYbKbpump?maker=AgBe4DzK6iFkCABTgEKvtwvnr7h3UqpWeFiuPw9UR2tN")</f>
        <v/>
      </c>
    </row>
    <row r="92">
      <c r="A92" t="inlineStr">
        <is>
          <t>2QvWRumwVt5xTHmH5kAzZgCVG8dJ9sfcjSN1uKyepump</t>
        </is>
      </c>
      <c r="B92" t="inlineStr">
        <is>
          <t>DeFrog</t>
        </is>
      </c>
      <c r="C92" t="n">
        <v>20</v>
      </c>
      <c r="D92" t="n">
        <v>-1.39</v>
      </c>
      <c r="E92" t="n">
        <v>-0.47</v>
      </c>
      <c r="F92" t="n">
        <v>2.97</v>
      </c>
      <c r="G92" t="n">
        <v>1.58</v>
      </c>
      <c r="H92" t="n">
        <v>1</v>
      </c>
      <c r="I92" t="n">
        <v>1</v>
      </c>
      <c r="J92" t="n">
        <v>-1</v>
      </c>
      <c r="K92" t="n">
        <v>-1</v>
      </c>
      <c r="L92">
        <f>HYPERLINK("https://www.defined.fi/sol/2QvWRumwVt5xTHmH5kAzZgCVG8dJ9sfcjSN1uKyepump?maker=AgBe4DzK6iFkCABTgEKvtwvnr7h3UqpWeFiuPw9UR2tN","https://www.defined.fi/sol/2QvWRumwVt5xTHmH5kAzZgCVG8dJ9sfcjSN1uKyepump?maker=AgBe4DzK6iFkCABTgEKvtwvnr7h3UqpWeFiuPw9UR2tN")</f>
        <v/>
      </c>
      <c r="M92">
        <f>HYPERLINK("https://dexscreener.com/solana/2QvWRumwVt5xTHmH5kAzZgCVG8dJ9sfcjSN1uKyepump?maker=AgBe4DzK6iFkCABTgEKvtwvnr7h3UqpWeFiuPw9UR2tN","https://dexscreener.com/solana/2QvWRumwVt5xTHmH5kAzZgCVG8dJ9sfcjSN1uKyepump?maker=AgBe4DzK6iFkCABTgEKvtwvnr7h3UqpWeFiuPw9UR2tN")</f>
        <v/>
      </c>
    </row>
    <row r="93">
      <c r="A93" t="inlineStr">
        <is>
          <t>2nA3Jji3b6PPzLnQ6JbRXU6Ti3rAJmCYR2Z6qhGGpump</t>
        </is>
      </c>
      <c r="B93" t="inlineStr">
        <is>
          <t>POV</t>
        </is>
      </c>
      <c r="C93" t="n">
        <v>21</v>
      </c>
      <c r="D93" t="n">
        <v>-0.044</v>
      </c>
      <c r="E93" t="n">
        <v>-0.04</v>
      </c>
      <c r="F93" t="n">
        <v>0.984</v>
      </c>
      <c r="G93" t="n">
        <v>0.9389999999999999</v>
      </c>
      <c r="H93" t="n">
        <v>1</v>
      </c>
      <c r="I93" t="n">
        <v>1</v>
      </c>
      <c r="J93" t="n">
        <v>-1</v>
      </c>
      <c r="K93" t="n">
        <v>-1</v>
      </c>
      <c r="L93">
        <f>HYPERLINK("https://www.defined.fi/sol/2nA3Jji3b6PPzLnQ6JbRXU6Ti3rAJmCYR2Z6qhGGpump?maker=AgBe4DzK6iFkCABTgEKvtwvnr7h3UqpWeFiuPw9UR2tN","https://www.defined.fi/sol/2nA3Jji3b6PPzLnQ6JbRXU6Ti3rAJmCYR2Z6qhGGpump?maker=AgBe4DzK6iFkCABTgEKvtwvnr7h3UqpWeFiuPw9UR2tN")</f>
        <v/>
      </c>
      <c r="M93">
        <f>HYPERLINK("https://dexscreener.com/solana/2nA3Jji3b6PPzLnQ6JbRXU6Ti3rAJmCYR2Z6qhGGpump?maker=AgBe4DzK6iFkCABTgEKvtwvnr7h3UqpWeFiuPw9UR2tN","https://dexscreener.com/solana/2nA3Jji3b6PPzLnQ6JbRXU6Ti3rAJmCYR2Z6qhGGpump?maker=AgBe4DzK6iFkCABTgEKvtwvnr7h3UqpWeFiuPw9UR2tN")</f>
        <v/>
      </c>
    </row>
    <row r="94">
      <c r="A94" t="inlineStr">
        <is>
          <t>Gs6dMPyvhqWLuPYaAAJYTvogPKP1hiWNKxeBExHSpump</t>
        </is>
      </c>
      <c r="B94" t="inlineStr">
        <is>
          <t>FIONA</t>
        </is>
      </c>
      <c r="C94" t="n">
        <v>21</v>
      </c>
      <c r="D94" t="n">
        <v>1.4</v>
      </c>
      <c r="E94" t="n">
        <v>1.42</v>
      </c>
      <c r="F94" t="n">
        <v>0.987</v>
      </c>
      <c r="G94" t="n">
        <v>2.39</v>
      </c>
      <c r="H94" t="n">
        <v>2</v>
      </c>
      <c r="I94" t="n">
        <v>1</v>
      </c>
      <c r="J94" t="n">
        <v>-1</v>
      </c>
      <c r="K94" t="n">
        <v>-1</v>
      </c>
      <c r="L94">
        <f>HYPERLINK("https://www.defined.fi/sol/Gs6dMPyvhqWLuPYaAAJYTvogPKP1hiWNKxeBExHSpump?maker=AgBe4DzK6iFkCABTgEKvtwvnr7h3UqpWeFiuPw9UR2tN","https://www.defined.fi/sol/Gs6dMPyvhqWLuPYaAAJYTvogPKP1hiWNKxeBExHSpump?maker=AgBe4DzK6iFkCABTgEKvtwvnr7h3UqpWeFiuPw9UR2tN")</f>
        <v/>
      </c>
      <c r="M94">
        <f>HYPERLINK("https://dexscreener.com/solana/Gs6dMPyvhqWLuPYaAAJYTvogPKP1hiWNKxeBExHSpump?maker=AgBe4DzK6iFkCABTgEKvtwvnr7h3UqpWeFiuPw9UR2tN","https://dexscreener.com/solana/Gs6dMPyvhqWLuPYaAAJYTvogPKP1hiWNKxeBExHSpump?maker=AgBe4DzK6iFkCABTgEKvtwvnr7h3UqpWeFiuPw9UR2tN")</f>
        <v/>
      </c>
    </row>
    <row r="95">
      <c r="A95" t="inlineStr">
        <is>
          <t>5DS6nR7C94eiUav9Exju7LRgnYydsR6eqUBqCrYLpump</t>
        </is>
      </c>
      <c r="B95" t="inlineStr">
        <is>
          <t>FLASH</t>
        </is>
      </c>
      <c r="C95" t="n">
        <v>21</v>
      </c>
      <c r="D95" t="n">
        <v>-1.6</v>
      </c>
      <c r="E95" t="n">
        <v>-0.54</v>
      </c>
      <c r="F95" t="n">
        <v>2.95</v>
      </c>
      <c r="G95" t="n">
        <v>1.35</v>
      </c>
      <c r="H95" t="n">
        <v>1</v>
      </c>
      <c r="I95" t="n">
        <v>1</v>
      </c>
      <c r="J95" t="n">
        <v>-1</v>
      </c>
      <c r="K95" t="n">
        <v>-1</v>
      </c>
      <c r="L95">
        <f>HYPERLINK("https://www.defined.fi/sol/5DS6nR7C94eiUav9Exju7LRgnYydsR6eqUBqCrYLpump?maker=AgBe4DzK6iFkCABTgEKvtwvnr7h3UqpWeFiuPw9UR2tN","https://www.defined.fi/sol/5DS6nR7C94eiUav9Exju7LRgnYydsR6eqUBqCrYLpump?maker=AgBe4DzK6iFkCABTgEKvtwvnr7h3UqpWeFiuPw9UR2tN")</f>
        <v/>
      </c>
      <c r="M95">
        <f>HYPERLINK("https://dexscreener.com/solana/5DS6nR7C94eiUav9Exju7LRgnYydsR6eqUBqCrYLpump?maker=AgBe4DzK6iFkCABTgEKvtwvnr7h3UqpWeFiuPw9UR2tN","https://dexscreener.com/solana/5DS6nR7C94eiUav9Exju7LRgnYydsR6eqUBqCrYLpump?maker=AgBe4DzK6iFkCABTgEKvtwvnr7h3UqpWeFiuPw9UR2tN")</f>
        <v/>
      </c>
    </row>
    <row r="96">
      <c r="A96" t="inlineStr">
        <is>
          <t>BUEpY2hK5CZtGaqn8t2HVqzzhakzjSNENumwRVzzpump</t>
        </is>
      </c>
      <c r="B96" t="inlineStr">
        <is>
          <t>NongMoo</t>
        </is>
      </c>
      <c r="C96" t="n">
        <v>22</v>
      </c>
      <c r="D96" t="n">
        <v>0.209</v>
      </c>
      <c r="E96" t="n">
        <v>0.03</v>
      </c>
      <c r="F96" t="n">
        <v>6.94</v>
      </c>
      <c r="G96" t="n">
        <v>7.04</v>
      </c>
      <c r="H96" t="n">
        <v>3</v>
      </c>
      <c r="I96" t="n">
        <v>3</v>
      </c>
      <c r="J96" t="n">
        <v>-1</v>
      </c>
      <c r="K96" t="n">
        <v>-1</v>
      </c>
      <c r="L96">
        <f>HYPERLINK("https://www.defined.fi/sol/BUEpY2hK5CZtGaqn8t2HVqzzhakzjSNENumwRVzzpump?maker=AgBe4DzK6iFkCABTgEKvtwvnr7h3UqpWeFiuPw9UR2tN","https://www.defined.fi/sol/BUEpY2hK5CZtGaqn8t2HVqzzhakzjSNENumwRVzzpump?maker=AgBe4DzK6iFkCABTgEKvtwvnr7h3UqpWeFiuPw9UR2tN")</f>
        <v/>
      </c>
      <c r="M96">
        <f>HYPERLINK("https://dexscreener.com/solana/BUEpY2hK5CZtGaqn8t2HVqzzhakzjSNENumwRVzzpump?maker=AgBe4DzK6iFkCABTgEKvtwvnr7h3UqpWeFiuPw9UR2tN","https://dexscreener.com/solana/BUEpY2hK5CZtGaqn8t2HVqzzhakzjSNENumwRVzzpump?maker=AgBe4DzK6iFkCABTgEKvtwvnr7h3UqpWeFiuPw9UR2tN")</f>
        <v/>
      </c>
    </row>
    <row r="97">
      <c r="A97" t="inlineStr">
        <is>
          <t>7f4V29BLSmRZxgvHLwtcxUivGs9mutiioLoMzNEDpump</t>
        </is>
      </c>
      <c r="B97" t="inlineStr">
        <is>
          <t>NongMoo</t>
        </is>
      </c>
      <c r="C97" t="n">
        <v>22</v>
      </c>
      <c r="D97" t="n">
        <v>-1.62</v>
      </c>
      <c r="E97" t="n">
        <v>-1</v>
      </c>
      <c r="F97" t="n">
        <v>3.09</v>
      </c>
      <c r="G97" t="n">
        <v>1.47</v>
      </c>
      <c r="H97" t="n">
        <v>1</v>
      </c>
      <c r="I97" t="n">
        <v>1</v>
      </c>
      <c r="J97" t="n">
        <v>-1</v>
      </c>
      <c r="K97" t="n">
        <v>-1</v>
      </c>
      <c r="L97">
        <f>HYPERLINK("https://www.defined.fi/sol/7f4V29BLSmRZxgvHLwtcxUivGs9mutiioLoMzNEDpump?maker=AgBe4DzK6iFkCABTgEKvtwvnr7h3UqpWeFiuPw9UR2tN","https://www.defined.fi/sol/7f4V29BLSmRZxgvHLwtcxUivGs9mutiioLoMzNEDpump?maker=AgBe4DzK6iFkCABTgEKvtwvnr7h3UqpWeFiuPw9UR2tN")</f>
        <v/>
      </c>
      <c r="M97">
        <f>HYPERLINK("https://dexscreener.com/solana/7f4V29BLSmRZxgvHLwtcxUivGs9mutiioLoMzNEDpump?maker=AgBe4DzK6iFkCABTgEKvtwvnr7h3UqpWeFiuPw9UR2tN","https://dexscreener.com/solana/7f4V29BLSmRZxgvHLwtcxUivGs9mutiioLoMzNEDpump?maker=AgBe4DzK6iFkCABTgEKvtwvnr7h3UqpWeFiuPw9UR2tN")</f>
        <v/>
      </c>
    </row>
    <row r="98">
      <c r="A98" t="inlineStr">
        <is>
          <t>7qvpRCUXgm4ZqAacsxobfDD7khgD5Xj6BxPXwTDSpump</t>
        </is>
      </c>
      <c r="B98" t="inlineStr">
        <is>
          <t>MOOWAAN</t>
        </is>
      </c>
      <c r="C98" t="n">
        <v>22</v>
      </c>
      <c r="D98" t="n">
        <v>7.32</v>
      </c>
      <c r="E98" t="n">
        <v>2.51</v>
      </c>
      <c r="F98" t="n">
        <v>2.92</v>
      </c>
      <c r="G98" t="n">
        <v>10.23</v>
      </c>
      <c r="H98" t="n">
        <v>1</v>
      </c>
      <c r="I98" t="n">
        <v>2</v>
      </c>
      <c r="J98" t="n">
        <v>-1</v>
      </c>
      <c r="K98" t="n">
        <v>-1</v>
      </c>
      <c r="L98">
        <f>HYPERLINK("https://www.defined.fi/sol/7qvpRCUXgm4ZqAacsxobfDD7khgD5Xj6BxPXwTDSpump?maker=AgBe4DzK6iFkCABTgEKvtwvnr7h3UqpWeFiuPw9UR2tN","https://www.defined.fi/sol/7qvpRCUXgm4ZqAacsxobfDD7khgD5Xj6BxPXwTDSpump?maker=AgBe4DzK6iFkCABTgEKvtwvnr7h3UqpWeFiuPw9UR2tN")</f>
        <v/>
      </c>
      <c r="M98">
        <f>HYPERLINK("https://dexscreener.com/solana/7qvpRCUXgm4ZqAacsxobfDD7khgD5Xj6BxPXwTDSpump?maker=AgBe4DzK6iFkCABTgEKvtwvnr7h3UqpWeFiuPw9UR2tN","https://dexscreener.com/solana/7qvpRCUXgm4ZqAacsxobfDD7khgD5Xj6BxPXwTDSpump?maker=AgBe4DzK6iFkCABTgEKvtwvnr7h3UqpWeFiuPw9UR2tN")</f>
        <v/>
      </c>
    </row>
    <row r="99">
      <c r="A99" t="inlineStr">
        <is>
          <t>iQuoGfqmXh6J3PShHDntayXGVixfp44wzGkVaH8r8RE</t>
        </is>
      </c>
      <c r="B99" t="inlineStr">
        <is>
          <t>MOOWAAN</t>
        </is>
      </c>
      <c r="C99" t="n">
        <v>22</v>
      </c>
      <c r="D99" t="n">
        <v>2.93</v>
      </c>
      <c r="E99" t="n">
        <v>0.19</v>
      </c>
      <c r="F99" t="n">
        <v>15.59</v>
      </c>
      <c r="G99" t="n">
        <v>18.51</v>
      </c>
      <c r="H99" t="n">
        <v>3</v>
      </c>
      <c r="I99" t="n">
        <v>2</v>
      </c>
      <c r="J99" t="n">
        <v>-1</v>
      </c>
      <c r="K99" t="n">
        <v>-1</v>
      </c>
      <c r="L99">
        <f>HYPERLINK("https://www.defined.fi/sol/iQuoGfqmXh6J3PShHDntayXGVixfp44wzGkVaH8r8RE?maker=AgBe4DzK6iFkCABTgEKvtwvnr7h3UqpWeFiuPw9UR2tN","https://www.defined.fi/sol/iQuoGfqmXh6J3PShHDntayXGVixfp44wzGkVaH8r8RE?maker=AgBe4DzK6iFkCABTgEKvtwvnr7h3UqpWeFiuPw9UR2tN")</f>
        <v/>
      </c>
      <c r="M99">
        <f>HYPERLINK("https://dexscreener.com/solana/iQuoGfqmXh6J3PShHDntayXGVixfp44wzGkVaH8r8RE?maker=AgBe4DzK6iFkCABTgEKvtwvnr7h3UqpWeFiuPw9UR2tN","https://dexscreener.com/solana/iQuoGfqmXh6J3PShHDntayXGVixfp44wzGkVaH8r8RE?maker=AgBe4DzK6iFkCABTgEKvtwvnr7h3UqpWeFiuPw9UR2tN")</f>
        <v/>
      </c>
    </row>
    <row r="100">
      <c r="A100" t="inlineStr">
        <is>
          <t>8qSzR4bSD8p4nZBQXwCGh2J7nSr9TrRbwMHHxtGupump</t>
        </is>
      </c>
      <c r="B100" t="inlineStr">
        <is>
          <t>Nico</t>
        </is>
      </c>
      <c r="C100" t="n">
        <v>22</v>
      </c>
      <c r="D100" t="n">
        <v>-0.059</v>
      </c>
      <c r="E100" t="n">
        <v>-0.01</v>
      </c>
      <c r="F100" t="n">
        <v>3.97</v>
      </c>
      <c r="G100" t="n">
        <v>3.91</v>
      </c>
      <c r="H100" t="n">
        <v>4</v>
      </c>
      <c r="I100" t="n">
        <v>2</v>
      </c>
      <c r="J100" t="n">
        <v>-1</v>
      </c>
      <c r="K100" t="n">
        <v>-1</v>
      </c>
      <c r="L100">
        <f>HYPERLINK("https://www.defined.fi/sol/8qSzR4bSD8p4nZBQXwCGh2J7nSr9TrRbwMHHxtGupump?maker=AgBe4DzK6iFkCABTgEKvtwvnr7h3UqpWeFiuPw9UR2tN","https://www.defined.fi/sol/8qSzR4bSD8p4nZBQXwCGh2J7nSr9TrRbwMHHxtGupump?maker=AgBe4DzK6iFkCABTgEKvtwvnr7h3UqpWeFiuPw9UR2tN")</f>
        <v/>
      </c>
      <c r="M100">
        <f>HYPERLINK("https://dexscreener.com/solana/8qSzR4bSD8p4nZBQXwCGh2J7nSr9TrRbwMHHxtGupump?maker=AgBe4DzK6iFkCABTgEKvtwvnr7h3UqpWeFiuPw9UR2tN","https://dexscreener.com/solana/8qSzR4bSD8p4nZBQXwCGh2J7nSr9TrRbwMHHxtGupump?maker=AgBe4DzK6iFkCABTgEKvtwvnr7h3UqpWeFiuPw9UR2tN")</f>
        <v/>
      </c>
    </row>
    <row r="101">
      <c r="A101" t="inlineStr">
        <is>
          <t>CLg5vife8M6MYHSkqZvXhaA1q2ffKiHZbHxJHW3Xpump</t>
        </is>
      </c>
      <c r="B101" t="inlineStr">
        <is>
          <t>moodeng</t>
        </is>
      </c>
      <c r="C101" t="n">
        <v>22</v>
      </c>
      <c r="D101" t="n">
        <v>-0.188</v>
      </c>
      <c r="E101" t="n">
        <v>-1</v>
      </c>
      <c r="F101" t="n">
        <v>0.506</v>
      </c>
      <c r="G101" t="n">
        <v>0.319</v>
      </c>
      <c r="H101" t="n">
        <v>1</v>
      </c>
      <c r="I101" t="n">
        <v>1</v>
      </c>
      <c r="J101" t="n">
        <v>-1</v>
      </c>
      <c r="K101" t="n">
        <v>-1</v>
      </c>
      <c r="L101">
        <f>HYPERLINK("https://www.defined.fi/sol/CLg5vife8M6MYHSkqZvXhaA1q2ffKiHZbHxJHW3Xpump?maker=AgBe4DzK6iFkCABTgEKvtwvnr7h3UqpWeFiuPw9UR2tN","https://www.defined.fi/sol/CLg5vife8M6MYHSkqZvXhaA1q2ffKiHZbHxJHW3Xpump?maker=AgBe4DzK6iFkCABTgEKvtwvnr7h3UqpWeFiuPw9UR2tN")</f>
        <v/>
      </c>
      <c r="M101">
        <f>HYPERLINK("https://dexscreener.com/solana/CLg5vife8M6MYHSkqZvXhaA1q2ffKiHZbHxJHW3Xpump?maker=AgBe4DzK6iFkCABTgEKvtwvnr7h3UqpWeFiuPw9UR2tN","https://dexscreener.com/solana/CLg5vife8M6MYHSkqZvXhaA1q2ffKiHZbHxJHW3Xpump?maker=AgBe4DzK6iFkCABTgEKvtwvnr7h3UqpWeFiuPw9UR2tN")</f>
        <v/>
      </c>
    </row>
    <row r="102">
      <c r="A102" t="inlineStr">
        <is>
          <t>6KwHZv5VvihBahViUtLawrVrW4Decj2oHWJkK62Bpump</t>
        </is>
      </c>
      <c r="B102" t="inlineStr">
        <is>
          <t>moodengine</t>
        </is>
      </c>
      <c r="C102" t="n">
        <v>22</v>
      </c>
      <c r="D102" t="n">
        <v>-0.117</v>
      </c>
      <c r="E102" t="n">
        <v>-1</v>
      </c>
      <c r="F102" t="n">
        <v>0.498</v>
      </c>
      <c r="G102" t="n">
        <v>0.381</v>
      </c>
      <c r="H102" t="n">
        <v>1</v>
      </c>
      <c r="I102" t="n">
        <v>1</v>
      </c>
      <c r="J102" t="n">
        <v>-1</v>
      </c>
      <c r="K102" t="n">
        <v>-1</v>
      </c>
      <c r="L102">
        <f>HYPERLINK("https://www.defined.fi/sol/6KwHZv5VvihBahViUtLawrVrW4Decj2oHWJkK62Bpump?maker=AgBe4DzK6iFkCABTgEKvtwvnr7h3UqpWeFiuPw9UR2tN","https://www.defined.fi/sol/6KwHZv5VvihBahViUtLawrVrW4Decj2oHWJkK62Bpump?maker=AgBe4DzK6iFkCABTgEKvtwvnr7h3UqpWeFiuPw9UR2tN")</f>
        <v/>
      </c>
      <c r="M102">
        <f>HYPERLINK("https://dexscreener.com/solana/6KwHZv5VvihBahViUtLawrVrW4Decj2oHWJkK62Bpump?maker=AgBe4DzK6iFkCABTgEKvtwvnr7h3UqpWeFiuPw9UR2tN","https://dexscreener.com/solana/6KwHZv5VvihBahViUtLawrVrW4Decj2oHWJkK62Bpump?maker=AgBe4DzK6iFkCABTgEKvtwvnr7h3UqpWeFiuPw9UR2tN")</f>
        <v/>
      </c>
    </row>
    <row r="103">
      <c r="A103" t="inlineStr">
        <is>
          <t>LaLtrEiwtk8DAbqBummvbGaEZmE4WvuwsifGWrFpump</t>
        </is>
      </c>
      <c r="B103" t="inlineStr">
        <is>
          <t>JONAH</t>
        </is>
      </c>
      <c r="C103" t="n">
        <v>23</v>
      </c>
      <c r="D103" t="n">
        <v>-0.047</v>
      </c>
      <c r="E103" t="n">
        <v>-1</v>
      </c>
      <c r="F103" t="n">
        <v>0.497</v>
      </c>
      <c r="G103" t="n">
        <v>0.45</v>
      </c>
      <c r="H103" t="n">
        <v>1</v>
      </c>
      <c r="I103" t="n">
        <v>1</v>
      </c>
      <c r="J103" t="n">
        <v>-1</v>
      </c>
      <c r="K103" t="n">
        <v>-1</v>
      </c>
      <c r="L103">
        <f>HYPERLINK("https://www.defined.fi/sol/LaLtrEiwtk8DAbqBummvbGaEZmE4WvuwsifGWrFpump?maker=AgBe4DzK6iFkCABTgEKvtwvnr7h3UqpWeFiuPw9UR2tN","https://www.defined.fi/sol/LaLtrEiwtk8DAbqBummvbGaEZmE4WvuwsifGWrFpump?maker=AgBe4DzK6iFkCABTgEKvtwvnr7h3UqpWeFiuPw9UR2tN")</f>
        <v/>
      </c>
      <c r="M103">
        <f>HYPERLINK("https://dexscreener.com/solana/LaLtrEiwtk8DAbqBummvbGaEZmE4WvuwsifGWrFpump?maker=AgBe4DzK6iFkCABTgEKvtwvnr7h3UqpWeFiuPw9UR2tN","https://dexscreener.com/solana/LaLtrEiwtk8DAbqBummvbGaEZmE4WvuwsifGWrFpump?maker=AgBe4DzK6iFkCABTgEKvtwvnr7h3UqpWeFiuPw9UR2tN")</f>
        <v/>
      </c>
    </row>
    <row r="104">
      <c r="A104" t="inlineStr">
        <is>
          <t>E9CjgdE7BuPhZ5X7o29WQ9phAHhDLqdVz8tdW8KApump</t>
        </is>
      </c>
      <c r="B104" t="inlineStr">
        <is>
          <t>Jonah</t>
        </is>
      </c>
      <c r="C104" t="n">
        <v>23</v>
      </c>
      <c r="D104" t="n">
        <v>0</v>
      </c>
      <c r="E104" t="n">
        <v>-1</v>
      </c>
      <c r="F104" t="n">
        <v>0.497</v>
      </c>
      <c r="G104" t="n">
        <v>0.496</v>
      </c>
      <c r="H104" t="n">
        <v>1</v>
      </c>
      <c r="I104" t="n">
        <v>1</v>
      </c>
      <c r="J104" t="n">
        <v>-1</v>
      </c>
      <c r="K104" t="n">
        <v>-1</v>
      </c>
      <c r="L104">
        <f>HYPERLINK("https://www.defined.fi/sol/E9CjgdE7BuPhZ5X7o29WQ9phAHhDLqdVz8tdW8KApump?maker=AgBe4DzK6iFkCABTgEKvtwvnr7h3UqpWeFiuPw9UR2tN","https://www.defined.fi/sol/E9CjgdE7BuPhZ5X7o29WQ9phAHhDLqdVz8tdW8KApump?maker=AgBe4DzK6iFkCABTgEKvtwvnr7h3UqpWeFiuPw9UR2tN")</f>
        <v/>
      </c>
      <c r="M104">
        <f>HYPERLINK("https://dexscreener.com/solana/E9CjgdE7BuPhZ5X7o29WQ9phAHhDLqdVz8tdW8KApump?maker=AgBe4DzK6iFkCABTgEKvtwvnr7h3UqpWeFiuPw9UR2tN","https://dexscreener.com/solana/E9CjgdE7BuPhZ5X7o29WQ9phAHhDLqdVz8tdW8KApump?maker=AgBe4DzK6iFkCABTgEKvtwvnr7h3UqpWeFiuPw9UR2tN")</f>
        <v/>
      </c>
    </row>
    <row r="105">
      <c r="A105" t="inlineStr">
        <is>
          <t>AAYoquVHbXqTUFgeeD2qFmHhEjAhADCsTjMdL8zvpump</t>
        </is>
      </c>
      <c r="B105" t="inlineStr">
        <is>
          <t>Tony</t>
        </is>
      </c>
      <c r="C105" t="n">
        <v>23</v>
      </c>
      <c r="D105" t="n">
        <v>-6.12</v>
      </c>
      <c r="E105" t="n">
        <v>-0.31</v>
      </c>
      <c r="F105" t="n">
        <v>19.62</v>
      </c>
      <c r="G105" t="n">
        <v>13.5</v>
      </c>
      <c r="H105" t="n">
        <v>3</v>
      </c>
      <c r="I105" t="n">
        <v>3</v>
      </c>
      <c r="J105" t="n">
        <v>-1</v>
      </c>
      <c r="K105" t="n">
        <v>-1</v>
      </c>
      <c r="L105">
        <f>HYPERLINK("https://www.defined.fi/sol/AAYoquVHbXqTUFgeeD2qFmHhEjAhADCsTjMdL8zvpump?maker=AgBe4DzK6iFkCABTgEKvtwvnr7h3UqpWeFiuPw9UR2tN","https://www.defined.fi/sol/AAYoquVHbXqTUFgeeD2qFmHhEjAhADCsTjMdL8zvpump?maker=AgBe4DzK6iFkCABTgEKvtwvnr7h3UqpWeFiuPw9UR2tN")</f>
        <v/>
      </c>
      <c r="M105">
        <f>HYPERLINK("https://dexscreener.com/solana/AAYoquVHbXqTUFgeeD2qFmHhEjAhADCsTjMdL8zvpump?maker=AgBe4DzK6iFkCABTgEKvtwvnr7h3UqpWeFiuPw9UR2tN","https://dexscreener.com/solana/AAYoquVHbXqTUFgeeD2qFmHhEjAhADCsTjMdL8zvpump?maker=AgBe4DzK6iFkCABTgEKvtwvnr7h3UqpWeFiuPw9UR2tN")</f>
        <v/>
      </c>
    </row>
    <row r="106">
      <c r="A106" t="inlineStr">
        <is>
          <t>BWZTsjVfLRcMVXpWxDFHHX7yQJw8aZ9Yq7PhbUWxpump</t>
        </is>
      </c>
      <c r="B106" t="inlineStr">
        <is>
          <t>MILA</t>
        </is>
      </c>
      <c r="C106" t="n">
        <v>23</v>
      </c>
      <c r="D106" t="n">
        <v>-0.913</v>
      </c>
      <c r="E106" t="n">
        <v>-0.16</v>
      </c>
      <c r="F106" t="n">
        <v>5.8</v>
      </c>
      <c r="G106" t="n">
        <v>4.89</v>
      </c>
      <c r="H106" t="n">
        <v>2</v>
      </c>
      <c r="I106" t="n">
        <v>2</v>
      </c>
      <c r="J106" t="n">
        <v>-1</v>
      </c>
      <c r="K106" t="n">
        <v>-1</v>
      </c>
      <c r="L106">
        <f>HYPERLINK("https://www.defined.fi/sol/BWZTsjVfLRcMVXpWxDFHHX7yQJw8aZ9Yq7PhbUWxpump?maker=AgBe4DzK6iFkCABTgEKvtwvnr7h3UqpWeFiuPw9UR2tN","https://www.defined.fi/sol/BWZTsjVfLRcMVXpWxDFHHX7yQJw8aZ9Yq7PhbUWxpump?maker=AgBe4DzK6iFkCABTgEKvtwvnr7h3UqpWeFiuPw9UR2tN")</f>
        <v/>
      </c>
      <c r="M106">
        <f>HYPERLINK("https://dexscreener.com/solana/BWZTsjVfLRcMVXpWxDFHHX7yQJw8aZ9Yq7PhbUWxpump?maker=AgBe4DzK6iFkCABTgEKvtwvnr7h3UqpWeFiuPw9UR2tN","https://dexscreener.com/solana/BWZTsjVfLRcMVXpWxDFHHX7yQJw8aZ9Yq7PhbUWxpump?maker=AgBe4DzK6iFkCABTgEKvtwvnr7h3UqpWeFiuPw9UR2tN")</f>
        <v/>
      </c>
    </row>
    <row r="107">
      <c r="A107" t="inlineStr">
        <is>
          <t>NpPeUGXDTaN4WMD8MPKj15QJyALP4m5ZyqMw5sypump</t>
        </is>
      </c>
      <c r="B107" t="inlineStr">
        <is>
          <t>HAMOOD</t>
        </is>
      </c>
      <c r="C107" t="n">
        <v>23</v>
      </c>
      <c r="D107" t="n">
        <v>-1.57</v>
      </c>
      <c r="E107" t="n">
        <v>-0.46</v>
      </c>
      <c r="F107" t="n">
        <v>3.39</v>
      </c>
      <c r="G107" t="n">
        <v>1.69</v>
      </c>
      <c r="H107" t="n">
        <v>2</v>
      </c>
      <c r="I107" t="n">
        <v>1</v>
      </c>
      <c r="J107" t="n">
        <v>-1</v>
      </c>
      <c r="K107" t="n">
        <v>-1</v>
      </c>
      <c r="L107">
        <f>HYPERLINK("https://www.defined.fi/sol/NpPeUGXDTaN4WMD8MPKj15QJyALP4m5ZyqMw5sypump?maker=AgBe4DzK6iFkCABTgEKvtwvnr7h3UqpWeFiuPw9UR2tN","https://www.defined.fi/sol/NpPeUGXDTaN4WMD8MPKj15QJyALP4m5ZyqMw5sypump?maker=AgBe4DzK6iFkCABTgEKvtwvnr7h3UqpWeFiuPw9UR2tN")</f>
        <v/>
      </c>
      <c r="M107">
        <f>HYPERLINK("https://dexscreener.com/solana/NpPeUGXDTaN4WMD8MPKj15QJyALP4m5ZyqMw5sypump?maker=AgBe4DzK6iFkCABTgEKvtwvnr7h3UqpWeFiuPw9UR2tN","https://dexscreener.com/solana/NpPeUGXDTaN4WMD8MPKj15QJyALP4m5ZyqMw5sypump?maker=AgBe4DzK6iFkCABTgEKvtwvnr7h3UqpWeFiuPw9UR2tN")</f>
        <v/>
      </c>
    </row>
    <row r="108">
      <c r="A108" t="inlineStr">
        <is>
          <t>5gxBrzztnnNcZeVkw5njc5W6hodfcBjEmQbgC9V9pump</t>
        </is>
      </c>
      <c r="B108" t="inlineStr">
        <is>
          <t>BILL</t>
        </is>
      </c>
      <c r="C108" t="n">
        <v>23</v>
      </c>
      <c r="D108" t="n">
        <v>3.16</v>
      </c>
      <c r="E108" t="n">
        <v>1.08</v>
      </c>
      <c r="F108" t="n">
        <v>2.92</v>
      </c>
      <c r="G108" t="n">
        <v>6.08</v>
      </c>
      <c r="H108" t="n">
        <v>1</v>
      </c>
      <c r="I108" t="n">
        <v>2</v>
      </c>
      <c r="J108" t="n">
        <v>-1</v>
      </c>
      <c r="K108" t="n">
        <v>-1</v>
      </c>
      <c r="L108">
        <f>HYPERLINK("https://www.defined.fi/sol/5gxBrzztnnNcZeVkw5njc5W6hodfcBjEmQbgC9V9pump?maker=AgBe4DzK6iFkCABTgEKvtwvnr7h3UqpWeFiuPw9UR2tN","https://www.defined.fi/sol/5gxBrzztnnNcZeVkw5njc5W6hodfcBjEmQbgC9V9pump?maker=AgBe4DzK6iFkCABTgEKvtwvnr7h3UqpWeFiuPw9UR2tN")</f>
        <v/>
      </c>
      <c r="M108">
        <f>HYPERLINK("https://dexscreener.com/solana/5gxBrzztnnNcZeVkw5njc5W6hodfcBjEmQbgC9V9pump?maker=AgBe4DzK6iFkCABTgEKvtwvnr7h3UqpWeFiuPw9UR2tN","https://dexscreener.com/solana/5gxBrzztnnNcZeVkw5njc5W6hodfcBjEmQbgC9V9pump?maker=AgBe4DzK6iFkCABTgEKvtwvnr7h3UqpWeFiuPw9UR2tN")</f>
        <v/>
      </c>
    </row>
    <row r="109">
      <c r="A109" t="inlineStr">
        <is>
          <t>8JEq3QStGebEhd36UBbGowrM1M9TobriD2w9bbDkpump</t>
        </is>
      </c>
      <c r="B109" t="inlineStr">
        <is>
          <t>FUCK</t>
        </is>
      </c>
      <c r="C109" t="n">
        <v>23</v>
      </c>
      <c r="D109" t="n">
        <v>-2.82</v>
      </c>
      <c r="E109" t="n">
        <v>-0.82</v>
      </c>
      <c r="F109" t="n">
        <v>3.42</v>
      </c>
      <c r="G109" t="n">
        <v>0.599</v>
      </c>
      <c r="H109" t="n">
        <v>4</v>
      </c>
      <c r="I109" t="n">
        <v>1</v>
      </c>
      <c r="J109" t="n">
        <v>-1</v>
      </c>
      <c r="K109" t="n">
        <v>-1</v>
      </c>
      <c r="L109">
        <f>HYPERLINK("https://www.defined.fi/sol/8JEq3QStGebEhd36UBbGowrM1M9TobriD2w9bbDkpump?maker=AgBe4DzK6iFkCABTgEKvtwvnr7h3UqpWeFiuPw9UR2tN","https://www.defined.fi/sol/8JEq3QStGebEhd36UBbGowrM1M9TobriD2w9bbDkpump?maker=AgBe4DzK6iFkCABTgEKvtwvnr7h3UqpWeFiuPw9UR2tN")</f>
        <v/>
      </c>
      <c r="M109">
        <f>HYPERLINK("https://dexscreener.com/solana/8JEq3QStGebEhd36UBbGowrM1M9TobriD2w9bbDkpump?maker=AgBe4DzK6iFkCABTgEKvtwvnr7h3UqpWeFiuPw9UR2tN","https://dexscreener.com/solana/8JEq3QStGebEhd36UBbGowrM1M9TobriD2w9bbDkpump?maker=AgBe4DzK6iFkCABTgEKvtwvnr7h3UqpWeFiuPw9UR2tN")</f>
        <v/>
      </c>
    </row>
    <row r="110">
      <c r="A110" t="inlineStr">
        <is>
          <t>C3QtTofcqAvxafzPHhDtu4ViGmq8Goh4r2zV8vm7pump</t>
        </is>
      </c>
      <c r="B110" t="inlineStr">
        <is>
          <t>MOONY</t>
        </is>
      </c>
      <c r="C110" t="n">
        <v>23</v>
      </c>
      <c r="D110" t="n">
        <v>-0.449</v>
      </c>
      <c r="E110" t="n">
        <v>-0.47</v>
      </c>
      <c r="F110" t="n">
        <v>0.964</v>
      </c>
      <c r="G110" t="n">
        <v>0.515</v>
      </c>
      <c r="H110" t="n">
        <v>1</v>
      </c>
      <c r="I110" t="n">
        <v>1</v>
      </c>
      <c r="J110" t="n">
        <v>-1</v>
      </c>
      <c r="K110" t="n">
        <v>-1</v>
      </c>
      <c r="L110">
        <f>HYPERLINK("https://www.defined.fi/sol/C3QtTofcqAvxafzPHhDtu4ViGmq8Goh4r2zV8vm7pump?maker=AgBe4DzK6iFkCABTgEKvtwvnr7h3UqpWeFiuPw9UR2tN","https://www.defined.fi/sol/C3QtTofcqAvxafzPHhDtu4ViGmq8Goh4r2zV8vm7pump?maker=AgBe4DzK6iFkCABTgEKvtwvnr7h3UqpWeFiuPw9UR2tN")</f>
        <v/>
      </c>
      <c r="M110">
        <f>HYPERLINK("https://dexscreener.com/solana/C3QtTofcqAvxafzPHhDtu4ViGmq8Goh4r2zV8vm7pump?maker=AgBe4DzK6iFkCABTgEKvtwvnr7h3UqpWeFiuPw9UR2tN","https://dexscreener.com/solana/C3QtTofcqAvxafzPHhDtu4ViGmq8Goh4r2zV8vm7pump?maker=AgBe4DzK6iFkCABTgEKvtwvnr7h3UqpWeFiuPw9UR2tN")</f>
        <v/>
      </c>
    </row>
    <row r="111">
      <c r="A111" t="inlineStr">
        <is>
          <t>8osX59prR3cEuFP9fspoSvybmLkm6RpXMXqxgEdHpump</t>
        </is>
      </c>
      <c r="B111" t="inlineStr">
        <is>
          <t>Neko</t>
        </is>
      </c>
      <c r="C111" t="n">
        <v>24</v>
      </c>
      <c r="D111" t="n">
        <v>-0.995</v>
      </c>
      <c r="E111" t="n">
        <v>-1</v>
      </c>
      <c r="F111" t="n">
        <v>1.95</v>
      </c>
      <c r="G111" t="n">
        <v>0.951</v>
      </c>
      <c r="H111" t="n">
        <v>3</v>
      </c>
      <c r="I111" t="n">
        <v>2</v>
      </c>
      <c r="J111" t="n">
        <v>-1</v>
      </c>
      <c r="K111" t="n">
        <v>-1</v>
      </c>
      <c r="L111">
        <f>HYPERLINK("https://www.defined.fi/sol/8osX59prR3cEuFP9fspoSvybmLkm6RpXMXqxgEdHpump?maker=AgBe4DzK6iFkCABTgEKvtwvnr7h3UqpWeFiuPw9UR2tN","https://www.defined.fi/sol/8osX59prR3cEuFP9fspoSvybmLkm6RpXMXqxgEdHpump?maker=AgBe4DzK6iFkCABTgEKvtwvnr7h3UqpWeFiuPw9UR2tN")</f>
        <v/>
      </c>
      <c r="M111">
        <f>HYPERLINK("https://dexscreener.com/solana/8osX59prR3cEuFP9fspoSvybmLkm6RpXMXqxgEdHpump?maker=AgBe4DzK6iFkCABTgEKvtwvnr7h3UqpWeFiuPw9UR2tN","https://dexscreener.com/solana/8osX59prR3cEuFP9fspoSvybmLkm6RpXMXqxgEdHpump?maker=AgBe4DzK6iFkCABTgEKvtwvnr7h3UqpWeFiuPw9UR2tN")</f>
        <v/>
      </c>
    </row>
    <row r="112">
      <c r="A112" t="inlineStr">
        <is>
          <t>2Hc5fZXm6xcHPmWJjV13DMcUDxr162EY8ibpMGcbpump</t>
        </is>
      </c>
      <c r="B112" t="inlineStr">
        <is>
          <t>XINGXING</t>
        </is>
      </c>
      <c r="C112" t="n">
        <v>24</v>
      </c>
      <c r="D112" t="n">
        <v>-0.544</v>
      </c>
      <c r="E112" t="n">
        <v>-0.57</v>
      </c>
      <c r="F112" t="n">
        <v>0.945</v>
      </c>
      <c r="G112" t="n">
        <v>0.402</v>
      </c>
      <c r="H112" t="n">
        <v>1</v>
      </c>
      <c r="I112" t="n">
        <v>1</v>
      </c>
      <c r="J112" t="n">
        <v>-1</v>
      </c>
      <c r="K112" t="n">
        <v>-1</v>
      </c>
      <c r="L112">
        <f>HYPERLINK("https://www.defined.fi/sol/2Hc5fZXm6xcHPmWJjV13DMcUDxr162EY8ibpMGcbpump?maker=AgBe4DzK6iFkCABTgEKvtwvnr7h3UqpWeFiuPw9UR2tN","https://www.defined.fi/sol/2Hc5fZXm6xcHPmWJjV13DMcUDxr162EY8ibpMGcbpump?maker=AgBe4DzK6iFkCABTgEKvtwvnr7h3UqpWeFiuPw9UR2tN")</f>
        <v/>
      </c>
      <c r="M112">
        <f>HYPERLINK("https://dexscreener.com/solana/2Hc5fZXm6xcHPmWJjV13DMcUDxr162EY8ibpMGcbpump?maker=AgBe4DzK6iFkCABTgEKvtwvnr7h3UqpWeFiuPw9UR2tN","https://dexscreener.com/solana/2Hc5fZXm6xcHPmWJjV13DMcUDxr162EY8ibpMGcbpump?maker=AgBe4DzK6iFkCABTgEKvtwvnr7h3UqpWeFiuPw9UR2tN")</f>
        <v/>
      </c>
    </row>
    <row r="113">
      <c r="A113" t="inlineStr">
        <is>
          <t>96u1moE2mSU2FKnwR6oCK4jigVLvjHMbys665dVtpump</t>
        </is>
      </c>
      <c r="B113" t="inlineStr">
        <is>
          <t>rosie</t>
        </is>
      </c>
      <c r="C113" t="n">
        <v>24</v>
      </c>
      <c r="D113" t="n">
        <v>-0.135</v>
      </c>
      <c r="E113" t="n">
        <v>-1</v>
      </c>
      <c r="F113" t="n">
        <v>0.948</v>
      </c>
      <c r="G113" t="n">
        <v>0.8129999999999999</v>
      </c>
      <c r="H113" t="n">
        <v>1</v>
      </c>
      <c r="I113" t="n">
        <v>1</v>
      </c>
      <c r="J113" t="n">
        <v>-1</v>
      </c>
      <c r="K113" t="n">
        <v>-1</v>
      </c>
      <c r="L113">
        <f>HYPERLINK("https://www.defined.fi/sol/96u1moE2mSU2FKnwR6oCK4jigVLvjHMbys665dVtpump?maker=AgBe4DzK6iFkCABTgEKvtwvnr7h3UqpWeFiuPw9UR2tN","https://www.defined.fi/sol/96u1moE2mSU2FKnwR6oCK4jigVLvjHMbys665dVtpump?maker=AgBe4DzK6iFkCABTgEKvtwvnr7h3UqpWeFiuPw9UR2tN")</f>
        <v/>
      </c>
      <c r="M113">
        <f>HYPERLINK("https://dexscreener.com/solana/96u1moE2mSU2FKnwR6oCK4jigVLvjHMbys665dVtpump?maker=AgBe4DzK6iFkCABTgEKvtwvnr7h3UqpWeFiuPw9UR2tN","https://dexscreener.com/solana/96u1moE2mSU2FKnwR6oCK4jigVLvjHMbys665dVtpump?maker=AgBe4DzK6iFkCABTgEKvtwvnr7h3UqpWeFiuPw9UR2tN")</f>
        <v/>
      </c>
    </row>
    <row r="114">
      <c r="A114" t="inlineStr">
        <is>
          <t>GcisBPcZuQu12egsL8zekk3YiJbyZK8KrkU59HhKpump</t>
        </is>
      </c>
      <c r="B114" t="inlineStr">
        <is>
          <t>Mol</t>
        </is>
      </c>
      <c r="C114" t="n">
        <v>24</v>
      </c>
      <c r="D114" t="n">
        <v>-0.101</v>
      </c>
      <c r="E114" t="n">
        <v>-1</v>
      </c>
      <c r="F114" t="n">
        <v>0.473</v>
      </c>
      <c r="G114" t="n">
        <v>0.372</v>
      </c>
      <c r="H114" t="n">
        <v>1</v>
      </c>
      <c r="I114" t="n">
        <v>1</v>
      </c>
      <c r="J114" t="n">
        <v>-1</v>
      </c>
      <c r="K114" t="n">
        <v>-1</v>
      </c>
      <c r="L114">
        <f>HYPERLINK("https://www.defined.fi/sol/GcisBPcZuQu12egsL8zekk3YiJbyZK8KrkU59HhKpump?maker=AgBe4DzK6iFkCABTgEKvtwvnr7h3UqpWeFiuPw9UR2tN","https://www.defined.fi/sol/GcisBPcZuQu12egsL8zekk3YiJbyZK8KrkU59HhKpump?maker=AgBe4DzK6iFkCABTgEKvtwvnr7h3UqpWeFiuPw9UR2tN")</f>
        <v/>
      </c>
      <c r="M114">
        <f>HYPERLINK("https://dexscreener.com/solana/GcisBPcZuQu12egsL8zekk3YiJbyZK8KrkU59HhKpump?maker=AgBe4DzK6iFkCABTgEKvtwvnr7h3UqpWeFiuPw9UR2tN","https://dexscreener.com/solana/GcisBPcZuQu12egsL8zekk3YiJbyZK8KrkU59HhKpump?maker=AgBe4DzK6iFkCABTgEKvtwvnr7h3UqpWeFiuPw9UR2tN")</f>
        <v/>
      </c>
    </row>
    <row r="115">
      <c r="A115" t="inlineStr">
        <is>
          <t>B8whh26yir2ser4csXi6TTx9cmWFJkt2iViLKwJ8pump</t>
        </is>
      </c>
      <c r="B115" t="inlineStr">
        <is>
          <t>PUP</t>
        </is>
      </c>
      <c r="C115" t="n">
        <v>24</v>
      </c>
      <c r="D115" t="n">
        <v>-0.292</v>
      </c>
      <c r="E115" t="n">
        <v>-0.06</v>
      </c>
      <c r="F115" t="n">
        <v>4.74</v>
      </c>
      <c r="G115" t="n">
        <v>4.45</v>
      </c>
      <c r="H115" t="n">
        <v>1</v>
      </c>
      <c r="I115" t="n">
        <v>1</v>
      </c>
      <c r="J115" t="n">
        <v>-1</v>
      </c>
      <c r="K115" t="n">
        <v>-1</v>
      </c>
      <c r="L115">
        <f>HYPERLINK("https://www.defined.fi/sol/B8whh26yir2ser4csXi6TTx9cmWFJkt2iViLKwJ8pump?maker=AgBe4DzK6iFkCABTgEKvtwvnr7h3UqpWeFiuPw9UR2tN","https://www.defined.fi/sol/B8whh26yir2ser4csXi6TTx9cmWFJkt2iViLKwJ8pump?maker=AgBe4DzK6iFkCABTgEKvtwvnr7h3UqpWeFiuPw9UR2tN")</f>
        <v/>
      </c>
      <c r="M115">
        <f>HYPERLINK("https://dexscreener.com/solana/B8whh26yir2ser4csXi6TTx9cmWFJkt2iViLKwJ8pump?maker=AgBe4DzK6iFkCABTgEKvtwvnr7h3UqpWeFiuPw9UR2tN","https://dexscreener.com/solana/B8whh26yir2ser4csXi6TTx9cmWFJkt2iViLKwJ8pump?maker=AgBe4DzK6iFkCABTgEKvtwvnr7h3UqpWeFiuPw9UR2tN")</f>
        <v/>
      </c>
    </row>
    <row r="116">
      <c r="A116" t="inlineStr">
        <is>
          <t>FYkKRBKNaxxZWNxr7qeB4eWgppvcj3ztdDhjujf2pump</t>
        </is>
      </c>
      <c r="B116" t="inlineStr">
        <is>
          <t>MOODENG</t>
        </is>
      </c>
      <c r="C116" t="n">
        <v>27</v>
      </c>
      <c r="D116" t="n">
        <v>0.464</v>
      </c>
      <c r="E116" t="n">
        <v>0.34</v>
      </c>
      <c r="F116" t="n">
        <v>1.38</v>
      </c>
      <c r="G116" t="n">
        <v>1.84</v>
      </c>
      <c r="H116" t="n">
        <v>2</v>
      </c>
      <c r="I116" t="n">
        <v>3</v>
      </c>
      <c r="J116" t="n">
        <v>-1</v>
      </c>
      <c r="K116" t="n">
        <v>-1</v>
      </c>
      <c r="L116">
        <f>HYPERLINK("https://www.defined.fi/sol/FYkKRBKNaxxZWNxr7qeB4eWgppvcj3ztdDhjujf2pump?maker=AgBe4DzK6iFkCABTgEKvtwvnr7h3UqpWeFiuPw9UR2tN","https://www.defined.fi/sol/FYkKRBKNaxxZWNxr7qeB4eWgppvcj3ztdDhjujf2pump?maker=AgBe4DzK6iFkCABTgEKvtwvnr7h3UqpWeFiuPw9UR2tN")</f>
        <v/>
      </c>
      <c r="M116">
        <f>HYPERLINK("https://dexscreener.com/solana/FYkKRBKNaxxZWNxr7qeB4eWgppvcj3ztdDhjujf2pump?maker=AgBe4DzK6iFkCABTgEKvtwvnr7h3UqpWeFiuPw9UR2tN","https://dexscreener.com/solana/FYkKRBKNaxxZWNxr7qeB4eWgppvcj3ztdDhjujf2pump?maker=AgBe4DzK6iFkCABTgEKvtwvnr7h3UqpWeFiuPw9UR2tN")</f>
        <v/>
      </c>
    </row>
    <row r="117">
      <c r="A117" t="inlineStr">
        <is>
          <t>5bBpRuo1MupB5U3j6J53NJgGUp3wjmxBwjypAfCqpump</t>
        </is>
      </c>
      <c r="B117" t="inlineStr">
        <is>
          <t>WHY</t>
        </is>
      </c>
      <c r="C117" t="n">
        <v>27</v>
      </c>
      <c r="D117" t="n">
        <v>-1.11</v>
      </c>
      <c r="E117" t="n">
        <v>-0.41</v>
      </c>
      <c r="F117" t="n">
        <v>2.7</v>
      </c>
      <c r="G117" t="n">
        <v>1.59</v>
      </c>
      <c r="H117" t="n">
        <v>1</v>
      </c>
      <c r="I117" t="n">
        <v>1</v>
      </c>
      <c r="J117" t="n">
        <v>-1</v>
      </c>
      <c r="K117" t="n">
        <v>-1</v>
      </c>
      <c r="L117">
        <f>HYPERLINK("https://www.defined.fi/sol/5bBpRuo1MupB5U3j6J53NJgGUp3wjmxBwjypAfCqpump?maker=AgBe4DzK6iFkCABTgEKvtwvnr7h3UqpWeFiuPw9UR2tN","https://www.defined.fi/sol/5bBpRuo1MupB5U3j6J53NJgGUp3wjmxBwjypAfCqpump?maker=AgBe4DzK6iFkCABTgEKvtwvnr7h3UqpWeFiuPw9UR2tN")</f>
        <v/>
      </c>
      <c r="M117">
        <f>HYPERLINK("https://dexscreener.com/solana/5bBpRuo1MupB5U3j6J53NJgGUp3wjmxBwjypAfCqpump?maker=AgBe4DzK6iFkCABTgEKvtwvnr7h3UqpWeFiuPw9UR2tN","https://dexscreener.com/solana/5bBpRuo1MupB5U3j6J53NJgGUp3wjmxBwjypAfCqpump?maker=AgBe4DzK6iFkCABTgEKvtwvnr7h3UqpWeFiuPw9UR2tN")</f>
        <v/>
      </c>
    </row>
    <row r="118">
      <c r="A118" t="inlineStr">
        <is>
          <t>5ufqWtbsDXAMq76kNVP2UivRrcSdyFyBFAhveK5ppump</t>
        </is>
      </c>
      <c r="B118" t="inlineStr">
        <is>
          <t>Puchi</t>
        </is>
      </c>
      <c r="C118" t="n">
        <v>27</v>
      </c>
      <c r="D118" t="n">
        <v>-0.106</v>
      </c>
      <c r="E118" t="n">
        <v>-0.23</v>
      </c>
      <c r="F118" t="n">
        <v>0.453</v>
      </c>
      <c r="G118" t="n">
        <v>0.347</v>
      </c>
      <c r="H118" t="n">
        <v>1</v>
      </c>
      <c r="I118" t="n">
        <v>1</v>
      </c>
      <c r="J118" t="n">
        <v>-1</v>
      </c>
      <c r="K118" t="n">
        <v>-1</v>
      </c>
      <c r="L118">
        <f>HYPERLINK("https://www.defined.fi/sol/5ufqWtbsDXAMq76kNVP2UivRrcSdyFyBFAhveK5ppump?maker=AgBe4DzK6iFkCABTgEKvtwvnr7h3UqpWeFiuPw9UR2tN","https://www.defined.fi/sol/5ufqWtbsDXAMq76kNVP2UivRrcSdyFyBFAhveK5ppump?maker=AgBe4DzK6iFkCABTgEKvtwvnr7h3UqpWeFiuPw9UR2tN")</f>
        <v/>
      </c>
      <c r="M118">
        <f>HYPERLINK("https://dexscreener.com/solana/5ufqWtbsDXAMq76kNVP2UivRrcSdyFyBFAhveK5ppump?maker=AgBe4DzK6iFkCABTgEKvtwvnr7h3UqpWeFiuPw9UR2tN","https://dexscreener.com/solana/5ufqWtbsDXAMq76kNVP2UivRrcSdyFyBFAhveK5ppump?maker=AgBe4DzK6iFkCABTgEKvtwvnr7h3UqpWeFiuPw9UR2tN")</f>
        <v/>
      </c>
    </row>
    <row r="119">
      <c r="A119" t="inlineStr">
        <is>
          <t>7n1X3Ycu9G2bJU4KKSavGzUbjX4njUw8i9rimbQ4pump</t>
        </is>
      </c>
      <c r="B119" t="inlineStr">
        <is>
          <t>ILY</t>
        </is>
      </c>
      <c r="C119" t="n">
        <v>28</v>
      </c>
      <c r="D119" t="n">
        <v>-1.47</v>
      </c>
      <c r="E119" t="n">
        <v>-0.53</v>
      </c>
      <c r="F119" t="n">
        <v>2.76</v>
      </c>
      <c r="G119" t="n">
        <v>1.3</v>
      </c>
      <c r="H119" t="n">
        <v>3</v>
      </c>
      <c r="I119" t="n">
        <v>2</v>
      </c>
      <c r="J119" t="n">
        <v>-1</v>
      </c>
      <c r="K119" t="n">
        <v>-1</v>
      </c>
      <c r="L119">
        <f>HYPERLINK("https://www.defined.fi/sol/7n1X3Ycu9G2bJU4KKSavGzUbjX4njUw8i9rimbQ4pump?maker=AgBe4DzK6iFkCABTgEKvtwvnr7h3UqpWeFiuPw9UR2tN","https://www.defined.fi/sol/7n1X3Ycu9G2bJU4KKSavGzUbjX4njUw8i9rimbQ4pump?maker=AgBe4DzK6iFkCABTgEKvtwvnr7h3UqpWeFiuPw9UR2tN")</f>
        <v/>
      </c>
      <c r="M119">
        <f>HYPERLINK("https://dexscreener.com/solana/7n1X3Ycu9G2bJU4KKSavGzUbjX4njUw8i9rimbQ4pump?maker=AgBe4DzK6iFkCABTgEKvtwvnr7h3UqpWeFiuPw9UR2tN","https://dexscreener.com/solana/7n1X3Ycu9G2bJU4KKSavGzUbjX4njUw8i9rimbQ4pump?maker=AgBe4DzK6iFkCABTgEKvtwvnr7h3UqpWeFiuPw9UR2tN")</f>
        <v/>
      </c>
    </row>
    <row r="120">
      <c r="A120" t="inlineStr">
        <is>
          <t>64iU5DuW85PEXWJyR5uMNkfbnjjakDMrfNeoWLZRpump</t>
        </is>
      </c>
      <c r="B120" t="inlineStr">
        <is>
          <t>TCoins</t>
        </is>
      </c>
      <c r="C120" t="n">
        <v>28</v>
      </c>
      <c r="D120" t="n">
        <v>-0.88</v>
      </c>
      <c r="E120" t="n">
        <v>-0.24</v>
      </c>
      <c r="F120" t="n">
        <v>3.71</v>
      </c>
      <c r="G120" t="n">
        <v>2.83</v>
      </c>
      <c r="H120" t="n">
        <v>5</v>
      </c>
      <c r="I120" t="n">
        <v>2</v>
      </c>
      <c r="J120" t="n">
        <v>-1</v>
      </c>
      <c r="K120" t="n">
        <v>-1</v>
      </c>
      <c r="L120">
        <f>HYPERLINK("https://www.defined.fi/sol/64iU5DuW85PEXWJyR5uMNkfbnjjakDMrfNeoWLZRpump?maker=AgBe4DzK6iFkCABTgEKvtwvnr7h3UqpWeFiuPw9UR2tN","https://www.defined.fi/sol/64iU5DuW85PEXWJyR5uMNkfbnjjakDMrfNeoWLZRpump?maker=AgBe4DzK6iFkCABTgEKvtwvnr7h3UqpWeFiuPw9UR2tN")</f>
        <v/>
      </c>
      <c r="M120">
        <f>HYPERLINK("https://dexscreener.com/solana/64iU5DuW85PEXWJyR5uMNkfbnjjakDMrfNeoWLZRpump?maker=AgBe4DzK6iFkCABTgEKvtwvnr7h3UqpWeFiuPw9UR2tN","https://dexscreener.com/solana/64iU5DuW85PEXWJyR5uMNkfbnjjakDMrfNeoWLZRpump?maker=AgBe4DzK6iFkCABTgEKvtwvnr7h3UqpWeFiuPw9UR2tN")</f>
        <v/>
      </c>
    </row>
    <row r="121">
      <c r="A121" t="inlineStr">
        <is>
          <t>AdC99RHJhMmF7yLuj1v4TJ6r3RAq3mGEuo2zQe1fpump</t>
        </is>
      </c>
      <c r="B121" t="inlineStr">
        <is>
          <t>NEW</t>
        </is>
      </c>
      <c r="C121" t="n">
        <v>30</v>
      </c>
      <c r="D121" t="n">
        <v>-0.067</v>
      </c>
      <c r="E121" t="n">
        <v>-0.08</v>
      </c>
      <c r="F121" t="n">
        <v>0.819</v>
      </c>
      <c r="G121" t="n">
        <v>0.752</v>
      </c>
      <c r="H121" t="n">
        <v>1</v>
      </c>
      <c r="I121" t="n">
        <v>1</v>
      </c>
      <c r="J121" t="n">
        <v>-1</v>
      </c>
      <c r="K121" t="n">
        <v>-1</v>
      </c>
      <c r="L121">
        <f>HYPERLINK("https://www.defined.fi/sol/AdC99RHJhMmF7yLuj1v4TJ6r3RAq3mGEuo2zQe1fpump?maker=AgBe4DzK6iFkCABTgEKvtwvnr7h3UqpWeFiuPw9UR2tN","https://www.defined.fi/sol/AdC99RHJhMmF7yLuj1v4TJ6r3RAq3mGEuo2zQe1fpump?maker=AgBe4DzK6iFkCABTgEKvtwvnr7h3UqpWeFiuPw9UR2tN")</f>
        <v/>
      </c>
      <c r="M121">
        <f>HYPERLINK("https://dexscreener.com/solana/AdC99RHJhMmF7yLuj1v4TJ6r3RAq3mGEuo2zQe1fpump?maker=AgBe4DzK6iFkCABTgEKvtwvnr7h3UqpWeFiuPw9UR2tN","https://dexscreener.com/solana/AdC99RHJhMmF7yLuj1v4TJ6r3RAq3mGEuo2zQe1fpump?maker=AgBe4DzK6iFkCABTgEKvtwvnr7h3UqpWeFiuPw9UR2tN")</f>
        <v/>
      </c>
    </row>
    <row r="122">
      <c r="A122" t="inlineStr">
        <is>
          <t>9BHmvf4kj2TTDuDxf5X7XQGbeQEMRCN1v52SsRwopump</t>
        </is>
      </c>
      <c r="B122" t="inlineStr">
        <is>
          <t>Burger</t>
        </is>
      </c>
      <c r="C122" t="n">
        <v>30</v>
      </c>
      <c r="D122" t="n">
        <v>1.08</v>
      </c>
      <c r="E122" t="n">
        <v>0.14</v>
      </c>
      <c r="F122" t="n">
        <v>7.91</v>
      </c>
      <c r="G122" t="n">
        <v>8.98</v>
      </c>
      <c r="H122" t="n">
        <v>8</v>
      </c>
      <c r="I122" t="n">
        <v>2</v>
      </c>
      <c r="J122" t="n">
        <v>-1</v>
      </c>
      <c r="K122" t="n">
        <v>-1</v>
      </c>
      <c r="L122">
        <f>HYPERLINK("https://www.defined.fi/sol/9BHmvf4kj2TTDuDxf5X7XQGbeQEMRCN1v52SsRwopump?maker=AgBe4DzK6iFkCABTgEKvtwvnr7h3UqpWeFiuPw9UR2tN","https://www.defined.fi/sol/9BHmvf4kj2TTDuDxf5X7XQGbeQEMRCN1v52SsRwopump?maker=AgBe4DzK6iFkCABTgEKvtwvnr7h3UqpWeFiuPw9UR2tN")</f>
        <v/>
      </c>
      <c r="M122">
        <f>HYPERLINK("https://dexscreener.com/solana/9BHmvf4kj2TTDuDxf5X7XQGbeQEMRCN1v52SsRwopump?maker=AgBe4DzK6iFkCABTgEKvtwvnr7h3UqpWeFiuPw9UR2tN","https://dexscreener.com/solana/9BHmvf4kj2TTDuDxf5X7XQGbeQEMRCN1v52SsRwopump?maker=AgBe4DzK6iFkCABTgEKvtwvnr7h3UqpWeFiuPw9UR2tN")</f>
        <v/>
      </c>
    </row>
    <row r="123">
      <c r="A123" t="inlineStr">
        <is>
          <t>6s1NywmQVyc8moL9Tr48fKkWvQfHKaBFEVzAaMKrP3es</t>
        </is>
      </c>
      <c r="B123" t="inlineStr">
        <is>
          <t>$MEW</t>
        </is>
      </c>
      <c r="C123" t="n">
        <v>30</v>
      </c>
      <c r="D123" t="n">
        <v>-0.2</v>
      </c>
      <c r="E123" t="n">
        <v>-1</v>
      </c>
      <c r="F123" t="n">
        <v>0.885</v>
      </c>
      <c r="G123" t="n">
        <v>0.6840000000000001</v>
      </c>
      <c r="H123" t="n">
        <v>1</v>
      </c>
      <c r="I123" t="n">
        <v>1</v>
      </c>
      <c r="J123" t="n">
        <v>-1</v>
      </c>
      <c r="K123" t="n">
        <v>-1</v>
      </c>
      <c r="L123">
        <f>HYPERLINK("https://www.defined.fi/sol/6s1NywmQVyc8moL9Tr48fKkWvQfHKaBFEVzAaMKrP3es?maker=AgBe4DzK6iFkCABTgEKvtwvnr7h3UqpWeFiuPw9UR2tN","https://www.defined.fi/sol/6s1NywmQVyc8moL9Tr48fKkWvQfHKaBFEVzAaMKrP3es?maker=AgBe4DzK6iFkCABTgEKvtwvnr7h3UqpWeFiuPw9UR2tN")</f>
        <v/>
      </c>
      <c r="M123">
        <f>HYPERLINK("https://dexscreener.com/solana/6s1NywmQVyc8moL9Tr48fKkWvQfHKaBFEVzAaMKrP3es?maker=AgBe4DzK6iFkCABTgEKvtwvnr7h3UqpWeFiuPw9UR2tN","https://dexscreener.com/solana/6s1NywmQVyc8moL9Tr48fKkWvQfHKaBFEVzAaMKrP3es?maker=AgBe4DzK6iFkCABTgEKvtwvnr7h3UqpWeFiuPw9UR2tN")</f>
        <v/>
      </c>
    </row>
    <row r="124">
      <c r="A124" t="inlineStr">
        <is>
          <t>FEFwYgVvKaNUMxKaUB7vpoQ9dZkoHAzfHa1p4joXEaKA</t>
        </is>
      </c>
      <c r="B124" t="inlineStr">
        <is>
          <t>JONA</t>
        </is>
      </c>
      <c r="C124" t="n">
        <v>30</v>
      </c>
      <c r="D124" t="n">
        <v>0.194</v>
      </c>
      <c r="E124" t="n">
        <v>0.24</v>
      </c>
      <c r="F124" t="n">
        <v>0.8179999999999999</v>
      </c>
      <c r="G124" t="n">
        <v>1.01</v>
      </c>
      <c r="H124" t="n">
        <v>1</v>
      </c>
      <c r="I124" t="n">
        <v>1</v>
      </c>
      <c r="J124" t="n">
        <v>-1</v>
      </c>
      <c r="K124" t="n">
        <v>-1</v>
      </c>
      <c r="L124">
        <f>HYPERLINK("https://www.defined.fi/sol/FEFwYgVvKaNUMxKaUB7vpoQ9dZkoHAzfHa1p4joXEaKA?maker=AgBe4DzK6iFkCABTgEKvtwvnr7h3UqpWeFiuPw9UR2tN","https://www.defined.fi/sol/FEFwYgVvKaNUMxKaUB7vpoQ9dZkoHAzfHa1p4joXEaKA?maker=AgBe4DzK6iFkCABTgEKvtwvnr7h3UqpWeFiuPw9UR2tN")</f>
        <v/>
      </c>
      <c r="M124">
        <f>HYPERLINK("https://dexscreener.com/solana/FEFwYgVvKaNUMxKaUB7vpoQ9dZkoHAzfHa1p4joXEaKA?maker=AgBe4DzK6iFkCABTgEKvtwvnr7h3UqpWeFiuPw9UR2tN","https://dexscreener.com/solana/FEFwYgVvKaNUMxKaUB7vpoQ9dZkoHAzfHa1p4joXEaKA?maker=AgBe4DzK6iFkCABTgEKvtwvnr7h3UqpWeFiuPw9UR2tN")</f>
        <v/>
      </c>
    </row>
    <row r="125">
      <c r="A125" t="inlineStr">
        <is>
          <t>5PvBDKj6jfA5d7s7K9C4cJLRT7Fj6cQ6tneGL2Adpump</t>
        </is>
      </c>
      <c r="B125" t="inlineStr">
        <is>
          <t>Huahua</t>
        </is>
      </c>
      <c r="C125" t="n">
        <v>31</v>
      </c>
      <c r="D125" t="n">
        <v>-0.704</v>
      </c>
      <c r="E125" t="n">
        <v>-0.14</v>
      </c>
      <c r="F125" t="n">
        <v>4.93</v>
      </c>
      <c r="G125" t="n">
        <v>4.23</v>
      </c>
      <c r="H125" t="n">
        <v>5</v>
      </c>
      <c r="I125" t="n">
        <v>3</v>
      </c>
      <c r="J125" t="n">
        <v>-1</v>
      </c>
      <c r="K125" t="n">
        <v>-1</v>
      </c>
      <c r="L125">
        <f>HYPERLINK("https://www.defined.fi/sol/5PvBDKj6jfA5d7s7K9C4cJLRT7Fj6cQ6tneGL2Adpump?maker=AgBe4DzK6iFkCABTgEKvtwvnr7h3UqpWeFiuPw9UR2tN","https://www.defined.fi/sol/5PvBDKj6jfA5d7s7K9C4cJLRT7Fj6cQ6tneGL2Adpump?maker=AgBe4DzK6iFkCABTgEKvtwvnr7h3UqpWeFiuPw9UR2tN")</f>
        <v/>
      </c>
      <c r="M125">
        <f>HYPERLINK("https://dexscreener.com/solana/5PvBDKj6jfA5d7s7K9C4cJLRT7Fj6cQ6tneGL2Adpump?maker=AgBe4DzK6iFkCABTgEKvtwvnr7h3UqpWeFiuPw9UR2tN","https://dexscreener.com/solana/5PvBDKj6jfA5d7s7K9C4cJLRT7Fj6cQ6tneGL2Adpump?maker=AgBe4DzK6iFkCABTgEKvtwvnr7h3UqpWeFiuPw9UR2tN")</f>
        <v/>
      </c>
    </row>
    <row r="126">
      <c r="A126" t="inlineStr">
        <is>
          <t>7XGBQAE3kTjNDQZhZWUvXyrAkrD9BsPt2qZYz1U8pump</t>
        </is>
      </c>
      <c r="B126" t="inlineStr">
        <is>
          <t>selo</t>
        </is>
      </c>
      <c r="C126" t="n">
        <v>31</v>
      </c>
      <c r="D126" t="n">
        <v>0.012</v>
      </c>
      <c r="E126" t="n">
        <v>0.01</v>
      </c>
      <c r="F126" t="n">
        <v>1.61</v>
      </c>
      <c r="G126" t="n">
        <v>1.62</v>
      </c>
      <c r="H126" t="n">
        <v>2</v>
      </c>
      <c r="I126" t="n">
        <v>1</v>
      </c>
      <c r="J126" t="n">
        <v>-1</v>
      </c>
      <c r="K126" t="n">
        <v>-1</v>
      </c>
      <c r="L126">
        <f>HYPERLINK("https://www.defined.fi/sol/7XGBQAE3kTjNDQZhZWUvXyrAkrD9BsPt2qZYz1U8pump?maker=AgBe4DzK6iFkCABTgEKvtwvnr7h3UqpWeFiuPw9UR2tN","https://www.defined.fi/sol/7XGBQAE3kTjNDQZhZWUvXyrAkrD9BsPt2qZYz1U8pump?maker=AgBe4DzK6iFkCABTgEKvtwvnr7h3UqpWeFiuPw9UR2tN")</f>
        <v/>
      </c>
      <c r="M126">
        <f>HYPERLINK("https://dexscreener.com/solana/7XGBQAE3kTjNDQZhZWUvXyrAkrD9BsPt2qZYz1U8pump?maker=AgBe4DzK6iFkCABTgEKvtwvnr7h3UqpWeFiuPw9UR2tN","https://dexscreener.com/solana/7XGBQAE3kTjNDQZhZWUvXyrAkrD9BsPt2qZYz1U8pump?maker=AgBe4DzK6iFkCABTgEKvtwvnr7h3UqpWeFiuPw9UR2tN")</f>
        <v/>
      </c>
    </row>
    <row r="127">
      <c r="A127" t="inlineStr">
        <is>
          <t>ATFvGpkYYwrkFxi73EFepvsjKyAvKYeutjpD4yi7pump</t>
        </is>
      </c>
      <c r="B127" t="inlineStr">
        <is>
          <t>neversell</t>
        </is>
      </c>
      <c r="C127" t="n">
        <v>31</v>
      </c>
      <c r="D127" t="n">
        <v>-0.161</v>
      </c>
      <c r="E127" t="n">
        <v>-1</v>
      </c>
      <c r="F127" t="n">
        <v>0.309</v>
      </c>
      <c r="G127" t="n">
        <v>0.148</v>
      </c>
      <c r="H127" t="n">
        <v>0</v>
      </c>
      <c r="I127" t="n">
        <v>1</v>
      </c>
      <c r="J127" t="n">
        <v>-1</v>
      </c>
      <c r="K127" t="n">
        <v>-1</v>
      </c>
      <c r="L127">
        <f>HYPERLINK("https://www.defined.fi/sol/ATFvGpkYYwrkFxi73EFepvsjKyAvKYeutjpD4yi7pump?maker=AgBe4DzK6iFkCABTgEKvtwvnr7h3UqpWeFiuPw9UR2tN","https://www.defined.fi/sol/ATFvGpkYYwrkFxi73EFepvsjKyAvKYeutjpD4yi7pump?maker=AgBe4DzK6iFkCABTgEKvtwvnr7h3UqpWeFiuPw9UR2tN")</f>
        <v/>
      </c>
      <c r="M127">
        <f>HYPERLINK("https://dexscreener.com/solana/ATFvGpkYYwrkFxi73EFepvsjKyAvKYeutjpD4yi7pump?maker=AgBe4DzK6iFkCABTgEKvtwvnr7h3UqpWeFiuPw9UR2tN","https://dexscreener.com/solana/ATFvGpkYYwrkFxi73EFepvsjKyAvKYeutjpD4yi7pump?maker=AgBe4DzK6iFkCABTgEKvtwvnr7h3UqpWeFiuPw9UR2tN")</f>
        <v/>
      </c>
    </row>
    <row r="128">
      <c r="A128" t="inlineStr">
        <is>
          <t>GYWgjP6GjXshJYaXLG7rY81jkVMw9q6ATpGokKbiQUQu</t>
        </is>
      </c>
      <c r="B128" t="inlineStr">
        <is>
          <t>CUMSHOT</t>
        </is>
      </c>
      <c r="C128" t="n">
        <v>31</v>
      </c>
      <c r="D128" t="n">
        <v>-0.141</v>
      </c>
      <c r="E128" t="n">
        <v>-1</v>
      </c>
      <c r="F128" t="n">
        <v>0.4</v>
      </c>
      <c r="G128" t="n">
        <v>0.258</v>
      </c>
      <c r="H128" t="n">
        <v>1</v>
      </c>
      <c r="I128" t="n">
        <v>1</v>
      </c>
      <c r="J128" t="n">
        <v>-1</v>
      </c>
      <c r="K128" t="n">
        <v>-1</v>
      </c>
      <c r="L128">
        <f>HYPERLINK("https://www.defined.fi/sol/GYWgjP6GjXshJYaXLG7rY81jkVMw9q6ATpGokKbiQUQu?maker=AgBe4DzK6iFkCABTgEKvtwvnr7h3UqpWeFiuPw9UR2tN","https://www.defined.fi/sol/GYWgjP6GjXshJYaXLG7rY81jkVMw9q6ATpGokKbiQUQu?maker=AgBe4DzK6iFkCABTgEKvtwvnr7h3UqpWeFiuPw9UR2tN")</f>
        <v/>
      </c>
      <c r="M128">
        <f>HYPERLINK("https://dexscreener.com/solana/GYWgjP6GjXshJYaXLG7rY81jkVMw9q6ATpGokKbiQUQu?maker=AgBe4DzK6iFkCABTgEKvtwvnr7h3UqpWeFiuPw9UR2tN","https://dexscreener.com/solana/GYWgjP6GjXshJYaXLG7rY81jkVMw9q6ATpGokKbiQUQu?maker=AgBe4DzK6iFkCABTgEKvtwvnr7h3UqpWeFiuPw9UR2tN")</f>
        <v/>
      </c>
    </row>
    <row r="129">
      <c r="A129" t="inlineStr">
        <is>
          <t>HZzdBeSNEbJXTByqBBDBzphCXK61onwyYAaoHFDDpump</t>
        </is>
      </c>
      <c r="B129" t="inlineStr">
        <is>
          <t>NEVER</t>
        </is>
      </c>
      <c r="C129" t="n">
        <v>31</v>
      </c>
      <c r="D129" t="n">
        <v>-0.259</v>
      </c>
      <c r="E129" t="n">
        <v>-1</v>
      </c>
      <c r="F129" t="n">
        <v>1.48</v>
      </c>
      <c r="G129" t="n">
        <v>1.22</v>
      </c>
      <c r="H129" t="n">
        <v>0</v>
      </c>
      <c r="I129" t="n">
        <v>1</v>
      </c>
      <c r="J129" t="n">
        <v>-1</v>
      </c>
      <c r="K129" t="n">
        <v>-1</v>
      </c>
      <c r="L129">
        <f>HYPERLINK("https://www.defined.fi/sol/HZzdBeSNEbJXTByqBBDBzphCXK61onwyYAaoHFDDpump?maker=AgBe4DzK6iFkCABTgEKvtwvnr7h3UqpWeFiuPw9UR2tN","https://www.defined.fi/sol/HZzdBeSNEbJXTByqBBDBzphCXK61onwyYAaoHFDDpump?maker=AgBe4DzK6iFkCABTgEKvtwvnr7h3UqpWeFiuPw9UR2tN")</f>
        <v/>
      </c>
      <c r="M129">
        <f>HYPERLINK("https://dexscreener.com/solana/HZzdBeSNEbJXTByqBBDBzphCXK61onwyYAaoHFDDpump?maker=AgBe4DzK6iFkCABTgEKvtwvnr7h3UqpWeFiuPw9UR2tN","https://dexscreener.com/solana/HZzdBeSNEbJXTByqBBDBzphCXK61onwyYAaoHFDDpump?maker=AgBe4DzK6iFkCABTgEKvtwvnr7h3UqpWeFiuPw9UR2tN")</f>
        <v/>
      </c>
    </row>
    <row r="130">
      <c r="A130" t="inlineStr">
        <is>
          <t>ouPPYrAkjkSvCLAT4RERb62pYMkGs5sumYbtuhSBdGc</t>
        </is>
      </c>
      <c r="B130" t="inlineStr">
        <is>
          <t>ouppy</t>
        </is>
      </c>
      <c r="C130" t="n">
        <v>32</v>
      </c>
      <c r="D130" t="n">
        <v>13.94</v>
      </c>
      <c r="E130" t="n">
        <v>1.28</v>
      </c>
      <c r="F130" t="n">
        <v>10.9</v>
      </c>
      <c r="G130" t="n">
        <v>24.84</v>
      </c>
      <c r="H130" t="n">
        <v>5</v>
      </c>
      <c r="I130" t="n">
        <v>3</v>
      </c>
      <c r="J130" t="n">
        <v>-1</v>
      </c>
      <c r="K130" t="n">
        <v>-1</v>
      </c>
      <c r="L130">
        <f>HYPERLINK("https://www.defined.fi/sol/ouPPYrAkjkSvCLAT4RERb62pYMkGs5sumYbtuhSBdGc?maker=AgBe4DzK6iFkCABTgEKvtwvnr7h3UqpWeFiuPw9UR2tN","https://www.defined.fi/sol/ouPPYrAkjkSvCLAT4RERb62pYMkGs5sumYbtuhSBdGc?maker=AgBe4DzK6iFkCABTgEKvtwvnr7h3UqpWeFiuPw9UR2tN")</f>
        <v/>
      </c>
      <c r="M130">
        <f>HYPERLINK("https://dexscreener.com/solana/ouPPYrAkjkSvCLAT4RERb62pYMkGs5sumYbtuhSBdGc?maker=AgBe4DzK6iFkCABTgEKvtwvnr7h3UqpWeFiuPw9UR2tN","https://dexscreener.com/solana/ouPPYrAkjkSvCLAT4RERb62pYMkGs5sumYbtuhSBdGc?maker=AgBe4DzK6iFkCABTgEKvtwvnr7h3UqpWeFiuPw9UR2tN")</f>
        <v/>
      </c>
    </row>
    <row r="131">
      <c r="A131" t="inlineStr">
        <is>
          <t>4dL4fs7TNNJ2cCchPhvH9VptLH2NPjKViKrLBNi9pump</t>
        </is>
      </c>
      <c r="B131" t="inlineStr">
        <is>
          <t>milly</t>
        </is>
      </c>
      <c r="C131" t="n">
        <v>32</v>
      </c>
      <c r="D131" t="n">
        <v>4.26</v>
      </c>
      <c r="E131" t="n">
        <v>0.26</v>
      </c>
      <c r="F131" t="n">
        <v>16.56</v>
      </c>
      <c r="G131" t="n">
        <v>20.82</v>
      </c>
      <c r="H131" t="n">
        <v>1</v>
      </c>
      <c r="I131" t="n">
        <v>1</v>
      </c>
      <c r="J131" t="n">
        <v>-1</v>
      </c>
      <c r="K131" t="n">
        <v>-1</v>
      </c>
      <c r="L131">
        <f>HYPERLINK("https://www.defined.fi/sol/4dL4fs7TNNJ2cCchPhvH9VptLH2NPjKViKrLBNi9pump?maker=AgBe4DzK6iFkCABTgEKvtwvnr7h3UqpWeFiuPw9UR2tN","https://www.defined.fi/sol/4dL4fs7TNNJ2cCchPhvH9VptLH2NPjKViKrLBNi9pump?maker=AgBe4DzK6iFkCABTgEKvtwvnr7h3UqpWeFiuPw9UR2tN")</f>
        <v/>
      </c>
      <c r="M131">
        <f>HYPERLINK("https://dexscreener.com/solana/4dL4fs7TNNJ2cCchPhvH9VptLH2NPjKViKrLBNi9pump?maker=AgBe4DzK6iFkCABTgEKvtwvnr7h3UqpWeFiuPw9UR2tN","https://dexscreener.com/solana/4dL4fs7TNNJ2cCchPhvH9VptLH2NPjKViKrLBNi9pump?maker=AgBe4DzK6iFkCABTgEKvtwvnr7h3UqpWeFiuPw9UR2tN")</f>
        <v/>
      </c>
    </row>
    <row r="132">
      <c r="A132" t="inlineStr">
        <is>
          <t>GSPP71JyD6tT35rQoZq5bYyVE6vnYpMjUs8xE6t6ha3X</t>
        </is>
      </c>
      <c r="B132" t="inlineStr">
        <is>
          <t>TRUSK</t>
        </is>
      </c>
      <c r="C132" t="n">
        <v>33</v>
      </c>
      <c r="D132" t="n">
        <v>-0.033</v>
      </c>
      <c r="E132" t="n">
        <v>-1</v>
      </c>
      <c r="F132" t="n">
        <v>0.821</v>
      </c>
      <c r="G132" t="n">
        <v>0.788</v>
      </c>
      <c r="H132" t="n">
        <v>1</v>
      </c>
      <c r="I132" t="n">
        <v>1</v>
      </c>
      <c r="J132" t="n">
        <v>-1</v>
      </c>
      <c r="K132" t="n">
        <v>-1</v>
      </c>
      <c r="L132">
        <f>HYPERLINK("https://www.defined.fi/sol/GSPP71JyD6tT35rQoZq5bYyVE6vnYpMjUs8xE6t6ha3X?maker=AgBe4DzK6iFkCABTgEKvtwvnr7h3UqpWeFiuPw9UR2tN","https://www.defined.fi/sol/GSPP71JyD6tT35rQoZq5bYyVE6vnYpMjUs8xE6t6ha3X?maker=AgBe4DzK6iFkCABTgEKvtwvnr7h3UqpWeFiuPw9UR2tN")</f>
        <v/>
      </c>
      <c r="M132">
        <f>HYPERLINK("https://dexscreener.com/solana/GSPP71JyD6tT35rQoZq5bYyVE6vnYpMjUs8xE6t6ha3X?maker=AgBe4DzK6iFkCABTgEKvtwvnr7h3UqpWeFiuPw9UR2tN","https://dexscreener.com/solana/GSPP71JyD6tT35rQoZq5bYyVE6vnYpMjUs8xE6t6ha3X?maker=AgBe4DzK6iFkCABTgEKvtwvnr7h3UqpWeFiuPw9UR2tN")</f>
        <v/>
      </c>
    </row>
    <row r="133">
      <c r="A133" t="inlineStr">
        <is>
          <t>44X2VNVnEkqHUMbDTLL3vLExmJZJJFw8HU7GJmrWAooM</t>
        </is>
      </c>
      <c r="B133" t="inlineStr">
        <is>
          <t>LOTTO</t>
        </is>
      </c>
      <c r="C133" t="n">
        <v>33</v>
      </c>
      <c r="D133" t="n">
        <v>-0.204</v>
      </c>
      <c r="E133" t="n">
        <v>-0.25</v>
      </c>
      <c r="F133" t="n">
        <v>0.8179999999999999</v>
      </c>
      <c r="G133" t="n">
        <v>0.602</v>
      </c>
      <c r="H133" t="n">
        <v>1</v>
      </c>
      <c r="I133" t="n">
        <v>1</v>
      </c>
      <c r="J133" t="n">
        <v>-1</v>
      </c>
      <c r="K133" t="n">
        <v>-1</v>
      </c>
      <c r="L133">
        <f>HYPERLINK("https://www.defined.fi/sol/44X2VNVnEkqHUMbDTLL3vLExmJZJJFw8HU7GJmrWAooM?maker=AgBe4DzK6iFkCABTgEKvtwvnr7h3UqpWeFiuPw9UR2tN","https://www.defined.fi/sol/44X2VNVnEkqHUMbDTLL3vLExmJZJJFw8HU7GJmrWAooM?maker=AgBe4DzK6iFkCABTgEKvtwvnr7h3UqpWeFiuPw9UR2tN")</f>
        <v/>
      </c>
      <c r="M133">
        <f>HYPERLINK("https://dexscreener.com/solana/44X2VNVnEkqHUMbDTLL3vLExmJZJJFw8HU7GJmrWAooM?maker=AgBe4DzK6iFkCABTgEKvtwvnr7h3UqpWeFiuPw9UR2tN","https://dexscreener.com/solana/44X2VNVnEkqHUMbDTLL3vLExmJZJJFw8HU7GJmrWAooM?maker=AgBe4DzK6iFkCABTgEKvtwvnr7h3UqpWeFiuPw9UR2tN")</f>
        <v/>
      </c>
    </row>
    <row r="134">
      <c r="A134" t="inlineStr">
        <is>
          <t>KMnDBXcPXoz6oMJW5XG4tXdwSWpmWEP2RQM1Uujpump</t>
        </is>
      </c>
      <c r="B134" t="inlineStr">
        <is>
          <t>FIGHT</t>
        </is>
      </c>
      <c r="C134" t="n">
        <v>33</v>
      </c>
      <c r="D134" t="n">
        <v>23.23</v>
      </c>
      <c r="E134" t="n">
        <v>0.24</v>
      </c>
      <c r="F134" t="n">
        <v>94.95999999999999</v>
      </c>
      <c r="G134" t="n">
        <v>118.19</v>
      </c>
      <c r="H134" t="n">
        <v>1</v>
      </c>
      <c r="I134" t="n">
        <v>1</v>
      </c>
      <c r="J134" t="n">
        <v>-1</v>
      </c>
      <c r="K134" t="n">
        <v>-1</v>
      </c>
      <c r="L134">
        <f>HYPERLINK("https://www.defined.fi/sol/KMnDBXcPXoz6oMJW5XG4tXdwSWpmWEP2RQM1Uujpump?maker=AgBe4DzK6iFkCABTgEKvtwvnr7h3UqpWeFiuPw9UR2tN","https://www.defined.fi/sol/KMnDBXcPXoz6oMJW5XG4tXdwSWpmWEP2RQM1Uujpump?maker=AgBe4DzK6iFkCABTgEKvtwvnr7h3UqpWeFiuPw9UR2tN")</f>
        <v/>
      </c>
      <c r="M134">
        <f>HYPERLINK("https://dexscreener.com/solana/KMnDBXcPXoz6oMJW5XG4tXdwSWpmWEP2RQM1Uujpump?maker=AgBe4DzK6iFkCABTgEKvtwvnr7h3UqpWeFiuPw9UR2tN","https://dexscreener.com/solana/KMnDBXcPXoz6oMJW5XG4tXdwSWpmWEP2RQM1Uujpump?maker=AgBe4DzK6iFkCABTgEKvtwvnr7h3UqpWeFiuPw9UR2tN")</f>
        <v/>
      </c>
    </row>
    <row r="135">
      <c r="A135" t="inlineStr">
        <is>
          <t>CTg3ZgYx79zrE1MteDVkmkcGniiFrK1hJ6yiabropump</t>
        </is>
      </c>
      <c r="B135" t="inlineStr">
        <is>
          <t>NEIRO</t>
        </is>
      </c>
      <c r="C135" t="n">
        <v>33</v>
      </c>
      <c r="D135" t="n">
        <v>38.62</v>
      </c>
      <c r="E135" t="n">
        <v>0.05</v>
      </c>
      <c r="F135" t="n">
        <v>713.53</v>
      </c>
      <c r="G135" t="n">
        <v>752.14</v>
      </c>
      <c r="H135" t="n">
        <v>11</v>
      </c>
      <c r="I135" t="n">
        <v>2</v>
      </c>
      <c r="J135" t="n">
        <v>-1</v>
      </c>
      <c r="K135" t="n">
        <v>-1</v>
      </c>
      <c r="L135">
        <f>HYPERLINK("https://www.defined.fi/sol/CTg3ZgYx79zrE1MteDVkmkcGniiFrK1hJ6yiabropump?maker=AgBe4DzK6iFkCABTgEKvtwvnr7h3UqpWeFiuPw9UR2tN","https://www.defined.fi/sol/CTg3ZgYx79zrE1MteDVkmkcGniiFrK1hJ6yiabropump?maker=AgBe4DzK6iFkCABTgEKvtwvnr7h3UqpWeFiuPw9UR2tN")</f>
        <v/>
      </c>
      <c r="M135">
        <f>HYPERLINK("https://dexscreener.com/solana/CTg3ZgYx79zrE1MteDVkmkcGniiFrK1hJ6yiabropump?maker=AgBe4DzK6iFkCABTgEKvtwvnr7h3UqpWeFiuPw9UR2tN","https://dexscreener.com/solana/CTg3ZgYx79zrE1MteDVkmkcGniiFrK1hJ6yiabropump?maker=AgBe4DzK6iFkCABTgEKvtwvnr7h3UqpWeFiuPw9UR2tN")</f>
        <v/>
      </c>
    </row>
    <row r="136">
      <c r="A136" t="inlineStr">
        <is>
          <t>2QS8fNLzb7sDRak6WvtegxZ3s6QCQuwuoCpFoj6R6ywB</t>
        </is>
      </c>
      <c r="B136" t="inlineStr">
        <is>
          <t>Billy</t>
        </is>
      </c>
      <c r="C136" t="n">
        <v>34</v>
      </c>
      <c r="D136" t="n">
        <v>-0.869</v>
      </c>
      <c r="E136" t="n">
        <v>-0.54</v>
      </c>
      <c r="F136" t="n">
        <v>1.62</v>
      </c>
      <c r="G136" t="n">
        <v>0.729</v>
      </c>
      <c r="H136" t="n">
        <v>1</v>
      </c>
      <c r="I136" t="n">
        <v>1</v>
      </c>
      <c r="J136" t="n">
        <v>-1</v>
      </c>
      <c r="K136" t="n">
        <v>-1</v>
      </c>
      <c r="L136">
        <f>HYPERLINK("https://www.defined.fi/sol/2QS8fNLzb7sDRak6WvtegxZ3s6QCQuwuoCpFoj6R6ywB?maker=AgBe4DzK6iFkCABTgEKvtwvnr7h3UqpWeFiuPw9UR2tN","https://www.defined.fi/sol/2QS8fNLzb7sDRak6WvtegxZ3s6QCQuwuoCpFoj6R6ywB?maker=AgBe4DzK6iFkCABTgEKvtwvnr7h3UqpWeFiuPw9UR2tN")</f>
        <v/>
      </c>
      <c r="M136">
        <f>HYPERLINK("https://dexscreener.com/solana/2QS8fNLzb7sDRak6WvtegxZ3s6QCQuwuoCpFoj6R6ywB?maker=AgBe4DzK6iFkCABTgEKvtwvnr7h3UqpWeFiuPw9UR2tN","https://dexscreener.com/solana/2QS8fNLzb7sDRak6WvtegxZ3s6QCQuwuoCpFoj6R6ywB?maker=AgBe4DzK6iFkCABTgEKvtwvnr7h3UqpWeFiuPw9UR2tN")</f>
        <v/>
      </c>
    </row>
    <row r="137">
      <c r="A137" t="inlineStr">
        <is>
          <t>37ULJPVMrEViRV8PM9Ljzixjpj2KPZuRfZxTpyNTpump</t>
        </is>
      </c>
      <c r="B137" t="inlineStr">
        <is>
          <t>SAVETHEM</t>
        </is>
      </c>
      <c r="C137" t="n">
        <v>35</v>
      </c>
      <c r="D137" t="n">
        <v>-0.124</v>
      </c>
      <c r="E137" t="n">
        <v>-1</v>
      </c>
      <c r="F137" t="n">
        <v>1.29</v>
      </c>
      <c r="G137" t="n">
        <v>1.17</v>
      </c>
      <c r="H137" t="n">
        <v>2</v>
      </c>
      <c r="I137" t="n">
        <v>1</v>
      </c>
      <c r="J137" t="n">
        <v>-1</v>
      </c>
      <c r="K137" t="n">
        <v>-1</v>
      </c>
      <c r="L137">
        <f>HYPERLINK("https://www.defined.fi/sol/37ULJPVMrEViRV8PM9Ljzixjpj2KPZuRfZxTpyNTpump?maker=AgBe4DzK6iFkCABTgEKvtwvnr7h3UqpWeFiuPw9UR2tN","https://www.defined.fi/sol/37ULJPVMrEViRV8PM9Ljzixjpj2KPZuRfZxTpyNTpump?maker=AgBe4DzK6iFkCABTgEKvtwvnr7h3UqpWeFiuPw9UR2tN")</f>
        <v/>
      </c>
      <c r="M137">
        <f>HYPERLINK("https://dexscreener.com/solana/37ULJPVMrEViRV8PM9Ljzixjpj2KPZuRfZxTpyNTpump?maker=AgBe4DzK6iFkCABTgEKvtwvnr7h3UqpWeFiuPw9UR2tN","https://dexscreener.com/solana/37ULJPVMrEViRV8PM9Ljzixjpj2KPZuRfZxTpyNTpump?maker=AgBe4DzK6iFkCABTgEKvtwvnr7h3UqpWeFiuPw9UR2tN")</f>
        <v/>
      </c>
    </row>
    <row r="138">
      <c r="A138" t="inlineStr">
        <is>
          <t>2wLaWf8zR5m2o2FwjVEpZd9JbKsx6BonLky79yFspump</t>
        </is>
      </c>
      <c r="B138" t="inlineStr">
        <is>
          <t>save</t>
        </is>
      </c>
      <c r="C138" t="n">
        <v>35</v>
      </c>
      <c r="D138" t="n">
        <v>-0.053</v>
      </c>
      <c r="E138" t="n">
        <v>-1</v>
      </c>
      <c r="F138" t="n">
        <v>0.431</v>
      </c>
      <c r="G138" t="n">
        <v>0.378</v>
      </c>
      <c r="H138" t="n">
        <v>1</v>
      </c>
      <c r="I138" t="n">
        <v>1</v>
      </c>
      <c r="J138" t="n">
        <v>-1</v>
      </c>
      <c r="K138" t="n">
        <v>-1</v>
      </c>
      <c r="L138">
        <f>HYPERLINK("https://www.defined.fi/sol/2wLaWf8zR5m2o2FwjVEpZd9JbKsx6BonLky79yFspump?maker=AgBe4DzK6iFkCABTgEKvtwvnr7h3UqpWeFiuPw9UR2tN","https://www.defined.fi/sol/2wLaWf8zR5m2o2FwjVEpZd9JbKsx6BonLky79yFspump?maker=AgBe4DzK6iFkCABTgEKvtwvnr7h3UqpWeFiuPw9UR2tN")</f>
        <v/>
      </c>
      <c r="M138">
        <f>HYPERLINK("https://dexscreener.com/solana/2wLaWf8zR5m2o2FwjVEpZd9JbKsx6BonLky79yFspump?maker=AgBe4DzK6iFkCABTgEKvtwvnr7h3UqpWeFiuPw9UR2tN","https://dexscreener.com/solana/2wLaWf8zR5m2o2FwjVEpZd9JbKsx6BonLky79yFspump?maker=AgBe4DzK6iFkCABTgEKvtwvnr7h3UqpWeFiuPw9UR2tN")</f>
        <v/>
      </c>
    </row>
    <row r="139">
      <c r="A139" t="inlineStr">
        <is>
          <t>Fair3oKKbcrGjcka2tTYQdyS6sYnyyQqbCTTiNmE3WHK</t>
        </is>
      </c>
      <c r="B139" t="inlineStr">
        <is>
          <t>$FAIR</t>
        </is>
      </c>
      <c r="C139" t="n">
        <v>35</v>
      </c>
      <c r="D139" t="n">
        <v>-3.29</v>
      </c>
      <c r="E139" t="n">
        <v>-0.26</v>
      </c>
      <c r="F139" t="n">
        <v>12.9</v>
      </c>
      <c r="G139" t="n">
        <v>9.609999999999999</v>
      </c>
      <c r="H139" t="n">
        <v>3</v>
      </c>
      <c r="I139" t="n">
        <v>1</v>
      </c>
      <c r="J139" t="n">
        <v>-1</v>
      </c>
      <c r="K139" t="n">
        <v>-1</v>
      </c>
      <c r="L139">
        <f>HYPERLINK("https://www.defined.fi/sol/Fair3oKKbcrGjcka2tTYQdyS6sYnyyQqbCTTiNmE3WHK?maker=AgBe4DzK6iFkCABTgEKvtwvnr7h3UqpWeFiuPw9UR2tN","https://www.defined.fi/sol/Fair3oKKbcrGjcka2tTYQdyS6sYnyyQqbCTTiNmE3WHK?maker=AgBe4DzK6iFkCABTgEKvtwvnr7h3UqpWeFiuPw9UR2tN")</f>
        <v/>
      </c>
      <c r="M139">
        <f>HYPERLINK("https://dexscreener.com/solana/Fair3oKKbcrGjcka2tTYQdyS6sYnyyQqbCTTiNmE3WHK?maker=AgBe4DzK6iFkCABTgEKvtwvnr7h3UqpWeFiuPw9UR2tN","https://dexscreener.com/solana/Fair3oKKbcrGjcka2tTYQdyS6sYnyyQqbCTTiNmE3WHK?maker=AgBe4DzK6iFkCABTgEKvtwvnr7h3UqpWeFiuPw9UR2tN")</f>
        <v/>
      </c>
    </row>
    <row r="140">
      <c r="A140" t="inlineStr">
        <is>
          <t>3RsT6Bh99LVEMWE5hcAFG21zLPtnHgQQmD5xx264pump</t>
        </is>
      </c>
      <c r="B140" t="inlineStr">
        <is>
          <t>err</t>
        </is>
      </c>
      <c r="C140" t="n">
        <v>36</v>
      </c>
      <c r="D140" t="n">
        <v>0.606</v>
      </c>
      <c r="E140" t="n">
        <v>1.41</v>
      </c>
      <c r="F140" t="n">
        <v>0.431</v>
      </c>
      <c r="G140" t="n">
        <v>1.04</v>
      </c>
      <c r="H140" t="n">
        <v>1</v>
      </c>
      <c r="I140" t="n">
        <v>1</v>
      </c>
      <c r="J140" t="n">
        <v>-1</v>
      </c>
      <c r="K140" t="n">
        <v>-1</v>
      </c>
      <c r="L140">
        <f>HYPERLINK("https://www.defined.fi/sol/3RsT6Bh99LVEMWE5hcAFG21zLPtnHgQQmD5xx264pump?maker=AgBe4DzK6iFkCABTgEKvtwvnr7h3UqpWeFiuPw9UR2tN","https://www.defined.fi/sol/3RsT6Bh99LVEMWE5hcAFG21zLPtnHgQQmD5xx264pump?maker=AgBe4DzK6iFkCABTgEKvtwvnr7h3UqpWeFiuPw9UR2tN")</f>
        <v/>
      </c>
      <c r="M140">
        <f>HYPERLINK("https://dexscreener.com/solana/3RsT6Bh99LVEMWE5hcAFG21zLPtnHgQQmD5xx264pump?maker=AgBe4DzK6iFkCABTgEKvtwvnr7h3UqpWeFiuPw9UR2tN","https://dexscreener.com/solana/3RsT6Bh99LVEMWE5hcAFG21zLPtnHgQQmD5xx264pump?maker=AgBe4DzK6iFkCABTgEKvtwvnr7h3UqpWeFiuPw9UR2tN")</f>
        <v/>
      </c>
    </row>
    <row r="141">
      <c r="A141" t="inlineStr">
        <is>
          <t>Afam9NJWg6YaPXDmyPCzYvC1159YbzSCqeEMK6aLmUSr</t>
        </is>
      </c>
      <c r="B141" t="inlineStr">
        <is>
          <t>GABI</t>
        </is>
      </c>
      <c r="C141" t="n">
        <v>36</v>
      </c>
      <c r="D141" t="n">
        <v>-0.794</v>
      </c>
      <c r="E141" t="n">
        <v>-0.48</v>
      </c>
      <c r="F141" t="n">
        <v>1.69</v>
      </c>
      <c r="G141" t="n">
        <v>0.875</v>
      </c>
      <c r="H141" t="n">
        <v>3</v>
      </c>
      <c r="I141" t="n">
        <v>1</v>
      </c>
      <c r="J141" t="n">
        <v>-1</v>
      </c>
      <c r="K141" t="n">
        <v>-1</v>
      </c>
      <c r="L141">
        <f>HYPERLINK("https://www.defined.fi/sol/Afam9NJWg6YaPXDmyPCzYvC1159YbzSCqeEMK6aLmUSr?maker=AgBe4DzK6iFkCABTgEKvtwvnr7h3UqpWeFiuPw9UR2tN","https://www.defined.fi/sol/Afam9NJWg6YaPXDmyPCzYvC1159YbzSCqeEMK6aLmUSr?maker=AgBe4DzK6iFkCABTgEKvtwvnr7h3UqpWeFiuPw9UR2tN")</f>
        <v/>
      </c>
      <c r="M141">
        <f>HYPERLINK("https://dexscreener.com/solana/Afam9NJWg6YaPXDmyPCzYvC1159YbzSCqeEMK6aLmUSr?maker=AgBe4DzK6iFkCABTgEKvtwvnr7h3UqpWeFiuPw9UR2tN","https://dexscreener.com/solana/Afam9NJWg6YaPXDmyPCzYvC1159YbzSCqeEMK6aLmUSr?maker=AgBe4DzK6iFkCABTgEKvtwvnr7h3UqpWeFiuPw9UR2tN")</f>
        <v/>
      </c>
    </row>
    <row r="142">
      <c r="A142" t="inlineStr">
        <is>
          <t>ANe7JbV7PEn2Wnbi86FNm6VEUzxorPJEsovf58FEpump</t>
        </is>
      </c>
      <c r="B142" t="inlineStr">
        <is>
          <t>yur</t>
        </is>
      </c>
      <c r="C142" t="n">
        <v>36</v>
      </c>
      <c r="D142" t="n">
        <v>-0.315</v>
      </c>
      <c r="E142" t="n">
        <v>-1</v>
      </c>
      <c r="F142" t="n">
        <v>1.72</v>
      </c>
      <c r="G142" t="n">
        <v>1.4</v>
      </c>
      <c r="H142" t="n">
        <v>2</v>
      </c>
      <c r="I142" t="n">
        <v>2</v>
      </c>
      <c r="J142" t="n">
        <v>-1</v>
      </c>
      <c r="K142" t="n">
        <v>-1</v>
      </c>
      <c r="L142">
        <f>HYPERLINK("https://www.defined.fi/sol/ANe7JbV7PEn2Wnbi86FNm6VEUzxorPJEsovf58FEpump?maker=AgBe4DzK6iFkCABTgEKvtwvnr7h3UqpWeFiuPw9UR2tN","https://www.defined.fi/sol/ANe7JbV7PEn2Wnbi86FNm6VEUzxorPJEsovf58FEpump?maker=AgBe4DzK6iFkCABTgEKvtwvnr7h3UqpWeFiuPw9UR2tN")</f>
        <v/>
      </c>
      <c r="M142">
        <f>HYPERLINK("https://dexscreener.com/solana/ANe7JbV7PEn2Wnbi86FNm6VEUzxorPJEsovf58FEpump?maker=AgBe4DzK6iFkCABTgEKvtwvnr7h3UqpWeFiuPw9UR2tN","https://dexscreener.com/solana/ANe7JbV7PEn2Wnbi86FNm6VEUzxorPJEsovf58FEpump?maker=AgBe4DzK6iFkCABTgEKvtwvnr7h3UqpWeFiuPw9UR2tN")</f>
        <v/>
      </c>
    </row>
    <row r="143">
      <c r="A143" t="inlineStr">
        <is>
          <t>DFoLZBmkxCrzGq7DYCYyY8nHWDAeDFABP2cL6jy4pump</t>
        </is>
      </c>
      <c r="B143" t="inlineStr">
        <is>
          <t>lmao</t>
        </is>
      </c>
      <c r="C143" t="n">
        <v>36</v>
      </c>
      <c r="D143" t="n">
        <v>-0.262</v>
      </c>
      <c r="E143" t="n">
        <v>-1</v>
      </c>
      <c r="F143" t="n">
        <v>0.858</v>
      </c>
      <c r="G143" t="n">
        <v>0.596</v>
      </c>
      <c r="H143" t="n">
        <v>1</v>
      </c>
      <c r="I143" t="n">
        <v>1</v>
      </c>
      <c r="J143" t="n">
        <v>-1</v>
      </c>
      <c r="K143" t="n">
        <v>-1</v>
      </c>
      <c r="L143">
        <f>HYPERLINK("https://www.defined.fi/sol/DFoLZBmkxCrzGq7DYCYyY8nHWDAeDFABP2cL6jy4pump?maker=AgBe4DzK6iFkCABTgEKvtwvnr7h3UqpWeFiuPw9UR2tN","https://www.defined.fi/sol/DFoLZBmkxCrzGq7DYCYyY8nHWDAeDFABP2cL6jy4pump?maker=AgBe4DzK6iFkCABTgEKvtwvnr7h3UqpWeFiuPw9UR2tN")</f>
        <v/>
      </c>
      <c r="M143">
        <f>HYPERLINK("https://dexscreener.com/solana/DFoLZBmkxCrzGq7DYCYyY8nHWDAeDFABP2cL6jy4pump?maker=AgBe4DzK6iFkCABTgEKvtwvnr7h3UqpWeFiuPw9UR2tN","https://dexscreener.com/solana/DFoLZBmkxCrzGq7DYCYyY8nHWDAeDFABP2cL6jy4pump?maker=AgBe4DzK6iFkCABTgEKvtwvnr7h3UqpWeFiuPw9UR2tN")</f>
        <v/>
      </c>
    </row>
    <row r="144">
      <c r="A144" t="inlineStr">
        <is>
          <t>HG3ozTUwzSpvsbwfZHrceS9ribNSHXjcwYgQGyJrpump</t>
        </is>
      </c>
      <c r="B144" t="inlineStr">
        <is>
          <t>SrHorse</t>
        </is>
      </c>
      <c r="C144" t="n">
        <v>36</v>
      </c>
      <c r="D144" t="n">
        <v>0.167</v>
      </c>
      <c r="E144" t="n">
        <v>-1</v>
      </c>
      <c r="F144" t="n">
        <v>0.856</v>
      </c>
      <c r="G144" t="n">
        <v>1.02</v>
      </c>
      <c r="H144" t="n">
        <v>1</v>
      </c>
      <c r="I144" t="n">
        <v>1</v>
      </c>
      <c r="J144" t="n">
        <v>-1</v>
      </c>
      <c r="K144" t="n">
        <v>-1</v>
      </c>
      <c r="L144">
        <f>HYPERLINK("https://www.defined.fi/sol/HG3ozTUwzSpvsbwfZHrceS9ribNSHXjcwYgQGyJrpump?maker=AgBe4DzK6iFkCABTgEKvtwvnr7h3UqpWeFiuPw9UR2tN","https://www.defined.fi/sol/HG3ozTUwzSpvsbwfZHrceS9ribNSHXjcwYgQGyJrpump?maker=AgBe4DzK6iFkCABTgEKvtwvnr7h3UqpWeFiuPw9UR2tN")</f>
        <v/>
      </c>
      <c r="M144">
        <f>HYPERLINK("https://dexscreener.com/solana/HG3ozTUwzSpvsbwfZHrceS9ribNSHXjcwYgQGyJrpump?maker=AgBe4DzK6iFkCABTgEKvtwvnr7h3UqpWeFiuPw9UR2tN","https://dexscreener.com/solana/HG3ozTUwzSpvsbwfZHrceS9ribNSHXjcwYgQGyJrpump?maker=AgBe4DzK6iFkCABTgEKvtwvnr7h3UqpWeFiuPw9UR2tN")</f>
        <v/>
      </c>
    </row>
    <row r="145">
      <c r="A145" t="inlineStr">
        <is>
          <t>AwvKn1U5g1wxW3yFcbguAqN1FTcSkQaANTwWDjmVJBPL</t>
        </is>
      </c>
      <c r="B145" t="inlineStr">
        <is>
          <t>Ohana</t>
        </is>
      </c>
      <c r="C145" t="n">
        <v>36</v>
      </c>
      <c r="D145" t="n">
        <v>-0.014</v>
      </c>
      <c r="E145" t="n">
        <v>-0.08</v>
      </c>
      <c r="F145" t="n">
        <v>0.165</v>
      </c>
      <c r="G145" t="n">
        <v>0.149</v>
      </c>
      <c r="H145" t="n">
        <v>1</v>
      </c>
      <c r="I145" t="n">
        <v>1</v>
      </c>
      <c r="J145" t="n">
        <v>-1</v>
      </c>
      <c r="K145" t="n">
        <v>-1</v>
      </c>
      <c r="L145">
        <f>HYPERLINK("https://www.defined.fi/sol/AwvKn1U5g1wxW3yFcbguAqN1FTcSkQaANTwWDjmVJBPL?maker=AgBe4DzK6iFkCABTgEKvtwvnr7h3UqpWeFiuPw9UR2tN","https://www.defined.fi/sol/AwvKn1U5g1wxW3yFcbguAqN1FTcSkQaANTwWDjmVJBPL?maker=AgBe4DzK6iFkCABTgEKvtwvnr7h3UqpWeFiuPw9UR2tN")</f>
        <v/>
      </c>
      <c r="M145">
        <f>HYPERLINK("https://dexscreener.com/solana/AwvKn1U5g1wxW3yFcbguAqN1FTcSkQaANTwWDjmVJBPL?maker=AgBe4DzK6iFkCABTgEKvtwvnr7h3UqpWeFiuPw9UR2tN","https://dexscreener.com/solana/AwvKn1U5g1wxW3yFcbguAqN1FTcSkQaANTwWDjmVJBPL?maker=AgBe4DzK6iFkCABTgEKvtwvnr7h3UqpWeFiuPw9UR2tN")</f>
        <v/>
      </c>
    </row>
    <row r="146">
      <c r="A146" t="inlineStr">
        <is>
          <t>FZzP4E1VjssGyep4eiQta5UTiY6UZcYX1QJ6ituLHY4o</t>
        </is>
      </c>
      <c r="B146" t="inlineStr">
        <is>
          <t>Po$tie</t>
        </is>
      </c>
      <c r="C146" t="n">
        <v>37</v>
      </c>
      <c r="D146" t="n">
        <v>-0.001</v>
      </c>
      <c r="E146" t="n">
        <v>-1</v>
      </c>
      <c r="F146" t="n">
        <v>0.417</v>
      </c>
      <c r="G146" t="n">
        <v>0.4</v>
      </c>
      <c r="H146" t="n">
        <v>1</v>
      </c>
      <c r="I146" t="n">
        <v>2</v>
      </c>
      <c r="J146" t="n">
        <v>-1</v>
      </c>
      <c r="K146" t="n">
        <v>-1</v>
      </c>
      <c r="L146">
        <f>HYPERLINK("https://www.defined.fi/sol/FZzP4E1VjssGyep4eiQta5UTiY6UZcYX1QJ6ituLHY4o?maker=AgBe4DzK6iFkCABTgEKvtwvnr7h3UqpWeFiuPw9UR2tN","https://www.defined.fi/sol/FZzP4E1VjssGyep4eiQta5UTiY6UZcYX1QJ6ituLHY4o?maker=AgBe4DzK6iFkCABTgEKvtwvnr7h3UqpWeFiuPw9UR2tN")</f>
        <v/>
      </c>
      <c r="M146">
        <f>HYPERLINK("https://dexscreener.com/solana/FZzP4E1VjssGyep4eiQta5UTiY6UZcYX1QJ6ituLHY4o?maker=AgBe4DzK6iFkCABTgEKvtwvnr7h3UqpWeFiuPw9UR2tN","https://dexscreener.com/solana/FZzP4E1VjssGyep4eiQta5UTiY6UZcYX1QJ6ituLHY4o?maker=AgBe4DzK6iFkCABTgEKvtwvnr7h3UqpWeFiuPw9UR2tN")</f>
        <v/>
      </c>
    </row>
    <row r="147">
      <c r="A147" t="inlineStr">
        <is>
          <t>3Td4iv7G4F3YU25fRXJpcYrhzQH47ew9ixUtPYnxpump</t>
        </is>
      </c>
      <c r="B147" t="inlineStr">
        <is>
          <t>BEBE</t>
        </is>
      </c>
      <c r="C147" t="n">
        <v>37</v>
      </c>
      <c r="D147" t="n">
        <v>-0.045</v>
      </c>
      <c r="E147" t="n">
        <v>-1</v>
      </c>
      <c r="F147" t="n">
        <v>0.423</v>
      </c>
      <c r="G147" t="n">
        <v>0.378</v>
      </c>
      <c r="H147" t="n">
        <v>1</v>
      </c>
      <c r="I147" t="n">
        <v>1</v>
      </c>
      <c r="J147" t="n">
        <v>-1</v>
      </c>
      <c r="K147" t="n">
        <v>-1</v>
      </c>
      <c r="L147">
        <f>HYPERLINK("https://www.defined.fi/sol/3Td4iv7G4F3YU25fRXJpcYrhzQH47ew9ixUtPYnxpump?maker=AgBe4DzK6iFkCABTgEKvtwvnr7h3UqpWeFiuPw9UR2tN","https://www.defined.fi/sol/3Td4iv7G4F3YU25fRXJpcYrhzQH47ew9ixUtPYnxpump?maker=AgBe4DzK6iFkCABTgEKvtwvnr7h3UqpWeFiuPw9UR2tN")</f>
        <v/>
      </c>
      <c r="M147">
        <f>HYPERLINK("https://dexscreener.com/solana/3Td4iv7G4F3YU25fRXJpcYrhzQH47ew9ixUtPYnxpump?maker=AgBe4DzK6iFkCABTgEKvtwvnr7h3UqpWeFiuPw9UR2tN","https://dexscreener.com/solana/3Td4iv7G4F3YU25fRXJpcYrhzQH47ew9ixUtPYnxpump?maker=AgBe4DzK6iFkCABTgEKvtwvnr7h3UqpWeFiuPw9UR2tN")</f>
        <v/>
      </c>
    </row>
    <row r="148">
      <c r="A148" t="inlineStr">
        <is>
          <t>3oDcFKBFV2Sm1WBBJY1s7Mmx5vhKfQUghRnRtRLbpump</t>
        </is>
      </c>
      <c r="B148" t="inlineStr">
        <is>
          <t>RETAWDIO</t>
        </is>
      </c>
      <c r="C148" t="n">
        <v>37</v>
      </c>
      <c r="D148" t="n">
        <v>-0.018</v>
      </c>
      <c r="E148" t="n">
        <v>-1</v>
      </c>
      <c r="F148" t="n">
        <v>0.422</v>
      </c>
      <c r="G148" t="n">
        <v>0.404</v>
      </c>
      <c r="H148" t="n">
        <v>1</v>
      </c>
      <c r="I148" t="n">
        <v>1</v>
      </c>
      <c r="J148" t="n">
        <v>-1</v>
      </c>
      <c r="K148" t="n">
        <v>-1</v>
      </c>
      <c r="L148">
        <f>HYPERLINK("https://www.defined.fi/sol/3oDcFKBFV2Sm1WBBJY1s7Mmx5vhKfQUghRnRtRLbpump?maker=AgBe4DzK6iFkCABTgEKvtwvnr7h3UqpWeFiuPw9UR2tN","https://www.defined.fi/sol/3oDcFKBFV2Sm1WBBJY1s7Mmx5vhKfQUghRnRtRLbpump?maker=AgBe4DzK6iFkCABTgEKvtwvnr7h3UqpWeFiuPw9UR2tN")</f>
        <v/>
      </c>
      <c r="M148">
        <f>HYPERLINK("https://dexscreener.com/solana/3oDcFKBFV2Sm1WBBJY1s7Mmx5vhKfQUghRnRtRLbpump?maker=AgBe4DzK6iFkCABTgEKvtwvnr7h3UqpWeFiuPw9UR2tN","https://dexscreener.com/solana/3oDcFKBFV2Sm1WBBJY1s7Mmx5vhKfQUghRnRtRLbpump?maker=AgBe4DzK6iFkCABTgEKvtwvnr7h3UqpWeFiuPw9UR2tN")</f>
        <v/>
      </c>
    </row>
    <row r="149">
      <c r="A149" t="inlineStr">
        <is>
          <t>uBhZXHjpdxju14QPzPVV9sDUK8u98FECfXuGxy22183</t>
        </is>
      </c>
      <c r="B149" t="inlineStr">
        <is>
          <t>RCM</t>
        </is>
      </c>
      <c r="C149" t="n">
        <v>38</v>
      </c>
      <c r="D149" t="n">
        <v>1.6</v>
      </c>
      <c r="E149" t="n">
        <v>0.55</v>
      </c>
      <c r="F149" t="n">
        <v>2.89</v>
      </c>
      <c r="G149" t="n">
        <v>4.5</v>
      </c>
      <c r="H149" t="n">
        <v>4</v>
      </c>
      <c r="I149" t="n">
        <v>5</v>
      </c>
      <c r="J149" t="n">
        <v>-1</v>
      </c>
      <c r="K149" t="n">
        <v>-1</v>
      </c>
      <c r="L149">
        <f>HYPERLINK("https://www.defined.fi/sol/uBhZXHjpdxju14QPzPVV9sDUK8u98FECfXuGxy22183?maker=AgBe4DzK6iFkCABTgEKvtwvnr7h3UqpWeFiuPw9UR2tN","https://www.defined.fi/sol/uBhZXHjpdxju14QPzPVV9sDUK8u98FECfXuGxy22183?maker=AgBe4DzK6iFkCABTgEKvtwvnr7h3UqpWeFiuPw9UR2tN")</f>
        <v/>
      </c>
      <c r="M149">
        <f>HYPERLINK("https://dexscreener.com/solana/uBhZXHjpdxju14QPzPVV9sDUK8u98FECfXuGxy22183?maker=AgBe4DzK6iFkCABTgEKvtwvnr7h3UqpWeFiuPw9UR2tN","https://dexscreener.com/solana/uBhZXHjpdxju14QPzPVV9sDUK8u98FECfXuGxy22183?maker=AgBe4DzK6iFkCABTgEKvtwvnr7h3UqpWeFiuPw9UR2tN")</f>
        <v/>
      </c>
    </row>
    <row r="150">
      <c r="A150" t="inlineStr">
        <is>
          <t>HHnAxacFYiMjtkkHSp2B1Wy6VRBDjn5mdMikfAxteCiL</t>
        </is>
      </c>
      <c r="B150" t="inlineStr">
        <is>
          <t>EATCAT</t>
        </is>
      </c>
      <c r="C150" t="n">
        <v>39</v>
      </c>
      <c r="D150" t="n">
        <v>-0.138</v>
      </c>
      <c r="E150" t="n">
        <v>-1</v>
      </c>
      <c r="F150" t="n">
        <v>0.418</v>
      </c>
      <c r="G150" t="n">
        <v>0.281</v>
      </c>
      <c r="H150" t="n">
        <v>1</v>
      </c>
      <c r="I150" t="n">
        <v>1</v>
      </c>
      <c r="J150" t="n">
        <v>-1</v>
      </c>
      <c r="K150" t="n">
        <v>-1</v>
      </c>
      <c r="L150">
        <f>HYPERLINK("https://www.defined.fi/sol/HHnAxacFYiMjtkkHSp2B1Wy6VRBDjn5mdMikfAxteCiL?maker=AgBe4DzK6iFkCABTgEKvtwvnr7h3UqpWeFiuPw9UR2tN","https://www.defined.fi/sol/HHnAxacFYiMjtkkHSp2B1Wy6VRBDjn5mdMikfAxteCiL?maker=AgBe4DzK6iFkCABTgEKvtwvnr7h3UqpWeFiuPw9UR2tN")</f>
        <v/>
      </c>
      <c r="M150">
        <f>HYPERLINK("https://dexscreener.com/solana/HHnAxacFYiMjtkkHSp2B1Wy6VRBDjn5mdMikfAxteCiL?maker=AgBe4DzK6iFkCABTgEKvtwvnr7h3UqpWeFiuPw9UR2tN","https://dexscreener.com/solana/HHnAxacFYiMjtkkHSp2B1Wy6VRBDjn5mdMikfAxteCiL?maker=AgBe4DzK6iFkCABTgEKvtwvnr7h3UqpWeFiuPw9UR2tN")</f>
        <v/>
      </c>
    </row>
    <row r="151">
      <c r="A151" t="inlineStr">
        <is>
          <t>FuUms3imZ2RGmTxSUK4GjdqV3AaSGreciEmZbacLpump</t>
        </is>
      </c>
      <c r="B151" t="inlineStr">
        <is>
          <t>SNITCH</t>
        </is>
      </c>
      <c r="C151" t="n">
        <v>39</v>
      </c>
      <c r="D151" t="n">
        <v>-0.146</v>
      </c>
      <c r="E151" t="n">
        <v>-0.35</v>
      </c>
      <c r="F151" t="n">
        <v>0.421</v>
      </c>
      <c r="G151" t="n">
        <v>0.276</v>
      </c>
      <c r="H151" t="n">
        <v>1</v>
      </c>
      <c r="I151" t="n">
        <v>1</v>
      </c>
      <c r="J151" t="n">
        <v>-1</v>
      </c>
      <c r="K151" t="n">
        <v>-1</v>
      </c>
      <c r="L151">
        <f>HYPERLINK("https://www.defined.fi/sol/FuUms3imZ2RGmTxSUK4GjdqV3AaSGreciEmZbacLpump?maker=AgBe4DzK6iFkCABTgEKvtwvnr7h3UqpWeFiuPw9UR2tN","https://www.defined.fi/sol/FuUms3imZ2RGmTxSUK4GjdqV3AaSGreciEmZbacLpump?maker=AgBe4DzK6iFkCABTgEKvtwvnr7h3UqpWeFiuPw9UR2tN")</f>
        <v/>
      </c>
      <c r="M151">
        <f>HYPERLINK("https://dexscreener.com/solana/FuUms3imZ2RGmTxSUK4GjdqV3AaSGreciEmZbacLpump?maker=AgBe4DzK6iFkCABTgEKvtwvnr7h3UqpWeFiuPw9UR2tN","https://dexscreener.com/solana/FuUms3imZ2RGmTxSUK4GjdqV3AaSGreciEmZbacLpump?maker=AgBe4DzK6iFkCABTgEKvtwvnr7h3UqpWeFiuPw9UR2tN")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2024-10-20T15:37:39Z</dcterms:created>
  <dcterms:modified xsi:type="dcterms:W3CDTF">2024-10-20T15:37:39Z</dcterms:modified>
</cp:coreProperties>
</file>