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10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ACv51sJj43UmcwaRA976U1p1uELs3Lm8TAsRheMRpump</t>
        </is>
      </c>
      <c r="B2" t="inlineStr">
        <is>
          <t>ETER</t>
        </is>
      </c>
      <c r="C2" t="n">
        <v>0</v>
      </c>
      <c r="D2" t="n">
        <v>-0.15</v>
      </c>
      <c r="E2" t="n">
        <v>-0.3</v>
      </c>
      <c r="F2" t="n">
        <v>0.496</v>
      </c>
      <c r="G2" t="n">
        <v>0.346</v>
      </c>
      <c r="H2" t="n">
        <v>1</v>
      </c>
      <c r="I2" t="n">
        <v>1</v>
      </c>
      <c r="J2" t="n">
        <v>-1</v>
      </c>
      <c r="K2" t="n">
        <v>-1</v>
      </c>
      <c r="L2">
        <f>HYPERLINK("https://www.defined.fi/sol/ACv51sJj43UmcwaRA976U1p1uELs3Lm8TAsRheMRpump?maker=9rkHWgqFUAcCENkeY1iHH3wopVgdss4fZFnigi8iPWvq","https://www.defined.fi/sol/ACv51sJj43UmcwaRA976U1p1uELs3Lm8TAsRheMRpump?maker=9rkHWgqFUAcCENkeY1iHH3wopVgdss4fZFnigi8iPWvq")</f>
        <v/>
      </c>
      <c r="M2">
        <f>HYPERLINK("https://dexscreener.com/solana/ACv51sJj43UmcwaRA976U1p1uELs3Lm8TAsRheMRpump?maker=9rkHWgqFUAcCENkeY1iHH3wopVgdss4fZFnigi8iPWvq","https://dexscreener.com/solana/ACv51sJj43UmcwaRA976U1p1uELs3Lm8TAsRheMRpump?maker=9rkHWgqFUAcCENkeY1iHH3wopVgdss4fZFnigi8iPWvq")</f>
        <v/>
      </c>
    </row>
    <row r="3">
      <c r="A3" t="inlineStr">
        <is>
          <t>Fy1wTjKarnAfXgtzGZy2jxx5hWhqkdWS6squnENJpump</t>
        </is>
      </c>
      <c r="B3" t="inlineStr">
        <is>
          <t>VQVAE</t>
        </is>
      </c>
      <c r="C3" t="n">
        <v>0</v>
      </c>
      <c r="D3" t="n">
        <v>-0.23</v>
      </c>
      <c r="E3" t="n">
        <v>-1</v>
      </c>
      <c r="F3" t="n">
        <v>0.294</v>
      </c>
      <c r="G3" t="n">
        <v>0</v>
      </c>
      <c r="H3" t="n">
        <v>1</v>
      </c>
      <c r="I3" t="n">
        <v>0</v>
      </c>
      <c r="J3" t="n">
        <v>-1</v>
      </c>
      <c r="K3" t="n">
        <v>-1</v>
      </c>
      <c r="L3">
        <f>HYPERLINK("https://www.defined.fi/sol/Fy1wTjKarnAfXgtzGZy2jxx5hWhqkdWS6squnENJpump?maker=9rkHWgqFUAcCENkeY1iHH3wopVgdss4fZFnigi8iPWvq","https://www.defined.fi/sol/Fy1wTjKarnAfXgtzGZy2jxx5hWhqkdWS6squnENJpump?maker=9rkHWgqFUAcCENkeY1iHH3wopVgdss4fZFnigi8iPWvq")</f>
        <v/>
      </c>
      <c r="M3">
        <f>HYPERLINK("https://dexscreener.com/solana/Fy1wTjKarnAfXgtzGZy2jxx5hWhqkdWS6squnENJpump?maker=9rkHWgqFUAcCENkeY1iHH3wopVgdss4fZFnigi8iPWvq","https://dexscreener.com/solana/Fy1wTjKarnAfXgtzGZy2jxx5hWhqkdWS6squnENJpump?maker=9rkHWgqFUAcCENkeY1iHH3wopVgdss4fZFnigi8iPWvq")</f>
        <v/>
      </c>
    </row>
    <row r="4">
      <c r="A4" t="inlineStr">
        <is>
          <t>HZhiTXGPDv8iwrdJyRi3U51dMV4NXMpaFhJBsh7Npump</t>
        </is>
      </c>
      <c r="B4" t="inlineStr">
        <is>
          <t>SANOPUS</t>
        </is>
      </c>
      <c r="C4" t="n">
        <v>0</v>
      </c>
      <c r="D4" t="n">
        <v>-0.156</v>
      </c>
      <c r="E4" t="n">
        <v>-0.79</v>
      </c>
      <c r="F4" t="n">
        <v>0.197</v>
      </c>
      <c r="G4" t="n">
        <v>0</v>
      </c>
      <c r="H4" t="n">
        <v>2</v>
      </c>
      <c r="I4" t="n">
        <v>0</v>
      </c>
      <c r="J4" t="n">
        <v>-1</v>
      </c>
      <c r="K4" t="n">
        <v>-1</v>
      </c>
      <c r="L4">
        <f>HYPERLINK("https://www.defined.fi/sol/HZhiTXGPDv8iwrdJyRi3U51dMV4NXMpaFhJBsh7Npump?maker=9rkHWgqFUAcCENkeY1iHH3wopVgdss4fZFnigi8iPWvq","https://www.defined.fi/sol/HZhiTXGPDv8iwrdJyRi3U51dMV4NXMpaFhJBsh7Npump?maker=9rkHWgqFUAcCENkeY1iHH3wopVgdss4fZFnigi8iPWvq")</f>
        <v/>
      </c>
      <c r="M4">
        <f>HYPERLINK("https://dexscreener.com/solana/HZhiTXGPDv8iwrdJyRi3U51dMV4NXMpaFhJBsh7Npump?maker=9rkHWgqFUAcCENkeY1iHH3wopVgdss4fZFnigi8iPWvq","https://dexscreener.com/solana/HZhiTXGPDv8iwrdJyRi3U51dMV4NXMpaFhJBsh7Npump?maker=9rkHWgqFUAcCENkeY1iHH3wopVgdss4fZFnigi8iPWvq")</f>
        <v/>
      </c>
    </row>
    <row r="5">
      <c r="A5" t="inlineStr">
        <is>
          <t>aUcgFSGvLJL6PYp678wsokDF7geWXLKEf7pQBk9pump</t>
        </is>
      </c>
      <c r="B5" t="inlineStr">
        <is>
          <t>BACKROOMS</t>
        </is>
      </c>
      <c r="C5" t="n">
        <v>0</v>
      </c>
      <c r="D5" t="n">
        <v>0.4</v>
      </c>
      <c r="E5" t="n">
        <v>1.36</v>
      </c>
      <c r="F5" t="n">
        <v>0.294</v>
      </c>
      <c r="G5" t="n">
        <v>0.512</v>
      </c>
      <c r="H5" t="n">
        <v>1</v>
      </c>
      <c r="I5" t="n">
        <v>1</v>
      </c>
      <c r="J5" t="n">
        <v>-1</v>
      </c>
      <c r="K5" t="n">
        <v>-1</v>
      </c>
      <c r="L5">
        <f>HYPERLINK("https://www.defined.fi/sol/aUcgFSGvLJL6PYp678wsokDF7geWXLKEf7pQBk9pump?maker=9rkHWgqFUAcCENkeY1iHH3wopVgdss4fZFnigi8iPWvq","https://www.defined.fi/sol/aUcgFSGvLJL6PYp678wsokDF7geWXLKEf7pQBk9pump?maker=9rkHWgqFUAcCENkeY1iHH3wopVgdss4fZFnigi8iPWvq")</f>
        <v/>
      </c>
      <c r="M5">
        <f>HYPERLINK("https://dexscreener.com/solana/aUcgFSGvLJL6PYp678wsokDF7geWXLKEf7pQBk9pump?maker=9rkHWgqFUAcCENkeY1iHH3wopVgdss4fZFnigi8iPWvq","https://dexscreener.com/solana/aUcgFSGvLJL6PYp678wsokDF7geWXLKEf7pQBk9pump?maker=9rkHWgqFUAcCENkeY1iHH3wopVgdss4fZFnigi8iPWvq")</f>
        <v/>
      </c>
    </row>
    <row r="6">
      <c r="A6" t="inlineStr">
        <is>
          <t>EWy1HPEUq4Lgm6H4pQ8augEuJ7WRwJgENZMTAUzrpump</t>
        </is>
      </c>
      <c r="B6" t="inlineStr">
        <is>
          <t>MEME</t>
        </is>
      </c>
      <c r="C6" t="n">
        <v>0</v>
      </c>
      <c r="D6" t="n">
        <v>1.27</v>
      </c>
      <c r="E6" t="n">
        <v>2.6</v>
      </c>
      <c r="F6" t="n">
        <v>0.49</v>
      </c>
      <c r="G6" t="n">
        <v>0.508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HYPERLINK("https://www.defined.fi/sol/EWy1HPEUq4Lgm6H4pQ8augEuJ7WRwJgENZMTAUzrpump?maker=9rkHWgqFUAcCENkeY1iHH3wopVgdss4fZFnigi8iPWvq","https://www.defined.fi/sol/EWy1HPEUq4Lgm6H4pQ8augEuJ7WRwJgENZMTAUzrpump?maker=9rkHWgqFUAcCENkeY1iHH3wopVgdss4fZFnigi8iPWvq")</f>
        <v/>
      </c>
      <c r="M6">
        <f>HYPERLINK("https://dexscreener.com/solana/EWy1HPEUq4Lgm6H4pQ8augEuJ7WRwJgENZMTAUzrpump?maker=9rkHWgqFUAcCENkeY1iHH3wopVgdss4fZFnigi8iPWvq","https://dexscreener.com/solana/EWy1HPEUq4Lgm6H4pQ8augEuJ7WRwJgENZMTAUzrpump?maker=9rkHWgqFUAcCENkeY1iHH3wopVgdss4fZFnigi8iPWvq")</f>
        <v/>
      </c>
    </row>
    <row r="7">
      <c r="A7" t="inlineStr">
        <is>
          <t>yJcC48AWnaFQxb4CfZY6U19aQr3Pw6RKVhuGCLVpump</t>
        </is>
      </c>
      <c r="B7" t="inlineStr">
        <is>
          <t>WoTF</t>
        </is>
      </c>
      <c r="C7" t="n">
        <v>0</v>
      </c>
      <c r="D7" t="n">
        <v>-0.425</v>
      </c>
      <c r="E7" t="n">
        <v>-0.43</v>
      </c>
      <c r="F7" t="n">
        <v>0.98</v>
      </c>
      <c r="G7" t="n">
        <v>0.555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HYPERLINK("https://www.defined.fi/sol/yJcC48AWnaFQxb4CfZY6U19aQr3Pw6RKVhuGCLVpump?maker=9rkHWgqFUAcCENkeY1iHH3wopVgdss4fZFnigi8iPWvq","https://www.defined.fi/sol/yJcC48AWnaFQxb4CfZY6U19aQr3Pw6RKVhuGCLVpump?maker=9rkHWgqFUAcCENkeY1iHH3wopVgdss4fZFnigi8iPWvq")</f>
        <v/>
      </c>
      <c r="M7">
        <f>HYPERLINK("https://dexscreener.com/solana/yJcC48AWnaFQxb4CfZY6U19aQr3Pw6RKVhuGCLVpump?maker=9rkHWgqFUAcCENkeY1iHH3wopVgdss4fZFnigi8iPWvq","https://dexscreener.com/solana/yJcC48AWnaFQxb4CfZY6U19aQr3Pw6RKVhuGCLVpump?maker=9rkHWgqFUAcCENkeY1iHH3wopVgdss4fZFnigi8iPWvq")</f>
        <v/>
      </c>
    </row>
    <row r="8">
      <c r="A8" t="inlineStr">
        <is>
          <t>DrvSCkwpwN7ANJRe2zvwj3WU8YF2WRLAYRyzSxBQpump</t>
        </is>
      </c>
      <c r="B8" t="inlineStr">
        <is>
          <t>thoughts</t>
        </is>
      </c>
      <c r="C8" t="n">
        <v>0</v>
      </c>
      <c r="D8" t="n">
        <v>-0.037</v>
      </c>
      <c r="E8" t="n">
        <v>-1</v>
      </c>
      <c r="F8" t="n">
        <v>0.092</v>
      </c>
      <c r="G8" t="n">
        <v>0.055</v>
      </c>
      <c r="H8" t="n">
        <v>1</v>
      </c>
      <c r="I8" t="n">
        <v>1</v>
      </c>
      <c r="J8" t="n">
        <v>-1</v>
      </c>
      <c r="K8" t="n">
        <v>-1</v>
      </c>
      <c r="L8">
        <f>HYPERLINK("https://www.defined.fi/sol/DrvSCkwpwN7ANJRe2zvwj3WU8YF2WRLAYRyzSxBQpump?maker=9rkHWgqFUAcCENkeY1iHH3wopVgdss4fZFnigi8iPWvq","https://www.defined.fi/sol/DrvSCkwpwN7ANJRe2zvwj3WU8YF2WRLAYRyzSxBQpump?maker=9rkHWgqFUAcCENkeY1iHH3wopVgdss4fZFnigi8iPWvq")</f>
        <v/>
      </c>
      <c r="M8">
        <f>HYPERLINK("https://dexscreener.com/solana/DrvSCkwpwN7ANJRe2zvwj3WU8YF2WRLAYRyzSxBQpump?maker=9rkHWgqFUAcCENkeY1iHH3wopVgdss4fZFnigi8iPWvq","https://dexscreener.com/solana/DrvSCkwpwN7ANJRe2zvwj3WU8YF2WRLAYRyzSxBQpump?maker=9rkHWgqFUAcCENkeY1iHH3wopVgdss4fZFnigi8iPWvq")</f>
        <v/>
      </c>
    </row>
    <row r="9">
      <c r="A9" t="inlineStr">
        <is>
          <t>3Ki6pysqtfdMjM5gDKkbdzTWBecZh1VPZdhZxXN7pump</t>
        </is>
      </c>
      <c r="B9" t="inlineStr">
        <is>
          <t>cDog</t>
        </is>
      </c>
      <c r="C9" t="n">
        <v>0</v>
      </c>
      <c r="D9" t="n">
        <v>-0.264</v>
      </c>
      <c r="E9" t="n">
        <v>-1</v>
      </c>
      <c r="F9" t="n">
        <v>0.294</v>
      </c>
      <c r="G9" t="n">
        <v>0</v>
      </c>
      <c r="H9" t="n">
        <v>1</v>
      </c>
      <c r="I9" t="n">
        <v>0</v>
      </c>
      <c r="J9" t="n">
        <v>-1</v>
      </c>
      <c r="K9" t="n">
        <v>-1</v>
      </c>
      <c r="L9">
        <f>HYPERLINK("https://www.defined.fi/sol/3Ki6pysqtfdMjM5gDKkbdzTWBecZh1VPZdhZxXN7pump?maker=9rkHWgqFUAcCENkeY1iHH3wopVgdss4fZFnigi8iPWvq","https://www.defined.fi/sol/3Ki6pysqtfdMjM5gDKkbdzTWBecZh1VPZdhZxXN7pump?maker=9rkHWgqFUAcCENkeY1iHH3wopVgdss4fZFnigi8iPWvq")</f>
        <v/>
      </c>
      <c r="M9">
        <f>HYPERLINK("https://dexscreener.com/solana/3Ki6pysqtfdMjM5gDKkbdzTWBecZh1VPZdhZxXN7pump?maker=9rkHWgqFUAcCENkeY1iHH3wopVgdss4fZFnigi8iPWvq","https://dexscreener.com/solana/3Ki6pysqtfdMjM5gDKkbdzTWBecZh1VPZdhZxXN7pump?maker=9rkHWgqFUAcCENkeY1iHH3wopVgdss4fZFnigi8iPWvq")</f>
        <v/>
      </c>
    </row>
    <row r="10">
      <c r="A10" t="inlineStr">
        <is>
          <t>7QDiFTtzBei1dKcv627g8YUZ2Ti1WkVUrDQQcqQppump</t>
        </is>
      </c>
      <c r="B10" t="inlineStr">
        <is>
          <t>FAUXLAUDE</t>
        </is>
      </c>
      <c r="C10" t="n">
        <v>0</v>
      </c>
      <c r="D10" t="n">
        <v>-0.28</v>
      </c>
      <c r="E10" t="n">
        <v>-0.95</v>
      </c>
      <c r="F10" t="n">
        <v>0.294</v>
      </c>
      <c r="G10" t="n">
        <v>0</v>
      </c>
      <c r="H10" t="n">
        <v>1</v>
      </c>
      <c r="I10" t="n">
        <v>0</v>
      </c>
      <c r="J10" t="n">
        <v>-1</v>
      </c>
      <c r="K10" t="n">
        <v>-1</v>
      </c>
      <c r="L10">
        <f>HYPERLINK("https://www.defined.fi/sol/7QDiFTtzBei1dKcv627g8YUZ2Ti1WkVUrDQQcqQppump?maker=9rkHWgqFUAcCENkeY1iHH3wopVgdss4fZFnigi8iPWvq","https://www.defined.fi/sol/7QDiFTtzBei1dKcv627g8YUZ2Ti1WkVUrDQQcqQppump?maker=9rkHWgqFUAcCENkeY1iHH3wopVgdss4fZFnigi8iPWvq")</f>
        <v/>
      </c>
      <c r="M10">
        <f>HYPERLINK("https://dexscreener.com/solana/7QDiFTtzBei1dKcv627g8YUZ2Ti1WkVUrDQQcqQppump?maker=9rkHWgqFUAcCENkeY1iHH3wopVgdss4fZFnigi8iPWvq","https://dexscreener.com/solana/7QDiFTtzBei1dKcv627g8YUZ2Ti1WkVUrDQQcqQppump?maker=9rkHWgqFUAcCENkeY1iHH3wopVgdss4fZFnigi8iPWvq")</f>
        <v/>
      </c>
    </row>
    <row r="11">
      <c r="A11" t="inlineStr">
        <is>
          <t>GQ5c4fXPFuBad9BX1nhMxit1Wg343VC5kVPtbZaPpump</t>
        </is>
      </c>
      <c r="B11" t="inlineStr">
        <is>
          <t>MORPHGEN</t>
        </is>
      </c>
      <c r="C11" t="n">
        <v>0</v>
      </c>
      <c r="D11" t="n">
        <v>-0.208</v>
      </c>
      <c r="E11" t="n">
        <v>-0.71</v>
      </c>
      <c r="F11" t="n">
        <v>0.294</v>
      </c>
      <c r="G11" t="n">
        <v>0</v>
      </c>
      <c r="H11" t="n">
        <v>1</v>
      </c>
      <c r="I11" t="n">
        <v>0</v>
      </c>
      <c r="J11" t="n">
        <v>-1</v>
      </c>
      <c r="K11" t="n">
        <v>-1</v>
      </c>
      <c r="L11">
        <f>HYPERLINK("https://www.defined.fi/sol/GQ5c4fXPFuBad9BX1nhMxit1Wg343VC5kVPtbZaPpump?maker=9rkHWgqFUAcCENkeY1iHH3wopVgdss4fZFnigi8iPWvq","https://www.defined.fi/sol/GQ5c4fXPFuBad9BX1nhMxit1Wg343VC5kVPtbZaPpump?maker=9rkHWgqFUAcCENkeY1iHH3wopVgdss4fZFnigi8iPWvq")</f>
        <v/>
      </c>
      <c r="M11">
        <f>HYPERLINK("https://dexscreener.com/solana/GQ5c4fXPFuBad9BX1nhMxit1Wg343VC5kVPtbZaPpump?maker=9rkHWgqFUAcCENkeY1iHH3wopVgdss4fZFnigi8iPWvq","https://dexscreener.com/solana/GQ5c4fXPFuBad9BX1nhMxit1Wg343VC5kVPtbZaPpump?maker=9rkHWgqFUAcCENkeY1iHH3wopVgdss4fZFnigi8iPWvq")</f>
        <v/>
      </c>
    </row>
    <row r="12">
      <c r="A12" t="inlineStr">
        <is>
          <t>8Y4p6DWMnZToNiyiLrbLU4K3XpLX5TM93VAvmokdpump</t>
        </is>
      </c>
      <c r="B12" t="inlineStr">
        <is>
          <t>CLAUDIUS</t>
        </is>
      </c>
      <c r="C12" t="n">
        <v>0</v>
      </c>
      <c r="D12" t="n">
        <v>-0.269</v>
      </c>
      <c r="E12" t="n">
        <v>-0.91</v>
      </c>
      <c r="F12" t="n">
        <v>0.294</v>
      </c>
      <c r="G12" t="n">
        <v>0</v>
      </c>
      <c r="H12" t="n">
        <v>1</v>
      </c>
      <c r="I12" t="n">
        <v>0</v>
      </c>
      <c r="J12" t="n">
        <v>-1</v>
      </c>
      <c r="K12" t="n">
        <v>-1</v>
      </c>
      <c r="L12">
        <f>HYPERLINK("https://www.defined.fi/sol/8Y4p6DWMnZToNiyiLrbLU4K3XpLX5TM93VAvmokdpump?maker=9rkHWgqFUAcCENkeY1iHH3wopVgdss4fZFnigi8iPWvq","https://www.defined.fi/sol/8Y4p6DWMnZToNiyiLrbLU4K3XpLX5TM93VAvmokdpump?maker=9rkHWgqFUAcCENkeY1iHH3wopVgdss4fZFnigi8iPWvq")</f>
        <v/>
      </c>
      <c r="M12">
        <f>HYPERLINK("https://dexscreener.com/solana/8Y4p6DWMnZToNiyiLrbLU4K3XpLX5TM93VAvmokdpump?maker=9rkHWgqFUAcCENkeY1iHH3wopVgdss4fZFnigi8iPWvq","https://dexscreener.com/solana/8Y4p6DWMnZToNiyiLrbLU4K3XpLX5TM93VAvmokdpump?maker=9rkHWgqFUAcCENkeY1iHH3wopVgdss4fZFnigi8iPWvq")</f>
        <v/>
      </c>
    </row>
    <row r="13">
      <c r="A13" t="inlineStr">
        <is>
          <t>GJAFwWjJ3vnTsrQVabjBVK2TYB1YtRCQXRDfDgUnpump</t>
        </is>
      </c>
      <c r="B13" t="inlineStr">
        <is>
          <t>ACT</t>
        </is>
      </c>
      <c r="C13" t="n">
        <v>0</v>
      </c>
      <c r="D13" t="n">
        <v>-0.918</v>
      </c>
      <c r="E13" t="n">
        <v>-0.47</v>
      </c>
      <c r="F13" t="n">
        <v>1.97</v>
      </c>
      <c r="G13" t="n">
        <v>1.05</v>
      </c>
      <c r="H13" t="n">
        <v>2</v>
      </c>
      <c r="I13" t="n">
        <v>1</v>
      </c>
      <c r="J13" t="n">
        <v>-1</v>
      </c>
      <c r="K13" t="n">
        <v>-1</v>
      </c>
      <c r="L13">
        <f>HYPERLINK("https://www.defined.fi/sol/GJAFwWjJ3vnTsrQVabjBVK2TYB1YtRCQXRDfDgUnpump?maker=9rkHWgqFUAcCENkeY1iHH3wopVgdss4fZFnigi8iPWvq","https://www.defined.fi/sol/GJAFwWjJ3vnTsrQVabjBVK2TYB1YtRCQXRDfDgUnpump?maker=9rkHWgqFUAcCENkeY1iHH3wopVgdss4fZFnigi8iPWvq")</f>
        <v/>
      </c>
      <c r="M13">
        <f>HYPERLINK("https://dexscreener.com/solana/GJAFwWjJ3vnTsrQVabjBVK2TYB1YtRCQXRDfDgUnpump?maker=9rkHWgqFUAcCENkeY1iHH3wopVgdss4fZFnigi8iPWvq","https://dexscreener.com/solana/GJAFwWjJ3vnTsrQVabjBVK2TYB1YtRCQXRDfDgUnpump?maker=9rkHWgqFUAcCENkeY1iHH3wopVgdss4fZFnigi8iPWvq")</f>
        <v/>
      </c>
    </row>
    <row r="14">
      <c r="A14" t="inlineStr">
        <is>
          <t>NT8ZxSi7jYMvwUhnjhxjYfgfHejLogFAgbjBBxbpump</t>
        </is>
      </c>
      <c r="B14" t="inlineStr">
        <is>
          <t>sentient</t>
        </is>
      </c>
      <c r="C14" t="n">
        <v>0</v>
      </c>
      <c r="D14" t="n">
        <v>-0.256</v>
      </c>
      <c r="E14" t="n">
        <v>-0.86</v>
      </c>
      <c r="F14" t="n">
        <v>0.297</v>
      </c>
      <c r="G14" t="n">
        <v>0.041</v>
      </c>
      <c r="H14" t="n">
        <v>1</v>
      </c>
      <c r="I14" t="n">
        <v>1</v>
      </c>
      <c r="J14" t="n">
        <v>-1</v>
      </c>
      <c r="K14" t="n">
        <v>-1</v>
      </c>
      <c r="L14">
        <f>HYPERLINK("https://www.defined.fi/sol/NT8ZxSi7jYMvwUhnjhxjYfgfHejLogFAgbjBBxbpump?maker=9rkHWgqFUAcCENkeY1iHH3wopVgdss4fZFnigi8iPWvq","https://www.defined.fi/sol/NT8ZxSi7jYMvwUhnjhxjYfgfHejLogFAgbjBBxbpump?maker=9rkHWgqFUAcCENkeY1iHH3wopVgdss4fZFnigi8iPWvq")</f>
        <v/>
      </c>
      <c r="M14">
        <f>HYPERLINK("https://dexscreener.com/solana/NT8ZxSi7jYMvwUhnjhxjYfgfHejLogFAgbjBBxbpump?maker=9rkHWgqFUAcCENkeY1iHH3wopVgdss4fZFnigi8iPWvq","https://dexscreener.com/solana/NT8ZxSi7jYMvwUhnjhxjYfgfHejLogFAgbjBBxbpump?maker=9rkHWgqFUAcCENkeY1iHH3wopVgdss4fZFnigi8iPWvq")</f>
        <v/>
      </c>
    </row>
    <row r="15">
      <c r="A15" t="inlineStr">
        <is>
          <t>9a3Ce5dP9jXxuMTi3xC5MiLWkWojNHhKd1UcyyAxpump</t>
        </is>
      </c>
      <c r="B15" t="inlineStr">
        <is>
          <t>daemon</t>
        </is>
      </c>
      <c r="C15" t="n">
        <v>0</v>
      </c>
      <c r="D15" t="n">
        <v>0.016</v>
      </c>
      <c r="E15" t="n">
        <v>0.16</v>
      </c>
      <c r="F15" t="n">
        <v>0.097</v>
      </c>
      <c r="G15" t="n">
        <v>0.113</v>
      </c>
      <c r="H15" t="n">
        <v>1</v>
      </c>
      <c r="I15" t="n">
        <v>1</v>
      </c>
      <c r="J15" t="n">
        <v>-1</v>
      </c>
      <c r="K15" t="n">
        <v>-1</v>
      </c>
      <c r="L15">
        <f>HYPERLINK("https://www.defined.fi/sol/9a3Ce5dP9jXxuMTi3xC5MiLWkWojNHhKd1UcyyAxpump?maker=9rkHWgqFUAcCENkeY1iHH3wopVgdss4fZFnigi8iPWvq","https://www.defined.fi/sol/9a3Ce5dP9jXxuMTi3xC5MiLWkWojNHhKd1UcyyAxpump?maker=9rkHWgqFUAcCENkeY1iHH3wopVgdss4fZFnigi8iPWvq")</f>
        <v/>
      </c>
      <c r="M15">
        <f>HYPERLINK("https://dexscreener.com/solana/9a3Ce5dP9jXxuMTi3xC5MiLWkWojNHhKd1UcyyAxpump?maker=9rkHWgqFUAcCENkeY1iHH3wopVgdss4fZFnigi8iPWvq","https://dexscreener.com/solana/9a3Ce5dP9jXxuMTi3xC5MiLWkWojNHhKd1UcyyAxpump?maker=9rkHWgqFUAcCENkeY1iHH3wopVgdss4fZFnigi8iPWvq")</f>
        <v/>
      </c>
    </row>
    <row r="16">
      <c r="A16" t="inlineStr">
        <is>
          <t>9Za5hA1XFyGBNbGNEJH7v411AXaW19WMhKaAvamUgT7T</t>
        </is>
      </c>
      <c r="B16" t="inlineStr">
        <is>
          <t>Elysium</t>
        </is>
      </c>
      <c r="C16" t="n">
        <v>0</v>
      </c>
      <c r="D16" t="n">
        <v>-0.026</v>
      </c>
      <c r="E16" t="n">
        <v>-0.09</v>
      </c>
      <c r="F16" t="n">
        <v>0.294</v>
      </c>
      <c r="G16" t="n">
        <v>0.268</v>
      </c>
      <c r="H16" t="n">
        <v>1</v>
      </c>
      <c r="I16" t="n">
        <v>1</v>
      </c>
      <c r="J16" t="n">
        <v>-1</v>
      </c>
      <c r="K16" t="n">
        <v>-1</v>
      </c>
      <c r="L16">
        <f>HYPERLINK("https://www.defined.fi/sol/9Za5hA1XFyGBNbGNEJH7v411AXaW19WMhKaAvamUgT7T?maker=9rkHWgqFUAcCENkeY1iHH3wopVgdss4fZFnigi8iPWvq","https://www.defined.fi/sol/9Za5hA1XFyGBNbGNEJH7v411AXaW19WMhKaAvamUgT7T?maker=9rkHWgqFUAcCENkeY1iHH3wopVgdss4fZFnigi8iPWvq")</f>
        <v/>
      </c>
      <c r="M16">
        <f>HYPERLINK("https://dexscreener.com/solana/9Za5hA1XFyGBNbGNEJH7v411AXaW19WMhKaAvamUgT7T?maker=9rkHWgqFUAcCENkeY1iHH3wopVgdss4fZFnigi8iPWvq","https://dexscreener.com/solana/9Za5hA1XFyGBNbGNEJH7v411AXaW19WMhKaAvamUgT7T?maker=9rkHWgqFUAcCENkeY1iHH3wopVgdss4fZFnigi8iPWvq")</f>
        <v/>
      </c>
    </row>
    <row r="17">
      <c r="A17" t="inlineStr">
        <is>
          <t>FZHBppG3Ppq6jYzydLeTzTyN9Qn4w5sALYHsLEhUpump</t>
        </is>
      </c>
      <c r="B17" t="inlineStr">
        <is>
          <t>CHAPTER1</t>
        </is>
      </c>
      <c r="C17" t="n">
        <v>0</v>
      </c>
      <c r="D17" t="n">
        <v>-0.416</v>
      </c>
      <c r="E17" t="n">
        <v>-1</v>
      </c>
      <c r="F17" t="n">
        <v>0.485</v>
      </c>
      <c r="G17" t="n">
        <v>0.07000000000000001</v>
      </c>
      <c r="H17" t="n">
        <v>1</v>
      </c>
      <c r="I17" t="n">
        <v>1</v>
      </c>
      <c r="J17" t="n">
        <v>-1</v>
      </c>
      <c r="K17" t="n">
        <v>-1</v>
      </c>
      <c r="L17">
        <f>HYPERLINK("https://www.defined.fi/sol/FZHBppG3Ppq6jYzydLeTzTyN9Qn4w5sALYHsLEhUpump?maker=9rkHWgqFUAcCENkeY1iHH3wopVgdss4fZFnigi8iPWvq","https://www.defined.fi/sol/FZHBppG3Ppq6jYzydLeTzTyN9Qn4w5sALYHsLEhUpump?maker=9rkHWgqFUAcCENkeY1iHH3wopVgdss4fZFnigi8iPWvq")</f>
        <v/>
      </c>
      <c r="M17">
        <f>HYPERLINK("https://dexscreener.com/solana/FZHBppG3Ppq6jYzydLeTzTyN9Qn4w5sALYHsLEhUpump?maker=9rkHWgqFUAcCENkeY1iHH3wopVgdss4fZFnigi8iPWvq","https://dexscreener.com/solana/FZHBppG3Ppq6jYzydLeTzTyN9Qn4w5sALYHsLEhUpump?maker=9rkHWgqFUAcCENkeY1iHH3wopVgdss4fZFnigi8iPWvq")</f>
        <v/>
      </c>
    </row>
    <row r="18">
      <c r="A18" t="inlineStr">
        <is>
          <t>9LhZ3R1CzRCjXJpZRk62Jiq7tcPgjz7SNCWYsR78pump</t>
        </is>
      </c>
      <c r="B18" t="inlineStr">
        <is>
          <t>{D}</t>
        </is>
      </c>
      <c r="C18" t="n">
        <v>0</v>
      </c>
      <c r="D18" t="n">
        <v>-0.425</v>
      </c>
      <c r="E18" t="n">
        <v>-0.88</v>
      </c>
      <c r="F18" t="n">
        <v>0.486</v>
      </c>
      <c r="G18" t="n">
        <v>0.061</v>
      </c>
      <c r="H18" t="n">
        <v>1</v>
      </c>
      <c r="I18" t="n">
        <v>1</v>
      </c>
      <c r="J18" t="n">
        <v>-1</v>
      </c>
      <c r="K18" t="n">
        <v>-1</v>
      </c>
      <c r="L18">
        <f>HYPERLINK("https://www.defined.fi/sol/9LhZ3R1CzRCjXJpZRk62Jiq7tcPgjz7SNCWYsR78pump?maker=9rkHWgqFUAcCENkeY1iHH3wopVgdss4fZFnigi8iPWvq","https://www.defined.fi/sol/9LhZ3R1CzRCjXJpZRk62Jiq7tcPgjz7SNCWYsR78pump?maker=9rkHWgqFUAcCENkeY1iHH3wopVgdss4fZFnigi8iPWvq")</f>
        <v/>
      </c>
      <c r="M18">
        <f>HYPERLINK("https://dexscreener.com/solana/9LhZ3R1CzRCjXJpZRk62Jiq7tcPgjz7SNCWYsR78pump?maker=9rkHWgqFUAcCENkeY1iHH3wopVgdss4fZFnigi8iPWvq","https://dexscreener.com/solana/9LhZ3R1CzRCjXJpZRk62Jiq7tcPgjz7SNCWYsR78pump?maker=9rkHWgqFUAcCENkeY1iHH3wopVgdss4fZFnigi8iPWvq")</f>
        <v/>
      </c>
    </row>
    <row r="19">
      <c r="A19" t="inlineStr">
        <is>
          <t>7TxBnsAAi1tsYB8GFE5sNYLFPvXp7ZC8sD5wrPYapump</t>
        </is>
      </c>
      <c r="B19" t="inlineStr">
        <is>
          <t>ccru</t>
        </is>
      </c>
      <c r="C19" t="n">
        <v>0</v>
      </c>
      <c r="D19" t="n">
        <v>0.065</v>
      </c>
      <c r="E19" t="n">
        <v>0.13</v>
      </c>
      <c r="F19" t="n">
        <v>0.485</v>
      </c>
      <c r="G19" t="n">
        <v>0.55</v>
      </c>
      <c r="H19" t="n">
        <v>1</v>
      </c>
      <c r="I19" t="n">
        <v>2</v>
      </c>
      <c r="J19" t="n">
        <v>-1</v>
      </c>
      <c r="K19" t="n">
        <v>-1</v>
      </c>
      <c r="L19">
        <f>HYPERLINK("https://www.defined.fi/sol/7TxBnsAAi1tsYB8GFE5sNYLFPvXp7ZC8sD5wrPYapump?maker=9rkHWgqFUAcCENkeY1iHH3wopVgdss4fZFnigi8iPWvq","https://www.defined.fi/sol/7TxBnsAAi1tsYB8GFE5sNYLFPvXp7ZC8sD5wrPYapump?maker=9rkHWgqFUAcCENkeY1iHH3wopVgdss4fZFnigi8iPWvq")</f>
        <v/>
      </c>
      <c r="M19">
        <f>HYPERLINK("https://dexscreener.com/solana/7TxBnsAAi1tsYB8GFE5sNYLFPvXp7ZC8sD5wrPYapump?maker=9rkHWgqFUAcCENkeY1iHH3wopVgdss4fZFnigi8iPWvq","https://dexscreener.com/solana/7TxBnsAAi1tsYB8GFE5sNYLFPvXp7ZC8sD5wrPYapump?maker=9rkHWgqFUAcCENkeY1iHH3wopVgdss4fZFnigi8iPWvq")</f>
        <v/>
      </c>
    </row>
    <row r="20">
      <c r="A20" t="inlineStr">
        <is>
          <t>Fwo7NLeWSmJWPcmbLbAZfCaKwwUTsuEy2i1devj2pump</t>
        </is>
      </c>
      <c r="B20" t="inlineStr">
        <is>
          <t>AINirvana</t>
        </is>
      </c>
      <c r="C20" t="n">
        <v>0</v>
      </c>
      <c r="D20" t="n">
        <v>0.355</v>
      </c>
      <c r="E20" t="n">
        <v>0.74</v>
      </c>
      <c r="F20" t="n">
        <v>0.481</v>
      </c>
      <c r="G20" t="n">
        <v>0.836</v>
      </c>
      <c r="H20" t="n">
        <v>1</v>
      </c>
      <c r="I20" t="n">
        <v>4</v>
      </c>
      <c r="J20" t="n">
        <v>-1</v>
      </c>
      <c r="K20" t="n">
        <v>-1</v>
      </c>
      <c r="L20">
        <f>HYPERLINK("https://www.defined.fi/sol/Fwo7NLeWSmJWPcmbLbAZfCaKwwUTsuEy2i1devj2pump?maker=9rkHWgqFUAcCENkeY1iHH3wopVgdss4fZFnigi8iPWvq","https://www.defined.fi/sol/Fwo7NLeWSmJWPcmbLbAZfCaKwwUTsuEy2i1devj2pump?maker=9rkHWgqFUAcCENkeY1iHH3wopVgdss4fZFnigi8iPWvq")</f>
        <v/>
      </c>
      <c r="M20">
        <f>HYPERLINK("https://dexscreener.com/solana/Fwo7NLeWSmJWPcmbLbAZfCaKwwUTsuEy2i1devj2pump?maker=9rkHWgqFUAcCENkeY1iHH3wopVgdss4fZFnigi8iPWvq","https://dexscreener.com/solana/Fwo7NLeWSmJWPcmbLbAZfCaKwwUTsuEy2i1devj2pump?maker=9rkHWgqFUAcCENkeY1iHH3wopVgdss4fZFnigi8iPWvq")</f>
        <v/>
      </c>
    </row>
    <row r="21">
      <c r="A21" t="inlineStr">
        <is>
          <t>9NSJ5qhm62AYcWqVjr8qZVF7SSa7NMwqswKm2a6Qpump</t>
        </is>
      </c>
      <c r="B21" t="inlineStr">
        <is>
          <t>GROK</t>
        </is>
      </c>
      <c r="C21" t="n">
        <v>0</v>
      </c>
      <c r="D21" t="n">
        <v>0.48</v>
      </c>
      <c r="E21" t="n">
        <v>0.98</v>
      </c>
      <c r="F21" t="n">
        <v>0.488</v>
      </c>
      <c r="G21" t="n">
        <v>0.968</v>
      </c>
      <c r="H21" t="n">
        <v>1</v>
      </c>
      <c r="I21" t="n">
        <v>1</v>
      </c>
      <c r="J21" t="n">
        <v>-1</v>
      </c>
      <c r="K21" t="n">
        <v>-1</v>
      </c>
      <c r="L21">
        <f>HYPERLINK("https://www.defined.fi/sol/9NSJ5qhm62AYcWqVjr8qZVF7SSa7NMwqswKm2a6Qpump?maker=9rkHWgqFUAcCENkeY1iHH3wopVgdss4fZFnigi8iPWvq","https://www.defined.fi/sol/9NSJ5qhm62AYcWqVjr8qZVF7SSa7NMwqswKm2a6Qpump?maker=9rkHWgqFUAcCENkeY1iHH3wopVgdss4fZFnigi8iPWvq")</f>
        <v/>
      </c>
      <c r="M21">
        <f>HYPERLINK("https://dexscreener.com/solana/9NSJ5qhm62AYcWqVjr8qZVF7SSa7NMwqswKm2a6Qpump?maker=9rkHWgqFUAcCENkeY1iHH3wopVgdss4fZFnigi8iPWvq","https://dexscreener.com/solana/9NSJ5qhm62AYcWqVjr8qZVF7SSa7NMwqswKm2a6Qpump?maker=9rkHWgqFUAcCENkeY1iHH3wopVgdss4fZFnigi8iPWvq")</f>
        <v/>
      </c>
    </row>
    <row r="22">
      <c r="A22" t="inlineStr">
        <is>
          <t>GMNDxoWKwjvYvRzznkVjd9KaJ6UAX48JwJmXvcNypump</t>
        </is>
      </c>
      <c r="B22" t="inlineStr">
        <is>
          <t>numogram</t>
        </is>
      </c>
      <c r="C22" t="n">
        <v>1</v>
      </c>
      <c r="D22" t="n">
        <v>0.791</v>
      </c>
      <c r="E22" t="n">
        <v>0.14</v>
      </c>
      <c r="F22" t="n">
        <v>5.77</v>
      </c>
      <c r="G22" t="n">
        <v>6.56</v>
      </c>
      <c r="H22" t="n">
        <v>4</v>
      </c>
      <c r="I22" t="n">
        <v>3</v>
      </c>
      <c r="J22" t="n">
        <v>-1</v>
      </c>
      <c r="K22" t="n">
        <v>-1</v>
      </c>
      <c r="L22">
        <f>HYPERLINK("https://www.defined.fi/sol/GMNDxoWKwjvYvRzznkVjd9KaJ6UAX48JwJmXvcNypump?maker=9rkHWgqFUAcCENkeY1iHH3wopVgdss4fZFnigi8iPWvq","https://www.defined.fi/sol/GMNDxoWKwjvYvRzznkVjd9KaJ6UAX48JwJmXvcNypump?maker=9rkHWgqFUAcCENkeY1iHH3wopVgdss4fZFnigi8iPWvq")</f>
        <v/>
      </c>
      <c r="M22">
        <f>HYPERLINK("https://dexscreener.com/solana/GMNDxoWKwjvYvRzznkVjd9KaJ6UAX48JwJmXvcNypump?maker=9rkHWgqFUAcCENkeY1iHH3wopVgdss4fZFnigi8iPWvq","https://dexscreener.com/solana/GMNDxoWKwjvYvRzznkVjd9KaJ6UAX48JwJmXvcNypump?maker=9rkHWgqFUAcCENkeY1iHH3wopVgdss4fZFnigi8iPWvq")</f>
        <v/>
      </c>
    </row>
    <row r="23">
      <c r="A23" t="inlineStr">
        <is>
          <t>ETZDTrZp1tWSTPHf22cyUXiv5xGzXuBFEwJAsE8ypump</t>
        </is>
      </c>
      <c r="B23" t="inlineStr">
        <is>
          <t>xcog</t>
        </is>
      </c>
      <c r="C23" t="n">
        <v>1</v>
      </c>
      <c r="D23" t="n">
        <v>14.07</v>
      </c>
      <c r="E23" t="n">
        <v>0.27</v>
      </c>
      <c r="F23" t="n">
        <v>52.78</v>
      </c>
      <c r="G23" t="n">
        <v>66.84999999999999</v>
      </c>
      <c r="H23" t="n">
        <v>22</v>
      </c>
      <c r="I23" t="n">
        <v>26</v>
      </c>
      <c r="J23" t="n">
        <v>-1</v>
      </c>
      <c r="K23" t="n">
        <v>-1</v>
      </c>
      <c r="L23">
        <f>HYPERLINK("https://www.defined.fi/sol/ETZDTrZp1tWSTPHf22cyUXiv5xGzXuBFEwJAsE8ypump?maker=9rkHWgqFUAcCENkeY1iHH3wopVgdss4fZFnigi8iPWvq","https://www.defined.fi/sol/ETZDTrZp1tWSTPHf22cyUXiv5xGzXuBFEwJAsE8ypump?maker=9rkHWgqFUAcCENkeY1iHH3wopVgdss4fZFnigi8iPWvq")</f>
        <v/>
      </c>
      <c r="M23">
        <f>HYPERLINK("https://dexscreener.com/solana/ETZDTrZp1tWSTPHf22cyUXiv5xGzXuBFEwJAsE8ypump?maker=9rkHWgqFUAcCENkeY1iHH3wopVgdss4fZFnigi8iPWvq","https://dexscreener.com/solana/ETZDTrZp1tWSTPHf22cyUXiv5xGzXuBFEwJAsE8ypump?maker=9rkHWgqFUAcCENkeY1iHH3wopVgdss4fZFnigi8iPWvq")</f>
        <v/>
      </c>
    </row>
    <row r="24">
      <c r="A24" t="inlineStr">
        <is>
          <t>A6J6iU22H4dzFsHiSRcPdwYCGtJLNFupDotwhKgfpump</t>
        </is>
      </c>
      <c r="B24" t="inlineStr">
        <is>
          <t>SONNET</t>
        </is>
      </c>
      <c r="C24" t="n">
        <v>1</v>
      </c>
      <c r="D24" t="n">
        <v>2.56</v>
      </c>
      <c r="E24" t="n">
        <v>0.48</v>
      </c>
      <c r="F24" t="n">
        <v>5.35</v>
      </c>
      <c r="G24" t="n">
        <v>7.91</v>
      </c>
      <c r="H24" t="n">
        <v>2</v>
      </c>
      <c r="I24" t="n">
        <v>2</v>
      </c>
      <c r="J24" t="n">
        <v>-1</v>
      </c>
      <c r="K24" t="n">
        <v>-1</v>
      </c>
      <c r="L24">
        <f>HYPERLINK("https://www.defined.fi/sol/A6J6iU22H4dzFsHiSRcPdwYCGtJLNFupDotwhKgfpump?maker=9rkHWgqFUAcCENkeY1iHH3wopVgdss4fZFnigi8iPWvq","https://www.defined.fi/sol/A6J6iU22H4dzFsHiSRcPdwYCGtJLNFupDotwhKgfpump?maker=9rkHWgqFUAcCENkeY1iHH3wopVgdss4fZFnigi8iPWvq")</f>
        <v/>
      </c>
      <c r="M24">
        <f>HYPERLINK("https://dexscreener.com/solana/A6J6iU22H4dzFsHiSRcPdwYCGtJLNFupDotwhKgfpump?maker=9rkHWgqFUAcCENkeY1iHH3wopVgdss4fZFnigi8iPWvq","https://dexscreener.com/solana/A6J6iU22H4dzFsHiSRcPdwYCGtJLNFupDotwhKgfpump?maker=9rkHWgqFUAcCENkeY1iHH3wopVgdss4fZFnigi8iPWvq")</f>
        <v/>
      </c>
    </row>
    <row r="25">
      <c r="A25" t="inlineStr">
        <is>
          <t>7q9koN6yzdiP3b5noPMN4V3LVVkh1msBAzHHiVCppump</t>
        </is>
      </c>
      <c r="B25" t="inlineStr">
        <is>
          <t>Ruri</t>
        </is>
      </c>
      <c r="C25" t="n">
        <v>1</v>
      </c>
      <c r="D25" t="n">
        <v>-0.398</v>
      </c>
      <c r="E25" t="n">
        <v>-0.1</v>
      </c>
      <c r="F25" t="n">
        <v>3.92</v>
      </c>
      <c r="G25" t="n">
        <v>3.53</v>
      </c>
      <c r="H25" t="n">
        <v>4</v>
      </c>
      <c r="I25" t="n">
        <v>4</v>
      </c>
      <c r="J25" t="n">
        <v>-1</v>
      </c>
      <c r="K25" t="n">
        <v>-1</v>
      </c>
      <c r="L25">
        <f>HYPERLINK("https://www.defined.fi/sol/7q9koN6yzdiP3b5noPMN4V3LVVkh1msBAzHHiVCppump?maker=9rkHWgqFUAcCENkeY1iHH3wopVgdss4fZFnigi8iPWvq","https://www.defined.fi/sol/7q9koN6yzdiP3b5noPMN4V3LVVkh1msBAzHHiVCppump?maker=9rkHWgqFUAcCENkeY1iHH3wopVgdss4fZFnigi8iPWvq")</f>
        <v/>
      </c>
      <c r="M25">
        <f>HYPERLINK("https://dexscreener.com/solana/7q9koN6yzdiP3b5noPMN4V3LVVkh1msBAzHHiVCppump?maker=9rkHWgqFUAcCENkeY1iHH3wopVgdss4fZFnigi8iPWvq","https://dexscreener.com/solana/7q9koN6yzdiP3b5noPMN4V3LVVkh1msBAzHHiVCppump?maker=9rkHWgqFUAcCENkeY1iHH3wopVgdss4fZFnigi8iPWvq")</f>
        <v/>
      </c>
    </row>
    <row r="26">
      <c r="A26" t="inlineStr">
        <is>
          <t>7SU4Ghh1jemFJCnNgg8GoT35Vii1BAmxWbnJYvK8pump</t>
        </is>
      </c>
      <c r="B26" t="inlineStr">
        <is>
          <t>Egregore</t>
        </is>
      </c>
      <c r="C26" t="n">
        <v>1</v>
      </c>
      <c r="D26" t="n">
        <v>0.328</v>
      </c>
      <c r="E26" t="n">
        <v>0.66</v>
      </c>
      <c r="F26" t="n">
        <v>0.495</v>
      </c>
      <c r="G26" t="n">
        <v>0.824</v>
      </c>
      <c r="H26" t="n">
        <v>1</v>
      </c>
      <c r="I26" t="n">
        <v>2</v>
      </c>
      <c r="J26" t="n">
        <v>-1</v>
      </c>
      <c r="K26" t="n">
        <v>-1</v>
      </c>
      <c r="L26">
        <f>HYPERLINK("https://www.defined.fi/sol/7SU4Ghh1jemFJCnNgg8GoT35Vii1BAmxWbnJYvK8pump?maker=9rkHWgqFUAcCENkeY1iHH3wopVgdss4fZFnigi8iPWvq","https://www.defined.fi/sol/7SU4Ghh1jemFJCnNgg8GoT35Vii1BAmxWbnJYvK8pump?maker=9rkHWgqFUAcCENkeY1iHH3wopVgdss4fZFnigi8iPWvq")</f>
        <v/>
      </c>
      <c r="M26">
        <f>HYPERLINK("https://dexscreener.com/solana/7SU4Ghh1jemFJCnNgg8GoT35Vii1BAmxWbnJYvK8pump?maker=9rkHWgqFUAcCENkeY1iHH3wopVgdss4fZFnigi8iPWvq","https://dexscreener.com/solana/7SU4Ghh1jemFJCnNgg8GoT35Vii1BAmxWbnJYvK8pump?maker=9rkHWgqFUAcCENkeY1iHH3wopVgdss4fZFnigi8iPWvq")</f>
        <v/>
      </c>
    </row>
    <row r="27">
      <c r="A27" t="inlineStr">
        <is>
          <t>9qriMjPPAJTMCtfQnz7Mo9BsV2jAWTr2ff7yc3JWpump</t>
        </is>
      </c>
      <c r="B27" t="inlineStr">
        <is>
          <t>unknown_9qri</t>
        </is>
      </c>
      <c r="C27" t="n">
        <v>1</v>
      </c>
      <c r="D27" t="n">
        <v>0.251</v>
      </c>
      <c r="E27" t="n">
        <v>0.09</v>
      </c>
      <c r="F27" t="n">
        <v>2.94</v>
      </c>
      <c r="G27" t="n">
        <v>3.19</v>
      </c>
      <c r="H27" t="n">
        <v>3</v>
      </c>
      <c r="I27" t="n">
        <v>3</v>
      </c>
      <c r="J27" t="n">
        <v>-1</v>
      </c>
      <c r="K27" t="n">
        <v>-1</v>
      </c>
      <c r="L27">
        <f>HYPERLINK("https://www.defined.fi/sol/9qriMjPPAJTMCtfQnz7Mo9BsV2jAWTr2ff7yc3JWpump?maker=9rkHWgqFUAcCENkeY1iHH3wopVgdss4fZFnigi8iPWvq","https://www.defined.fi/sol/9qriMjPPAJTMCtfQnz7Mo9BsV2jAWTr2ff7yc3JWpump?maker=9rkHWgqFUAcCENkeY1iHH3wopVgdss4fZFnigi8iPWvq")</f>
        <v/>
      </c>
      <c r="M27">
        <f>HYPERLINK("https://dexscreener.com/solana/9qriMjPPAJTMCtfQnz7Mo9BsV2jAWTr2ff7yc3JWpump?maker=9rkHWgqFUAcCENkeY1iHH3wopVgdss4fZFnigi8iPWvq","https://dexscreener.com/solana/9qriMjPPAJTMCtfQnz7Mo9BsV2jAWTr2ff7yc3JWpump?maker=9rkHWgqFUAcCENkeY1iHH3wopVgdss4fZFnigi8iPWvq")</f>
        <v/>
      </c>
    </row>
    <row r="28">
      <c r="A28" t="inlineStr">
        <is>
          <t>Hp3WCQE2gfVBYxyXa3RMFeiudSM1KMANnqQbmDLVpump</t>
        </is>
      </c>
      <c r="B28" t="inlineStr">
        <is>
          <t>mindfk</t>
        </is>
      </c>
      <c r="C28" t="n">
        <v>1</v>
      </c>
      <c r="D28" t="n">
        <v>0.238</v>
      </c>
      <c r="E28" t="n">
        <v>0.48</v>
      </c>
      <c r="F28" t="n">
        <v>0.49</v>
      </c>
      <c r="G28" t="n">
        <v>0.727</v>
      </c>
      <c r="H28" t="n">
        <v>1</v>
      </c>
      <c r="I28" t="n">
        <v>1</v>
      </c>
      <c r="J28" t="n">
        <v>-1</v>
      </c>
      <c r="K28" t="n">
        <v>-1</v>
      </c>
      <c r="L28">
        <f>HYPERLINK("https://www.defined.fi/sol/Hp3WCQE2gfVBYxyXa3RMFeiudSM1KMANnqQbmDLVpump?maker=9rkHWgqFUAcCENkeY1iHH3wopVgdss4fZFnigi8iPWvq","https://www.defined.fi/sol/Hp3WCQE2gfVBYxyXa3RMFeiudSM1KMANnqQbmDLVpump?maker=9rkHWgqFUAcCENkeY1iHH3wopVgdss4fZFnigi8iPWvq")</f>
        <v/>
      </c>
      <c r="M28">
        <f>HYPERLINK("https://dexscreener.com/solana/Hp3WCQE2gfVBYxyXa3RMFeiudSM1KMANnqQbmDLVpump?maker=9rkHWgqFUAcCENkeY1iHH3wopVgdss4fZFnigi8iPWvq","https://dexscreener.com/solana/Hp3WCQE2gfVBYxyXa3RMFeiudSM1KMANnqQbmDLVpump?maker=9rkHWgqFUAcCENkeY1iHH3wopVgdss4fZFnigi8iPWvq")</f>
        <v/>
      </c>
    </row>
    <row r="29">
      <c r="A29" t="inlineStr">
        <is>
          <t>4UuMzKv2hQJdUuyY1NB27z6UfPbtMuNSNFf43ayypump</t>
        </is>
      </c>
      <c r="B29" t="inlineStr">
        <is>
          <t>BGOAT</t>
        </is>
      </c>
      <c r="C29" t="n">
        <v>1</v>
      </c>
      <c r="D29" t="n">
        <v>-0.098</v>
      </c>
      <c r="E29" t="n">
        <v>-0.17</v>
      </c>
      <c r="F29" t="n">
        <v>0.587</v>
      </c>
      <c r="G29" t="n">
        <v>0.489</v>
      </c>
      <c r="H29" t="n">
        <v>2</v>
      </c>
      <c r="I29" t="n">
        <v>1</v>
      </c>
      <c r="J29" t="n">
        <v>-1</v>
      </c>
      <c r="K29" t="n">
        <v>-1</v>
      </c>
      <c r="L29">
        <f>HYPERLINK("https://www.defined.fi/sol/4UuMzKv2hQJdUuyY1NB27z6UfPbtMuNSNFf43ayypump?maker=9rkHWgqFUAcCENkeY1iHH3wopVgdss4fZFnigi8iPWvq","https://www.defined.fi/sol/4UuMzKv2hQJdUuyY1NB27z6UfPbtMuNSNFf43ayypump?maker=9rkHWgqFUAcCENkeY1iHH3wopVgdss4fZFnigi8iPWvq")</f>
        <v/>
      </c>
      <c r="M29">
        <f>HYPERLINK("https://dexscreener.com/solana/4UuMzKv2hQJdUuyY1NB27z6UfPbtMuNSNFf43ayypump?maker=9rkHWgqFUAcCENkeY1iHH3wopVgdss4fZFnigi8iPWvq","https://dexscreener.com/solana/4UuMzKv2hQJdUuyY1NB27z6UfPbtMuNSNFf43ayypump?maker=9rkHWgqFUAcCENkeY1iHH3wopVgdss4fZFnigi8iPWvq")</f>
        <v/>
      </c>
    </row>
    <row r="30">
      <c r="A30" t="inlineStr">
        <is>
          <t>FCGDDio5DuhujHcRQCDbXHnrcSA4pUGg2haNt7S2pump</t>
        </is>
      </c>
      <c r="B30" t="inlineStr">
        <is>
          <t>AirheadFun</t>
        </is>
      </c>
      <c r="C30" t="n">
        <v>1</v>
      </c>
      <c r="D30" t="n">
        <v>0</v>
      </c>
      <c r="E30" t="n">
        <v>0</v>
      </c>
      <c r="F30" t="n">
        <v>0.489</v>
      </c>
      <c r="G30" t="n">
        <v>0.489</v>
      </c>
      <c r="H30" t="n">
        <v>1</v>
      </c>
      <c r="I30" t="n">
        <v>1</v>
      </c>
      <c r="J30" t="n">
        <v>-1</v>
      </c>
      <c r="K30" t="n">
        <v>-1</v>
      </c>
      <c r="L30">
        <f>HYPERLINK("https://www.defined.fi/sol/FCGDDio5DuhujHcRQCDbXHnrcSA4pUGg2haNt7S2pump?maker=9rkHWgqFUAcCENkeY1iHH3wopVgdss4fZFnigi8iPWvq","https://www.defined.fi/sol/FCGDDio5DuhujHcRQCDbXHnrcSA4pUGg2haNt7S2pump?maker=9rkHWgqFUAcCENkeY1iHH3wopVgdss4fZFnigi8iPWvq")</f>
        <v/>
      </c>
      <c r="M30">
        <f>HYPERLINK("https://dexscreener.com/solana/FCGDDio5DuhujHcRQCDbXHnrcSA4pUGg2haNt7S2pump?maker=9rkHWgqFUAcCENkeY1iHH3wopVgdss4fZFnigi8iPWvq","https://dexscreener.com/solana/FCGDDio5DuhujHcRQCDbXHnrcSA4pUGg2haNt7S2pump?maker=9rkHWgqFUAcCENkeY1iHH3wopVgdss4fZFnigi8iPWvq")</f>
        <v/>
      </c>
    </row>
    <row r="31">
      <c r="A31" t="inlineStr">
        <is>
          <t>4FxtVVjQSkwKghNXnGBxx3iSoN3XQcsZ4fmjAbLPpump</t>
        </is>
      </c>
      <c r="B31" t="inlineStr">
        <is>
          <t>fleebr</t>
        </is>
      </c>
      <c r="C31" t="n">
        <v>1</v>
      </c>
      <c r="D31" t="n">
        <v>-8.73</v>
      </c>
      <c r="E31" t="n">
        <v>-0.83</v>
      </c>
      <c r="F31" t="n">
        <v>10.56</v>
      </c>
      <c r="G31" t="n">
        <v>1.83</v>
      </c>
      <c r="H31" t="n">
        <v>5</v>
      </c>
      <c r="I31" t="n">
        <v>1</v>
      </c>
      <c r="J31" t="n">
        <v>-1</v>
      </c>
      <c r="K31" t="n">
        <v>-1</v>
      </c>
      <c r="L31">
        <f>HYPERLINK("https://www.defined.fi/sol/4FxtVVjQSkwKghNXnGBxx3iSoN3XQcsZ4fmjAbLPpump?maker=9rkHWgqFUAcCENkeY1iHH3wopVgdss4fZFnigi8iPWvq","https://www.defined.fi/sol/4FxtVVjQSkwKghNXnGBxx3iSoN3XQcsZ4fmjAbLPpump?maker=9rkHWgqFUAcCENkeY1iHH3wopVgdss4fZFnigi8iPWvq")</f>
        <v/>
      </c>
      <c r="M31">
        <f>HYPERLINK("https://dexscreener.com/solana/4FxtVVjQSkwKghNXnGBxx3iSoN3XQcsZ4fmjAbLPpump?maker=9rkHWgqFUAcCENkeY1iHH3wopVgdss4fZFnigi8iPWvq","https://dexscreener.com/solana/4FxtVVjQSkwKghNXnGBxx3iSoN3XQcsZ4fmjAbLPpump?maker=9rkHWgqFUAcCENkeY1iHH3wopVgdss4fZFnigi8iPWvq")</f>
        <v/>
      </c>
    </row>
    <row r="32">
      <c r="A32" t="inlineStr">
        <is>
          <t>Ea61txHjNQucg3ar3jM7MR5N41N6shANbXT6F4zCpump</t>
        </is>
      </c>
      <c r="B32" t="inlineStr">
        <is>
          <t>unit</t>
        </is>
      </c>
      <c r="C32" t="n">
        <v>1</v>
      </c>
      <c r="D32" t="n">
        <v>-1.61</v>
      </c>
      <c r="E32" t="n">
        <v>-0.83</v>
      </c>
      <c r="F32" t="n">
        <v>1.93</v>
      </c>
      <c r="G32" t="n">
        <v>0.319</v>
      </c>
      <c r="H32" t="n">
        <v>3</v>
      </c>
      <c r="I32" t="n">
        <v>1</v>
      </c>
      <c r="J32" t="n">
        <v>-1</v>
      </c>
      <c r="K32" t="n">
        <v>-1</v>
      </c>
      <c r="L32">
        <f>HYPERLINK("https://www.defined.fi/sol/Ea61txHjNQucg3ar3jM7MR5N41N6shANbXT6F4zCpump?maker=9rkHWgqFUAcCENkeY1iHH3wopVgdss4fZFnigi8iPWvq","https://www.defined.fi/sol/Ea61txHjNQucg3ar3jM7MR5N41N6shANbXT6F4zCpump?maker=9rkHWgqFUAcCENkeY1iHH3wopVgdss4fZFnigi8iPWvq")</f>
        <v/>
      </c>
      <c r="M32">
        <f>HYPERLINK("https://dexscreener.com/solana/Ea61txHjNQucg3ar3jM7MR5N41N6shANbXT6F4zCpump?maker=9rkHWgqFUAcCENkeY1iHH3wopVgdss4fZFnigi8iPWvq","https://dexscreener.com/solana/Ea61txHjNQucg3ar3jM7MR5N41N6shANbXT6F4zCpump?maker=9rkHWgqFUAcCENkeY1iHH3wopVgdss4fZFnigi8iPWvq")</f>
        <v/>
      </c>
    </row>
    <row r="33">
      <c r="A33" t="inlineStr">
        <is>
          <t>Day6DgKkrb9xtuRkmMK17SB18kmRi3V6oGau8zu4pump</t>
        </is>
      </c>
      <c r="B33" t="inlineStr">
        <is>
          <t>tacit</t>
        </is>
      </c>
      <c r="C33" t="n">
        <v>1</v>
      </c>
      <c r="D33" t="n">
        <v>-4.23</v>
      </c>
      <c r="E33" t="n">
        <v>-0.88</v>
      </c>
      <c r="F33" t="n">
        <v>4.83</v>
      </c>
      <c r="G33" t="n">
        <v>0.603</v>
      </c>
      <c r="H33" t="n">
        <v>1</v>
      </c>
      <c r="I33" t="n">
        <v>1</v>
      </c>
      <c r="J33" t="n">
        <v>-1</v>
      </c>
      <c r="K33" t="n">
        <v>-1</v>
      </c>
      <c r="L33">
        <f>HYPERLINK("https://www.defined.fi/sol/Day6DgKkrb9xtuRkmMK17SB18kmRi3V6oGau8zu4pump?maker=9rkHWgqFUAcCENkeY1iHH3wopVgdss4fZFnigi8iPWvq","https://www.defined.fi/sol/Day6DgKkrb9xtuRkmMK17SB18kmRi3V6oGau8zu4pump?maker=9rkHWgqFUAcCENkeY1iHH3wopVgdss4fZFnigi8iPWvq")</f>
        <v/>
      </c>
      <c r="M33">
        <f>HYPERLINK("https://dexscreener.com/solana/Day6DgKkrb9xtuRkmMK17SB18kmRi3V6oGau8zu4pump?maker=9rkHWgqFUAcCENkeY1iHH3wopVgdss4fZFnigi8iPWvq","https://dexscreener.com/solana/Day6DgKkrb9xtuRkmMK17SB18kmRi3V6oGau8zu4pump?maker=9rkHWgqFUAcCENkeY1iHH3wopVgdss4fZFnigi8iPWvq")</f>
        <v/>
      </c>
    </row>
    <row r="34">
      <c r="A34" t="inlineStr">
        <is>
          <t>AXgfmnMwnkbfMdpXqXMn6oJCQ7sQKvX2PmkXfJSRpump</t>
        </is>
      </c>
      <c r="B34" t="inlineStr">
        <is>
          <t>YUD</t>
        </is>
      </c>
      <c r="C34" t="n">
        <v>1</v>
      </c>
      <c r="D34" t="n">
        <v>-0.826</v>
      </c>
      <c r="E34" t="n">
        <v>-0.17</v>
      </c>
      <c r="F34" t="n">
        <v>4.83</v>
      </c>
      <c r="G34" t="n">
        <v>4.01</v>
      </c>
      <c r="H34" t="n">
        <v>1</v>
      </c>
      <c r="I34" t="n">
        <v>1</v>
      </c>
      <c r="J34" t="n">
        <v>-1</v>
      </c>
      <c r="K34" t="n">
        <v>-1</v>
      </c>
      <c r="L34">
        <f>HYPERLINK("https://www.defined.fi/sol/AXgfmnMwnkbfMdpXqXMn6oJCQ7sQKvX2PmkXfJSRpump?maker=9rkHWgqFUAcCENkeY1iHH3wopVgdss4fZFnigi8iPWvq","https://www.defined.fi/sol/AXgfmnMwnkbfMdpXqXMn6oJCQ7sQKvX2PmkXfJSRpump?maker=9rkHWgqFUAcCENkeY1iHH3wopVgdss4fZFnigi8iPWvq")</f>
        <v/>
      </c>
      <c r="M34">
        <f>HYPERLINK("https://dexscreener.com/solana/AXgfmnMwnkbfMdpXqXMn6oJCQ7sQKvX2PmkXfJSRpump?maker=9rkHWgqFUAcCENkeY1iHH3wopVgdss4fZFnigi8iPWvq","https://dexscreener.com/solana/AXgfmnMwnkbfMdpXqXMn6oJCQ7sQKvX2PmkXfJSRpump?maker=9rkHWgqFUAcCENkeY1iHH3wopVgdss4fZFnigi8iPWvq")</f>
        <v/>
      </c>
    </row>
    <row r="35">
      <c r="A35" t="inlineStr">
        <is>
          <t>75dh1aVyE88DiDDqN396Lkbcf4Kxj2KNGJRCTkcUpump</t>
        </is>
      </c>
      <c r="B35" t="inlineStr">
        <is>
          <t>JANUS</t>
        </is>
      </c>
      <c r="C35" t="n">
        <v>1</v>
      </c>
      <c r="D35" t="n">
        <v>1.06</v>
      </c>
      <c r="E35" t="n">
        <v>0.18</v>
      </c>
      <c r="F35" t="n">
        <v>5.8</v>
      </c>
      <c r="G35" t="n">
        <v>6.85</v>
      </c>
      <c r="H35" t="n">
        <v>2</v>
      </c>
      <c r="I35" t="n">
        <v>2</v>
      </c>
      <c r="J35" t="n">
        <v>-1</v>
      </c>
      <c r="K35" t="n">
        <v>-1</v>
      </c>
      <c r="L35">
        <f>HYPERLINK("https://www.defined.fi/sol/75dh1aVyE88DiDDqN396Lkbcf4Kxj2KNGJRCTkcUpump?maker=9rkHWgqFUAcCENkeY1iHH3wopVgdss4fZFnigi8iPWvq","https://www.defined.fi/sol/75dh1aVyE88DiDDqN396Lkbcf4Kxj2KNGJRCTkcUpump?maker=9rkHWgqFUAcCENkeY1iHH3wopVgdss4fZFnigi8iPWvq")</f>
        <v/>
      </c>
      <c r="M35">
        <f>HYPERLINK("https://dexscreener.com/solana/75dh1aVyE88DiDDqN396Lkbcf4Kxj2KNGJRCTkcUpump?maker=9rkHWgqFUAcCENkeY1iHH3wopVgdss4fZFnigi8iPWvq","https://dexscreener.com/solana/75dh1aVyE88DiDDqN396Lkbcf4Kxj2KNGJRCTkcUpump?maker=9rkHWgqFUAcCENkeY1iHH3wopVgdss4fZFnigi8iPWvq")</f>
        <v/>
      </c>
    </row>
    <row r="36">
      <c r="A36" t="inlineStr">
        <is>
          <t>8GoqNAmJB61CYFnuq9rLXpbBomNrZcw1HArceUmFpump</t>
        </is>
      </c>
      <c r="B36" t="inlineStr">
        <is>
          <t>oCAT</t>
        </is>
      </c>
      <c r="C36" t="n">
        <v>2</v>
      </c>
      <c r="D36" t="n">
        <v>1.31</v>
      </c>
      <c r="E36" t="n">
        <v>0.14</v>
      </c>
      <c r="F36" t="n">
        <v>9.109999999999999</v>
      </c>
      <c r="G36" t="n">
        <v>10.42</v>
      </c>
      <c r="H36" t="n">
        <v>4</v>
      </c>
      <c r="I36" t="n">
        <v>3</v>
      </c>
      <c r="J36" t="n">
        <v>-1</v>
      </c>
      <c r="K36" t="n">
        <v>-1</v>
      </c>
      <c r="L36">
        <f>HYPERLINK("https://www.defined.fi/sol/8GoqNAmJB61CYFnuq9rLXpbBomNrZcw1HArceUmFpump?maker=9rkHWgqFUAcCENkeY1iHH3wopVgdss4fZFnigi8iPWvq","https://www.defined.fi/sol/8GoqNAmJB61CYFnuq9rLXpbBomNrZcw1HArceUmFpump?maker=9rkHWgqFUAcCENkeY1iHH3wopVgdss4fZFnigi8iPWvq")</f>
        <v/>
      </c>
      <c r="M36">
        <f>HYPERLINK("https://dexscreener.com/solana/8GoqNAmJB61CYFnuq9rLXpbBomNrZcw1HArceUmFpump?maker=9rkHWgqFUAcCENkeY1iHH3wopVgdss4fZFnigi8iPWvq","https://dexscreener.com/solana/8GoqNAmJB61CYFnuq9rLXpbBomNrZcw1HArceUmFpump?maker=9rkHWgqFUAcCENkeY1iHH3wopVgdss4fZFnigi8iPWvq")</f>
        <v/>
      </c>
    </row>
    <row r="37">
      <c r="A37" t="inlineStr">
        <is>
          <t>7rqzQjZGCx7h2PN6ApZVAgQVx26XCUYe6xQHpfBRYb81</t>
        </is>
      </c>
      <c r="B37" t="inlineStr">
        <is>
          <t>MMM</t>
        </is>
      </c>
      <c r="C37" t="n">
        <v>2</v>
      </c>
      <c r="D37" t="n">
        <v>-1.39</v>
      </c>
      <c r="E37" t="n">
        <v>-1</v>
      </c>
      <c r="F37" t="n">
        <v>1.91</v>
      </c>
      <c r="G37" t="n">
        <v>0.526</v>
      </c>
      <c r="H37" t="n">
        <v>1</v>
      </c>
      <c r="I37" t="n">
        <v>1</v>
      </c>
      <c r="J37" t="n">
        <v>-1</v>
      </c>
      <c r="K37" t="n">
        <v>-1</v>
      </c>
      <c r="L37">
        <f>HYPERLINK("https://www.defined.fi/sol/7rqzQjZGCx7h2PN6ApZVAgQVx26XCUYe6xQHpfBRYb81?maker=9rkHWgqFUAcCENkeY1iHH3wopVgdss4fZFnigi8iPWvq","https://www.defined.fi/sol/7rqzQjZGCx7h2PN6ApZVAgQVx26XCUYe6xQHpfBRYb81?maker=9rkHWgqFUAcCENkeY1iHH3wopVgdss4fZFnigi8iPWvq")</f>
        <v/>
      </c>
      <c r="M37">
        <f>HYPERLINK("https://dexscreener.com/solana/7rqzQjZGCx7h2PN6ApZVAgQVx26XCUYe6xQHpfBRYb81?maker=9rkHWgqFUAcCENkeY1iHH3wopVgdss4fZFnigi8iPWvq","https://dexscreener.com/solana/7rqzQjZGCx7h2PN6ApZVAgQVx26XCUYe6xQHpfBRYb81?maker=9rkHWgqFUAcCENkeY1iHH3wopVgdss4fZFnigi8iPWvq")</f>
        <v/>
      </c>
    </row>
    <row r="38">
      <c r="A38" t="inlineStr">
        <is>
          <t>CVa7vhU42DkLMiNCwXF2Hkyz4eEfcwwYS7eeb71ipump</t>
        </is>
      </c>
      <c r="B38" t="inlineStr">
        <is>
          <t>Laura</t>
        </is>
      </c>
      <c r="C38" t="n">
        <v>2</v>
      </c>
      <c r="D38" t="n">
        <v>-0.22</v>
      </c>
      <c r="E38" t="n">
        <v>-1</v>
      </c>
      <c r="F38" t="n">
        <v>0.44</v>
      </c>
      <c r="G38" t="n">
        <v>0.22</v>
      </c>
      <c r="H38" t="n">
        <v>1</v>
      </c>
      <c r="I38" t="n">
        <v>1</v>
      </c>
      <c r="J38" t="n">
        <v>-1</v>
      </c>
      <c r="K38" t="n">
        <v>-1</v>
      </c>
      <c r="L38">
        <f>HYPERLINK("https://www.defined.fi/sol/CVa7vhU42DkLMiNCwXF2Hkyz4eEfcwwYS7eeb71ipump?maker=9rkHWgqFUAcCENkeY1iHH3wopVgdss4fZFnigi8iPWvq","https://www.defined.fi/sol/CVa7vhU42DkLMiNCwXF2Hkyz4eEfcwwYS7eeb71ipump?maker=9rkHWgqFUAcCENkeY1iHH3wopVgdss4fZFnigi8iPWvq")</f>
        <v/>
      </c>
      <c r="M38">
        <f>HYPERLINK("https://dexscreener.com/solana/CVa7vhU42DkLMiNCwXF2Hkyz4eEfcwwYS7eeb71ipump?maker=9rkHWgqFUAcCENkeY1iHH3wopVgdss4fZFnigi8iPWvq","https://dexscreener.com/solana/CVa7vhU42DkLMiNCwXF2Hkyz4eEfcwwYS7eeb71ipump?maker=9rkHWgqFUAcCENkeY1iHH3wopVgdss4fZFnigi8iPWvq")</f>
        <v/>
      </c>
    </row>
    <row r="39">
      <c r="A39" t="inlineStr">
        <is>
          <t>4t8cP8su2yVDb7LhYvANMJoDTTXCFTxrFTqSyBRapump</t>
        </is>
      </c>
      <c r="B39" t="inlineStr">
        <is>
          <t>Narwhal</t>
        </is>
      </c>
      <c r="C39" t="n">
        <v>2</v>
      </c>
      <c r="D39" t="n">
        <v>0.274</v>
      </c>
      <c r="E39" t="n">
        <v>0.02</v>
      </c>
      <c r="F39" t="n">
        <v>11.51</v>
      </c>
      <c r="G39" t="n">
        <v>11.79</v>
      </c>
      <c r="H39" t="n">
        <v>4</v>
      </c>
      <c r="I39" t="n">
        <v>3</v>
      </c>
      <c r="J39" t="n">
        <v>-1</v>
      </c>
      <c r="K39" t="n">
        <v>-1</v>
      </c>
      <c r="L39">
        <f>HYPERLINK("https://www.defined.fi/sol/4t8cP8su2yVDb7LhYvANMJoDTTXCFTxrFTqSyBRapump?maker=9rkHWgqFUAcCENkeY1iHH3wopVgdss4fZFnigi8iPWvq","https://www.defined.fi/sol/4t8cP8su2yVDb7LhYvANMJoDTTXCFTxrFTqSyBRapump?maker=9rkHWgqFUAcCENkeY1iHH3wopVgdss4fZFnigi8iPWvq")</f>
        <v/>
      </c>
      <c r="M39">
        <f>HYPERLINK("https://dexscreener.com/solana/4t8cP8su2yVDb7LhYvANMJoDTTXCFTxrFTqSyBRapump?maker=9rkHWgqFUAcCENkeY1iHH3wopVgdss4fZFnigi8iPWvq","https://dexscreener.com/solana/4t8cP8su2yVDb7LhYvANMJoDTTXCFTxrFTqSyBRapump?maker=9rkHWgqFUAcCENkeY1iHH3wopVgdss4fZFnigi8iPWvq")</f>
        <v/>
      </c>
    </row>
    <row r="40">
      <c r="A40" t="inlineStr">
        <is>
          <t>Gb4cNCK8UuFRM1P1uZCAaefztE8kwFhHFfM8yy8Fpump</t>
        </is>
      </c>
      <c r="B40" t="inlineStr">
        <is>
          <t>GMAGA</t>
        </is>
      </c>
      <c r="C40" t="n">
        <v>2</v>
      </c>
      <c r="D40" t="n">
        <v>0.387</v>
      </c>
      <c r="E40" t="n">
        <v>0.13</v>
      </c>
      <c r="F40" t="n">
        <v>2.88</v>
      </c>
      <c r="G40" t="n">
        <v>3.27</v>
      </c>
      <c r="H40" t="n">
        <v>1</v>
      </c>
      <c r="I40" t="n">
        <v>1</v>
      </c>
      <c r="J40" t="n">
        <v>-1</v>
      </c>
      <c r="K40" t="n">
        <v>-1</v>
      </c>
      <c r="L40">
        <f>HYPERLINK("https://www.defined.fi/sol/Gb4cNCK8UuFRM1P1uZCAaefztE8kwFhHFfM8yy8Fpump?maker=9rkHWgqFUAcCENkeY1iHH3wopVgdss4fZFnigi8iPWvq","https://www.defined.fi/sol/Gb4cNCK8UuFRM1P1uZCAaefztE8kwFhHFfM8yy8Fpump?maker=9rkHWgqFUAcCENkeY1iHH3wopVgdss4fZFnigi8iPWvq")</f>
        <v/>
      </c>
      <c r="M40">
        <f>HYPERLINK("https://dexscreener.com/solana/Gb4cNCK8UuFRM1P1uZCAaefztE8kwFhHFfM8yy8Fpump?maker=9rkHWgqFUAcCENkeY1iHH3wopVgdss4fZFnigi8iPWvq","https://dexscreener.com/solana/Gb4cNCK8UuFRM1P1uZCAaefztE8kwFhHFfM8yy8Fpump?maker=9rkHWgqFUAcCENkeY1iHH3wopVgdss4fZFnigi8iPWvq")</f>
        <v/>
      </c>
    </row>
    <row r="41">
      <c r="A41" t="inlineStr">
        <is>
          <t>4hDonubKDxJUXoeAtgyRw1wrX4qf95QUPkuFBSkGpump</t>
        </is>
      </c>
      <c r="B41" t="inlineStr">
        <is>
          <t>pwolf</t>
        </is>
      </c>
      <c r="C41" t="n">
        <v>2</v>
      </c>
      <c r="D41" t="n">
        <v>0.206</v>
      </c>
      <c r="E41" t="n">
        <v>-1</v>
      </c>
      <c r="F41" t="n">
        <v>0.463</v>
      </c>
      <c r="G41" t="n">
        <v>0.669</v>
      </c>
      <c r="H41" t="n">
        <v>1</v>
      </c>
      <c r="I41" t="n">
        <v>1</v>
      </c>
      <c r="J41" t="n">
        <v>-1</v>
      </c>
      <c r="K41" t="n">
        <v>-1</v>
      </c>
      <c r="L41">
        <f>HYPERLINK("https://www.defined.fi/sol/4hDonubKDxJUXoeAtgyRw1wrX4qf95QUPkuFBSkGpump?maker=9rkHWgqFUAcCENkeY1iHH3wopVgdss4fZFnigi8iPWvq","https://www.defined.fi/sol/4hDonubKDxJUXoeAtgyRw1wrX4qf95QUPkuFBSkGpump?maker=9rkHWgqFUAcCENkeY1iHH3wopVgdss4fZFnigi8iPWvq")</f>
        <v/>
      </c>
      <c r="M41">
        <f>HYPERLINK("https://dexscreener.com/solana/4hDonubKDxJUXoeAtgyRw1wrX4qf95QUPkuFBSkGpump?maker=9rkHWgqFUAcCENkeY1iHH3wopVgdss4fZFnigi8iPWvq","https://dexscreener.com/solana/4hDonubKDxJUXoeAtgyRw1wrX4qf95QUPkuFBSkGpump?maker=9rkHWgqFUAcCENkeY1iHH3wopVgdss4fZFnigi8iPWvq")</f>
        <v/>
      </c>
    </row>
    <row r="42">
      <c r="A42" t="inlineStr">
        <is>
          <t>DYX4i1nrKgn5pmQUHSBr7kxe2oE8gKxpw1wxJFyBpump</t>
        </is>
      </c>
      <c r="B42" t="inlineStr">
        <is>
          <t>SOLANA</t>
        </is>
      </c>
      <c r="C42" t="n">
        <v>2</v>
      </c>
      <c r="D42" t="n">
        <v>-0.873</v>
      </c>
      <c r="E42" t="n">
        <v>-0.91</v>
      </c>
      <c r="F42" t="n">
        <v>0.961</v>
      </c>
      <c r="G42" t="n">
        <v>0.08799999999999999</v>
      </c>
      <c r="H42" t="n">
        <v>1</v>
      </c>
      <c r="I42" t="n">
        <v>1</v>
      </c>
      <c r="J42" t="n">
        <v>-1</v>
      </c>
      <c r="K42" t="n">
        <v>-1</v>
      </c>
      <c r="L42">
        <f>HYPERLINK("https://www.defined.fi/sol/DYX4i1nrKgn5pmQUHSBr7kxe2oE8gKxpw1wxJFyBpump?maker=9rkHWgqFUAcCENkeY1iHH3wopVgdss4fZFnigi8iPWvq","https://www.defined.fi/sol/DYX4i1nrKgn5pmQUHSBr7kxe2oE8gKxpw1wxJFyBpump?maker=9rkHWgqFUAcCENkeY1iHH3wopVgdss4fZFnigi8iPWvq")</f>
        <v/>
      </c>
      <c r="M42">
        <f>HYPERLINK("https://dexscreener.com/solana/DYX4i1nrKgn5pmQUHSBr7kxe2oE8gKxpw1wxJFyBpump?maker=9rkHWgqFUAcCENkeY1iHH3wopVgdss4fZFnigi8iPWvq","https://dexscreener.com/solana/DYX4i1nrKgn5pmQUHSBr7kxe2oE8gKxpw1wxJFyBpump?maker=9rkHWgqFUAcCENkeY1iHH3wopVgdss4fZFnigi8iPWvq")</f>
        <v/>
      </c>
    </row>
    <row r="43">
      <c r="A43" t="inlineStr">
        <is>
          <t>PD11M8MB8qQUAiWzyEK4JwfS8rt7Set6av6a5JYpump</t>
        </is>
      </c>
      <c r="B43" t="inlineStr">
        <is>
          <t>AICRYNODE</t>
        </is>
      </c>
      <c r="C43" t="n">
        <v>2</v>
      </c>
      <c r="D43" t="n">
        <v>4.35</v>
      </c>
      <c r="E43" t="n">
        <v>0.12</v>
      </c>
      <c r="F43" t="n">
        <v>35.36</v>
      </c>
      <c r="G43" t="n">
        <v>39.71</v>
      </c>
      <c r="H43" t="n">
        <v>11</v>
      </c>
      <c r="I43" t="n">
        <v>6</v>
      </c>
      <c r="J43" t="n">
        <v>-1</v>
      </c>
      <c r="K43" t="n">
        <v>-1</v>
      </c>
      <c r="L43">
        <f>HYPERLINK("https://www.defined.fi/sol/PD11M8MB8qQUAiWzyEK4JwfS8rt7Set6av6a5JYpump?maker=9rkHWgqFUAcCENkeY1iHH3wopVgdss4fZFnigi8iPWvq","https://www.defined.fi/sol/PD11M8MB8qQUAiWzyEK4JwfS8rt7Set6av6a5JYpump?maker=9rkHWgqFUAcCENkeY1iHH3wopVgdss4fZFnigi8iPWvq")</f>
        <v/>
      </c>
      <c r="M43">
        <f>HYPERLINK("https://dexscreener.com/solana/PD11M8MB8qQUAiWzyEK4JwfS8rt7Set6av6a5JYpump?maker=9rkHWgqFUAcCENkeY1iHH3wopVgdss4fZFnigi8iPWvq","https://dexscreener.com/solana/PD11M8MB8qQUAiWzyEK4JwfS8rt7Set6av6a5JYpump?maker=9rkHWgqFUAcCENkeY1iHH3wopVgdss4fZFnigi8iPWvq")</f>
        <v/>
      </c>
    </row>
    <row r="44">
      <c r="A44" t="inlineStr">
        <is>
          <t>2ymAjUoJdiNZgKy6vKfJ2WQ6AExck3cZbAX26g6Qpump</t>
        </is>
      </c>
      <c r="B44" t="inlineStr">
        <is>
          <t>voice99999</t>
        </is>
      </c>
      <c r="C44" t="n">
        <v>2</v>
      </c>
      <c r="D44" t="n">
        <v>7.19</v>
      </c>
      <c r="E44" t="n">
        <v>0.19</v>
      </c>
      <c r="F44" t="n">
        <v>38.01</v>
      </c>
      <c r="G44" t="n">
        <v>45.2</v>
      </c>
      <c r="H44" t="n">
        <v>11</v>
      </c>
      <c r="I44" t="n">
        <v>12</v>
      </c>
      <c r="J44" t="n">
        <v>-1</v>
      </c>
      <c r="K44" t="n">
        <v>-1</v>
      </c>
      <c r="L44">
        <f>HYPERLINK("https://www.defined.fi/sol/2ymAjUoJdiNZgKy6vKfJ2WQ6AExck3cZbAX26g6Qpump?maker=9rkHWgqFUAcCENkeY1iHH3wopVgdss4fZFnigi8iPWvq","https://www.defined.fi/sol/2ymAjUoJdiNZgKy6vKfJ2WQ6AExck3cZbAX26g6Qpump?maker=9rkHWgqFUAcCENkeY1iHH3wopVgdss4fZFnigi8iPWvq")</f>
        <v/>
      </c>
      <c r="M44">
        <f>HYPERLINK("https://dexscreener.com/solana/2ymAjUoJdiNZgKy6vKfJ2WQ6AExck3cZbAX26g6Qpump?maker=9rkHWgqFUAcCENkeY1iHH3wopVgdss4fZFnigi8iPWvq","https://dexscreener.com/solana/2ymAjUoJdiNZgKy6vKfJ2WQ6AExck3cZbAX26g6Qpump?maker=9rkHWgqFUAcCENkeY1iHH3wopVgdss4fZFnigi8iPWvq")</f>
        <v/>
      </c>
    </row>
    <row r="45">
      <c r="A45" t="inlineStr">
        <is>
          <t>3TCoCK7xYK7jSB6S84uvYpJXQrJXSUMCQ1cXtRgepump</t>
        </is>
      </c>
      <c r="B45" t="inlineStr">
        <is>
          <t>karen</t>
        </is>
      </c>
      <c r="C45" t="n">
        <v>2</v>
      </c>
      <c r="D45" t="n">
        <v>2.24</v>
      </c>
      <c r="E45" t="n">
        <v>0.59</v>
      </c>
      <c r="F45" t="n">
        <v>3.8</v>
      </c>
      <c r="G45" t="n">
        <v>6.04</v>
      </c>
      <c r="H45" t="n">
        <v>4</v>
      </c>
      <c r="I45" t="n">
        <v>4</v>
      </c>
      <c r="J45" t="n">
        <v>-1</v>
      </c>
      <c r="K45" t="n">
        <v>-1</v>
      </c>
      <c r="L45">
        <f>HYPERLINK("https://www.defined.fi/sol/3TCoCK7xYK7jSB6S84uvYpJXQrJXSUMCQ1cXtRgepump?maker=9rkHWgqFUAcCENkeY1iHH3wopVgdss4fZFnigi8iPWvq","https://www.defined.fi/sol/3TCoCK7xYK7jSB6S84uvYpJXQrJXSUMCQ1cXtRgepump?maker=9rkHWgqFUAcCENkeY1iHH3wopVgdss4fZFnigi8iPWvq")</f>
        <v/>
      </c>
      <c r="M45">
        <f>HYPERLINK("https://dexscreener.com/solana/3TCoCK7xYK7jSB6S84uvYpJXQrJXSUMCQ1cXtRgepump?maker=9rkHWgqFUAcCENkeY1iHH3wopVgdss4fZFnigi8iPWvq","https://dexscreener.com/solana/3TCoCK7xYK7jSB6S84uvYpJXQrJXSUMCQ1cXtRgepump?maker=9rkHWgqFUAcCENkeY1iHH3wopVgdss4fZFnigi8iPWvq")</f>
        <v/>
      </c>
    </row>
    <row r="46">
      <c r="A46" t="inlineStr">
        <is>
          <t>13DB6vz6AVBnPkQdA4GbRTTGtpiZutbM47N1arKhpump</t>
        </is>
      </c>
      <c r="B46" t="inlineStr">
        <is>
          <t>muu</t>
        </is>
      </c>
      <c r="C46" t="n">
        <v>2</v>
      </c>
      <c r="D46" t="n">
        <v>0.029</v>
      </c>
      <c r="E46" t="n">
        <v>0.01</v>
      </c>
      <c r="F46" t="n">
        <v>1.91</v>
      </c>
      <c r="G46" t="n">
        <v>1.94</v>
      </c>
      <c r="H46" t="n">
        <v>2</v>
      </c>
      <c r="I46" t="n">
        <v>1</v>
      </c>
      <c r="J46" t="n">
        <v>-1</v>
      </c>
      <c r="K46" t="n">
        <v>-1</v>
      </c>
      <c r="L46">
        <f>HYPERLINK("https://www.defined.fi/sol/13DB6vz6AVBnPkQdA4GbRTTGtpiZutbM47N1arKhpump?maker=9rkHWgqFUAcCENkeY1iHH3wopVgdss4fZFnigi8iPWvq","https://www.defined.fi/sol/13DB6vz6AVBnPkQdA4GbRTTGtpiZutbM47N1arKhpump?maker=9rkHWgqFUAcCENkeY1iHH3wopVgdss4fZFnigi8iPWvq")</f>
        <v/>
      </c>
      <c r="M46">
        <f>HYPERLINK("https://dexscreener.com/solana/13DB6vz6AVBnPkQdA4GbRTTGtpiZutbM47N1arKhpump?maker=9rkHWgqFUAcCENkeY1iHH3wopVgdss4fZFnigi8iPWvq","https://dexscreener.com/solana/13DB6vz6AVBnPkQdA4GbRTTGtpiZutbM47N1arKhpump?maker=9rkHWgqFUAcCENkeY1iHH3wopVgdss4fZFnigi8iPWvq")</f>
        <v/>
      </c>
    </row>
    <row r="47">
      <c r="A47" t="inlineStr">
        <is>
          <t>Bj4gfziJdoMZv9wWzEiArdFTiMiGwQ1ha3jGwbEmpump</t>
        </is>
      </c>
      <c r="B47" t="inlineStr">
        <is>
          <t>Edmond</t>
        </is>
      </c>
      <c r="C47" t="n">
        <v>2</v>
      </c>
      <c r="D47" t="n">
        <v>-0.032</v>
      </c>
      <c r="E47" t="n">
        <v>-1</v>
      </c>
      <c r="F47" t="n">
        <v>0.945</v>
      </c>
      <c r="G47" t="n">
        <v>0.913</v>
      </c>
      <c r="H47" t="n">
        <v>1</v>
      </c>
      <c r="I47" t="n">
        <v>1</v>
      </c>
      <c r="J47" t="n">
        <v>-1</v>
      </c>
      <c r="K47" t="n">
        <v>-1</v>
      </c>
      <c r="L47">
        <f>HYPERLINK("https://www.defined.fi/sol/Bj4gfziJdoMZv9wWzEiArdFTiMiGwQ1ha3jGwbEmpump?maker=9rkHWgqFUAcCENkeY1iHH3wopVgdss4fZFnigi8iPWvq","https://www.defined.fi/sol/Bj4gfziJdoMZv9wWzEiArdFTiMiGwQ1ha3jGwbEmpump?maker=9rkHWgqFUAcCENkeY1iHH3wopVgdss4fZFnigi8iPWvq")</f>
        <v/>
      </c>
      <c r="M47">
        <f>HYPERLINK("https://dexscreener.com/solana/Bj4gfziJdoMZv9wWzEiArdFTiMiGwQ1ha3jGwbEmpump?maker=9rkHWgqFUAcCENkeY1iHH3wopVgdss4fZFnigi8iPWvq","https://dexscreener.com/solana/Bj4gfziJdoMZv9wWzEiArdFTiMiGwQ1ha3jGwbEmpump?maker=9rkHWgqFUAcCENkeY1iHH3wopVgdss4fZFnigi8iPWvq")</f>
        <v/>
      </c>
    </row>
    <row r="48">
      <c r="A48" t="inlineStr">
        <is>
          <t>8wZvGcGePvWEa8tKQUYctMXFSkqS39scozVU9xBVrUjY</t>
        </is>
      </c>
      <c r="B48" t="inlineStr">
        <is>
          <t>Remilia</t>
        </is>
      </c>
      <c r="C48" t="n">
        <v>2</v>
      </c>
      <c r="D48" t="n">
        <v>-1.94</v>
      </c>
      <c r="E48" t="n">
        <v>-0.2</v>
      </c>
      <c r="F48" t="n">
        <v>9.6</v>
      </c>
      <c r="G48" t="n">
        <v>7.65</v>
      </c>
      <c r="H48" t="n">
        <v>1</v>
      </c>
      <c r="I48" t="n">
        <v>1</v>
      </c>
      <c r="J48" t="n">
        <v>-1</v>
      </c>
      <c r="K48" t="n">
        <v>-1</v>
      </c>
      <c r="L48">
        <f>HYPERLINK("https://www.defined.fi/sol/8wZvGcGePvWEa8tKQUYctMXFSkqS39scozVU9xBVrUjY?maker=9rkHWgqFUAcCENkeY1iHH3wopVgdss4fZFnigi8iPWvq","https://www.defined.fi/sol/8wZvGcGePvWEa8tKQUYctMXFSkqS39scozVU9xBVrUjY?maker=9rkHWgqFUAcCENkeY1iHH3wopVgdss4fZFnigi8iPWvq")</f>
        <v/>
      </c>
      <c r="M48">
        <f>HYPERLINK("https://dexscreener.com/solana/8wZvGcGePvWEa8tKQUYctMXFSkqS39scozVU9xBVrUjY?maker=9rkHWgqFUAcCENkeY1iHH3wopVgdss4fZFnigi8iPWvq","https://dexscreener.com/solana/8wZvGcGePvWEa8tKQUYctMXFSkqS39scozVU9xBVrUjY?maker=9rkHWgqFUAcCENkeY1iHH3wopVgdss4fZFnigi8iPWvq")</f>
        <v/>
      </c>
    </row>
    <row r="49">
      <c r="A49" t="inlineStr">
        <is>
          <t>22xFvyBVYwaVLHkYv1u6qmJ864LMrx89JiLZ6YXXpump</t>
        </is>
      </c>
      <c r="B49" t="inlineStr">
        <is>
          <t>HENRY</t>
        </is>
      </c>
      <c r="C49" t="n">
        <v>3</v>
      </c>
      <c r="D49" t="n">
        <v>0.43</v>
      </c>
      <c r="E49" t="n">
        <v>0.15</v>
      </c>
      <c r="F49" t="n">
        <v>2.88</v>
      </c>
      <c r="G49" t="n">
        <v>3.31</v>
      </c>
      <c r="H49" t="n">
        <v>1</v>
      </c>
      <c r="I49" t="n">
        <v>1</v>
      </c>
      <c r="J49" t="n">
        <v>-1</v>
      </c>
      <c r="K49" t="n">
        <v>-1</v>
      </c>
      <c r="L49">
        <f>HYPERLINK("https://www.defined.fi/sol/22xFvyBVYwaVLHkYv1u6qmJ864LMrx89JiLZ6YXXpump?maker=9rkHWgqFUAcCENkeY1iHH3wopVgdss4fZFnigi8iPWvq","https://www.defined.fi/sol/22xFvyBVYwaVLHkYv1u6qmJ864LMrx89JiLZ6YXXpump?maker=9rkHWgqFUAcCENkeY1iHH3wopVgdss4fZFnigi8iPWvq")</f>
        <v/>
      </c>
      <c r="M49">
        <f>HYPERLINK("https://dexscreener.com/solana/22xFvyBVYwaVLHkYv1u6qmJ864LMrx89JiLZ6YXXpump?maker=9rkHWgqFUAcCENkeY1iHH3wopVgdss4fZFnigi8iPWvq","https://dexscreener.com/solana/22xFvyBVYwaVLHkYv1u6qmJ864LMrx89JiLZ6YXXpump?maker=9rkHWgqFUAcCENkeY1iHH3wopVgdss4fZFnigi8iPWvq")</f>
        <v/>
      </c>
    </row>
    <row r="50">
      <c r="A50" t="inlineStr">
        <is>
          <t>BoAQaykj3LtkM2Brevc7cQcRAzpqcsP47nJ2rkyopump</t>
        </is>
      </c>
      <c r="B50" t="inlineStr">
        <is>
          <t>FOREST</t>
        </is>
      </c>
      <c r="C50" t="n">
        <v>3</v>
      </c>
      <c r="D50" t="n">
        <v>0.651</v>
      </c>
      <c r="E50" t="n">
        <v>0.02</v>
      </c>
      <c r="F50" t="n">
        <v>30.99</v>
      </c>
      <c r="G50" t="n">
        <v>31.64</v>
      </c>
      <c r="H50" t="n">
        <v>6</v>
      </c>
      <c r="I50" t="n">
        <v>4</v>
      </c>
      <c r="J50" t="n">
        <v>-1</v>
      </c>
      <c r="K50" t="n">
        <v>-1</v>
      </c>
      <c r="L50">
        <f>HYPERLINK("https://www.defined.fi/sol/BoAQaykj3LtkM2Brevc7cQcRAzpqcsP47nJ2rkyopump?maker=9rkHWgqFUAcCENkeY1iHH3wopVgdss4fZFnigi8iPWvq","https://www.defined.fi/sol/BoAQaykj3LtkM2Brevc7cQcRAzpqcsP47nJ2rkyopump?maker=9rkHWgqFUAcCENkeY1iHH3wopVgdss4fZFnigi8iPWvq")</f>
        <v/>
      </c>
      <c r="M50">
        <f>HYPERLINK("https://dexscreener.com/solana/BoAQaykj3LtkM2Brevc7cQcRAzpqcsP47nJ2rkyopump?maker=9rkHWgqFUAcCENkeY1iHH3wopVgdss4fZFnigi8iPWvq","https://dexscreener.com/solana/BoAQaykj3LtkM2Brevc7cQcRAzpqcsP47nJ2rkyopump?maker=9rkHWgqFUAcCENkeY1iHH3wopVgdss4fZFnigi8iPWvq")</f>
        <v/>
      </c>
    </row>
    <row r="51">
      <c r="A51" t="inlineStr">
        <is>
          <t>CUzSRjBvqFFq45mg6j9oyQrDxyUTHEKM2xqKzDkZpump</t>
        </is>
      </c>
      <c r="B51" t="inlineStr">
        <is>
          <t>SYDNEY</t>
        </is>
      </c>
      <c r="C51" t="n">
        <v>3</v>
      </c>
      <c r="D51" t="n">
        <v>-2.03</v>
      </c>
      <c r="E51" t="n">
        <v>-0.42</v>
      </c>
      <c r="F51" t="n">
        <v>4.85</v>
      </c>
      <c r="G51" t="n">
        <v>2.82</v>
      </c>
      <c r="H51" t="n">
        <v>2</v>
      </c>
      <c r="I51" t="n">
        <v>2</v>
      </c>
      <c r="J51" t="n">
        <v>-1</v>
      </c>
      <c r="K51" t="n">
        <v>-1</v>
      </c>
      <c r="L51">
        <f>HYPERLINK("https://www.defined.fi/sol/CUzSRjBvqFFq45mg6j9oyQrDxyUTHEKM2xqKzDkZpump?maker=9rkHWgqFUAcCENkeY1iHH3wopVgdss4fZFnigi8iPWvq","https://www.defined.fi/sol/CUzSRjBvqFFq45mg6j9oyQrDxyUTHEKM2xqKzDkZpump?maker=9rkHWgqFUAcCENkeY1iHH3wopVgdss4fZFnigi8iPWvq")</f>
        <v/>
      </c>
      <c r="M51">
        <f>HYPERLINK("https://dexscreener.com/solana/CUzSRjBvqFFq45mg6j9oyQrDxyUTHEKM2xqKzDkZpump?maker=9rkHWgqFUAcCENkeY1iHH3wopVgdss4fZFnigi8iPWvq","https://dexscreener.com/solana/CUzSRjBvqFFq45mg6j9oyQrDxyUTHEKM2xqKzDkZpump?maker=9rkHWgqFUAcCENkeY1iHH3wopVgdss4fZFnigi8iPWvq")</f>
        <v/>
      </c>
    </row>
    <row r="52">
      <c r="A52" t="inlineStr">
        <is>
          <t>2Wabnk6WcisidcY4nx5MavXbBBSEsX3nw5QJmCgcpump</t>
        </is>
      </c>
      <c r="B52" t="inlineStr">
        <is>
          <t>RLTY</t>
        </is>
      </c>
      <c r="C52" t="n">
        <v>3</v>
      </c>
      <c r="D52" t="n">
        <v>0.076</v>
      </c>
      <c r="E52" t="n">
        <v>-1</v>
      </c>
      <c r="F52" t="n">
        <v>0.962</v>
      </c>
      <c r="G52" t="n">
        <v>1.04</v>
      </c>
      <c r="H52" t="n">
        <v>1</v>
      </c>
      <c r="I52" t="n">
        <v>1</v>
      </c>
      <c r="J52" t="n">
        <v>-1</v>
      </c>
      <c r="K52" t="n">
        <v>-1</v>
      </c>
      <c r="L52">
        <f>HYPERLINK("https://www.defined.fi/sol/2Wabnk6WcisidcY4nx5MavXbBBSEsX3nw5QJmCgcpump?maker=9rkHWgqFUAcCENkeY1iHH3wopVgdss4fZFnigi8iPWvq","https://www.defined.fi/sol/2Wabnk6WcisidcY4nx5MavXbBBSEsX3nw5QJmCgcpump?maker=9rkHWgqFUAcCENkeY1iHH3wopVgdss4fZFnigi8iPWvq")</f>
        <v/>
      </c>
      <c r="M52">
        <f>HYPERLINK("https://dexscreener.com/solana/2Wabnk6WcisidcY4nx5MavXbBBSEsX3nw5QJmCgcpump?maker=9rkHWgqFUAcCENkeY1iHH3wopVgdss4fZFnigi8iPWvq","https://dexscreener.com/solana/2Wabnk6WcisidcY4nx5MavXbBBSEsX3nw5QJmCgcpump?maker=9rkHWgqFUAcCENkeY1iHH3wopVgdss4fZFnigi8iPWvq")</f>
        <v/>
      </c>
    </row>
    <row r="53">
      <c r="A53" t="inlineStr">
        <is>
          <t>DcB3hhPgDHps77VFWkLs71ySyA3ZY7goeu4XVB5xpump</t>
        </is>
      </c>
      <c r="B53" t="inlineStr">
        <is>
          <t>CHAUVAI</t>
        </is>
      </c>
      <c r="C53" t="n">
        <v>3</v>
      </c>
      <c r="D53" t="n">
        <v>0.421</v>
      </c>
      <c r="E53" t="n">
        <v>0.14</v>
      </c>
      <c r="F53" t="n">
        <v>2.9</v>
      </c>
      <c r="G53" t="n">
        <v>3.32</v>
      </c>
      <c r="H53" t="n">
        <v>2</v>
      </c>
      <c r="I53" t="n">
        <v>2</v>
      </c>
      <c r="J53" t="n">
        <v>-1</v>
      </c>
      <c r="K53" t="n">
        <v>-1</v>
      </c>
      <c r="L53">
        <f>HYPERLINK("https://www.defined.fi/sol/DcB3hhPgDHps77VFWkLs71ySyA3ZY7goeu4XVB5xpump?maker=9rkHWgqFUAcCENkeY1iHH3wopVgdss4fZFnigi8iPWvq","https://www.defined.fi/sol/DcB3hhPgDHps77VFWkLs71ySyA3ZY7goeu4XVB5xpump?maker=9rkHWgqFUAcCENkeY1iHH3wopVgdss4fZFnigi8iPWvq")</f>
        <v/>
      </c>
      <c r="M53">
        <f>HYPERLINK("https://dexscreener.com/solana/DcB3hhPgDHps77VFWkLs71ySyA3ZY7goeu4XVB5xpump?maker=9rkHWgqFUAcCENkeY1iHH3wopVgdss4fZFnigi8iPWvq","https://dexscreener.com/solana/DcB3hhPgDHps77VFWkLs71ySyA3ZY7goeu4XVB5xpump?maker=9rkHWgqFUAcCENkeY1iHH3wopVgdss4fZFnigi8iPWvq")</f>
        <v/>
      </c>
    </row>
    <row r="54">
      <c r="A54" t="inlineStr">
        <is>
          <t>GQaDVLoi9xe2eQcKqC5c11vRxJWu5askVty1dmzmoy8k</t>
        </is>
      </c>
      <c r="B54" t="inlineStr">
        <is>
          <t>CLIMP</t>
        </is>
      </c>
      <c r="C54" t="n">
        <v>3</v>
      </c>
      <c r="D54" t="n">
        <v>4.19</v>
      </c>
      <c r="E54" t="n">
        <v>0.22</v>
      </c>
      <c r="F54" t="n">
        <v>19.44</v>
      </c>
      <c r="G54" t="n">
        <v>23.63</v>
      </c>
      <c r="H54" t="n">
        <v>10</v>
      </c>
      <c r="I54" t="n">
        <v>7</v>
      </c>
      <c r="J54" t="n">
        <v>-1</v>
      </c>
      <c r="K54" t="n">
        <v>-1</v>
      </c>
      <c r="L54">
        <f>HYPERLINK("https://www.defined.fi/sol/GQaDVLoi9xe2eQcKqC5c11vRxJWu5askVty1dmzmoy8k?maker=9rkHWgqFUAcCENkeY1iHH3wopVgdss4fZFnigi8iPWvq","https://www.defined.fi/sol/GQaDVLoi9xe2eQcKqC5c11vRxJWu5askVty1dmzmoy8k?maker=9rkHWgqFUAcCENkeY1iHH3wopVgdss4fZFnigi8iPWvq")</f>
        <v/>
      </c>
      <c r="M54">
        <f>HYPERLINK("https://dexscreener.com/solana/GQaDVLoi9xe2eQcKqC5c11vRxJWu5askVty1dmzmoy8k?maker=9rkHWgqFUAcCENkeY1iHH3wopVgdss4fZFnigi8iPWvq","https://dexscreener.com/solana/GQaDVLoi9xe2eQcKqC5c11vRxJWu5askVty1dmzmoy8k?maker=9rkHWgqFUAcCENkeY1iHH3wopVgdss4fZFnigi8iPWvq")</f>
        <v/>
      </c>
    </row>
    <row r="55">
      <c r="A55" t="inlineStr">
        <is>
          <t>mimiR8NUUF4PmBh7YSjcgnpqkKCZ7NsDfEasvtj5FXj</t>
        </is>
      </c>
      <c r="B55" t="inlineStr">
        <is>
          <t>MIMI</t>
        </is>
      </c>
      <c r="C55" t="n">
        <v>3</v>
      </c>
      <c r="D55" t="n">
        <v>2.14</v>
      </c>
      <c r="E55" t="n">
        <v>0.44</v>
      </c>
      <c r="F55" t="n">
        <v>4.85</v>
      </c>
      <c r="G55" t="n">
        <v>6.99</v>
      </c>
      <c r="H55" t="n">
        <v>1</v>
      </c>
      <c r="I55" t="n">
        <v>4</v>
      </c>
      <c r="J55" t="n">
        <v>-1</v>
      </c>
      <c r="K55" t="n">
        <v>-1</v>
      </c>
      <c r="L55">
        <f>HYPERLINK("https://www.defined.fi/sol/mimiR8NUUF4PmBh7YSjcgnpqkKCZ7NsDfEasvtj5FXj?maker=9rkHWgqFUAcCENkeY1iHH3wopVgdss4fZFnigi8iPWvq","https://www.defined.fi/sol/mimiR8NUUF4PmBh7YSjcgnpqkKCZ7NsDfEasvtj5FXj?maker=9rkHWgqFUAcCENkeY1iHH3wopVgdss4fZFnigi8iPWvq")</f>
        <v/>
      </c>
      <c r="M55">
        <f>HYPERLINK("https://dexscreener.com/solana/mimiR8NUUF4PmBh7YSjcgnpqkKCZ7NsDfEasvtj5FXj?maker=9rkHWgqFUAcCENkeY1iHH3wopVgdss4fZFnigi8iPWvq","https://dexscreener.com/solana/mimiR8NUUF4PmBh7YSjcgnpqkKCZ7NsDfEasvtj5FXj?maker=9rkHWgqFUAcCENkeY1iHH3wopVgdss4fZFnigi8iPWvq")</f>
        <v/>
      </c>
    </row>
    <row r="56">
      <c r="A56" t="inlineStr">
        <is>
          <t>59ZVPaj4x48kpnkgKnu9PkrJ9D5KKJTi4JcTB1Xbpump</t>
        </is>
      </c>
      <c r="B56" t="inlineStr">
        <is>
          <t>Tiffany</t>
        </is>
      </c>
      <c r="C56" t="n">
        <v>3</v>
      </c>
      <c r="D56" t="n">
        <v>-0.574</v>
      </c>
      <c r="E56" t="n">
        <v>-0.59</v>
      </c>
      <c r="F56" t="n">
        <v>0.971</v>
      </c>
      <c r="G56" t="n">
        <v>0.397</v>
      </c>
      <c r="H56" t="n">
        <v>1</v>
      </c>
      <c r="I56" t="n">
        <v>1</v>
      </c>
      <c r="J56" t="n">
        <v>-1</v>
      </c>
      <c r="K56" t="n">
        <v>-1</v>
      </c>
      <c r="L56">
        <f>HYPERLINK("https://www.defined.fi/sol/59ZVPaj4x48kpnkgKnu9PkrJ9D5KKJTi4JcTB1Xbpump?maker=9rkHWgqFUAcCENkeY1iHH3wopVgdss4fZFnigi8iPWvq","https://www.defined.fi/sol/59ZVPaj4x48kpnkgKnu9PkrJ9D5KKJTi4JcTB1Xbpump?maker=9rkHWgqFUAcCENkeY1iHH3wopVgdss4fZFnigi8iPWvq")</f>
        <v/>
      </c>
      <c r="M56">
        <f>HYPERLINK("https://dexscreener.com/solana/59ZVPaj4x48kpnkgKnu9PkrJ9D5KKJTi4JcTB1Xbpump?maker=9rkHWgqFUAcCENkeY1iHH3wopVgdss4fZFnigi8iPWvq","https://dexscreener.com/solana/59ZVPaj4x48kpnkgKnu9PkrJ9D5KKJTi4JcTB1Xbpump?maker=9rkHWgqFUAcCENkeY1iHH3wopVgdss4fZFnigi8iPWvq")</f>
        <v/>
      </c>
    </row>
    <row r="57">
      <c r="A57" t="inlineStr">
        <is>
          <t>fDJVuPCzsi4pfc5wBEan5PEUDPvtvcTWm5gjLAtpump</t>
        </is>
      </c>
      <c r="B57" t="inlineStr">
        <is>
          <t>JENNY</t>
        </is>
      </c>
      <c r="C57" t="n">
        <v>3</v>
      </c>
      <c r="D57" t="n">
        <v>2.96</v>
      </c>
      <c r="E57" t="n">
        <v>0.06</v>
      </c>
      <c r="F57" t="n">
        <v>47.83</v>
      </c>
      <c r="G57" t="n">
        <v>50.78</v>
      </c>
      <c r="H57" t="n">
        <v>13</v>
      </c>
      <c r="I57" t="n">
        <v>10</v>
      </c>
      <c r="J57" t="n">
        <v>-1</v>
      </c>
      <c r="K57" t="n">
        <v>-1</v>
      </c>
      <c r="L57">
        <f>HYPERLINK("https://www.defined.fi/sol/fDJVuPCzsi4pfc5wBEan5PEUDPvtvcTWm5gjLAtpump?maker=9rkHWgqFUAcCENkeY1iHH3wopVgdss4fZFnigi8iPWvq","https://www.defined.fi/sol/fDJVuPCzsi4pfc5wBEan5PEUDPvtvcTWm5gjLAtpump?maker=9rkHWgqFUAcCENkeY1iHH3wopVgdss4fZFnigi8iPWvq")</f>
        <v/>
      </c>
      <c r="M57">
        <f>HYPERLINK("https://dexscreener.com/solana/fDJVuPCzsi4pfc5wBEan5PEUDPvtvcTWm5gjLAtpump?maker=9rkHWgqFUAcCENkeY1iHH3wopVgdss4fZFnigi8iPWvq","https://dexscreener.com/solana/fDJVuPCzsi4pfc5wBEan5PEUDPvtvcTWm5gjLAtpump?maker=9rkHWgqFUAcCENkeY1iHH3wopVgdss4fZFnigi8iPWvq")</f>
        <v/>
      </c>
    </row>
    <row r="58">
      <c r="A58" t="inlineStr">
        <is>
          <t>FqnqT1GKi8S4Gyk5wnSKvJjXW48HqGtKJt9WS4o2pump</t>
        </is>
      </c>
      <c r="B58" t="inlineStr">
        <is>
          <t>Bakso</t>
        </is>
      </c>
      <c r="C58" t="n">
        <v>3</v>
      </c>
      <c r="D58" t="n">
        <v>3</v>
      </c>
      <c r="E58" t="n">
        <v>0.12</v>
      </c>
      <c r="F58" t="n">
        <v>24.33</v>
      </c>
      <c r="G58" t="n">
        <v>27.32</v>
      </c>
      <c r="H58" t="n">
        <v>8</v>
      </c>
      <c r="I58" t="n">
        <v>5</v>
      </c>
      <c r="J58" t="n">
        <v>-1</v>
      </c>
      <c r="K58" t="n">
        <v>-1</v>
      </c>
      <c r="L58">
        <f>HYPERLINK("https://www.defined.fi/sol/FqnqT1GKi8S4Gyk5wnSKvJjXW48HqGtKJt9WS4o2pump?maker=9rkHWgqFUAcCENkeY1iHH3wopVgdss4fZFnigi8iPWvq","https://www.defined.fi/sol/FqnqT1GKi8S4Gyk5wnSKvJjXW48HqGtKJt9WS4o2pump?maker=9rkHWgqFUAcCENkeY1iHH3wopVgdss4fZFnigi8iPWvq")</f>
        <v/>
      </c>
      <c r="M58">
        <f>HYPERLINK("https://dexscreener.com/solana/FqnqT1GKi8S4Gyk5wnSKvJjXW48HqGtKJt9WS4o2pump?maker=9rkHWgqFUAcCENkeY1iHH3wopVgdss4fZFnigi8iPWvq","https://dexscreener.com/solana/FqnqT1GKi8S4Gyk5wnSKvJjXW48HqGtKJt9WS4o2pump?maker=9rkHWgqFUAcCENkeY1iHH3wopVgdss4fZFnigi8iPWvq")</f>
        <v/>
      </c>
    </row>
    <row r="59">
      <c r="A59" t="inlineStr">
        <is>
          <t>2nNhtVCXRXDAaiPTanHNHQt2S4zCBV2XpbwK69F3pump</t>
        </is>
      </c>
      <c r="B59" t="inlineStr">
        <is>
          <t>BASKO</t>
        </is>
      </c>
      <c r="C59" t="n">
        <v>3</v>
      </c>
      <c r="D59" t="n">
        <v>-3.77</v>
      </c>
      <c r="E59" t="n">
        <v>-0.77</v>
      </c>
      <c r="F59" t="n">
        <v>4.87</v>
      </c>
      <c r="G59" t="n">
        <v>1.11</v>
      </c>
      <c r="H59" t="n">
        <v>4</v>
      </c>
      <c r="I59" t="n">
        <v>1</v>
      </c>
      <c r="J59" t="n">
        <v>-1</v>
      </c>
      <c r="K59" t="n">
        <v>-1</v>
      </c>
      <c r="L59">
        <f>HYPERLINK("https://www.defined.fi/sol/2nNhtVCXRXDAaiPTanHNHQt2S4zCBV2XpbwK69F3pump?maker=9rkHWgqFUAcCENkeY1iHH3wopVgdss4fZFnigi8iPWvq","https://www.defined.fi/sol/2nNhtVCXRXDAaiPTanHNHQt2S4zCBV2XpbwK69F3pump?maker=9rkHWgqFUAcCENkeY1iHH3wopVgdss4fZFnigi8iPWvq")</f>
        <v/>
      </c>
      <c r="M59">
        <f>HYPERLINK("https://dexscreener.com/solana/2nNhtVCXRXDAaiPTanHNHQt2S4zCBV2XpbwK69F3pump?maker=9rkHWgqFUAcCENkeY1iHH3wopVgdss4fZFnigi8iPWvq","https://dexscreener.com/solana/2nNhtVCXRXDAaiPTanHNHQt2S4zCBV2XpbwK69F3pump?maker=9rkHWgqFUAcCENkeY1iHH3wopVgdss4fZFnigi8iPWvq")</f>
        <v/>
      </c>
    </row>
    <row r="60">
      <c r="A60" t="inlineStr">
        <is>
          <t>5JPq8Rqgq7WULpsbxg99jojYLha9Lqunc5chWUzCpump</t>
        </is>
      </c>
      <c r="B60" t="inlineStr">
        <is>
          <t>Kookie</t>
        </is>
      </c>
      <c r="C60" t="n">
        <v>3</v>
      </c>
      <c r="D60" t="n">
        <v>-2.15</v>
      </c>
      <c r="E60" t="n">
        <v>-0.73</v>
      </c>
      <c r="F60" t="n">
        <v>2.93</v>
      </c>
      <c r="G60" t="n">
        <v>0.779</v>
      </c>
      <c r="H60" t="n">
        <v>1</v>
      </c>
      <c r="I60" t="n">
        <v>1</v>
      </c>
      <c r="J60" t="n">
        <v>-1</v>
      </c>
      <c r="K60" t="n">
        <v>-1</v>
      </c>
      <c r="L60">
        <f>HYPERLINK("https://www.defined.fi/sol/5JPq8Rqgq7WULpsbxg99jojYLha9Lqunc5chWUzCpump?maker=9rkHWgqFUAcCENkeY1iHH3wopVgdss4fZFnigi8iPWvq","https://www.defined.fi/sol/5JPq8Rqgq7WULpsbxg99jojYLha9Lqunc5chWUzCpump?maker=9rkHWgqFUAcCENkeY1iHH3wopVgdss4fZFnigi8iPWvq")</f>
        <v/>
      </c>
      <c r="M60">
        <f>HYPERLINK("https://dexscreener.com/solana/5JPq8Rqgq7WULpsbxg99jojYLha9Lqunc5chWUzCpump?maker=9rkHWgqFUAcCENkeY1iHH3wopVgdss4fZFnigi8iPWvq","https://dexscreener.com/solana/5JPq8Rqgq7WULpsbxg99jojYLha9Lqunc5chWUzCpump?maker=9rkHWgqFUAcCENkeY1iHH3wopVgdss4fZFnigi8iPWvq")</f>
        <v/>
      </c>
    </row>
    <row r="61">
      <c r="A61" t="inlineStr">
        <is>
          <t>5hAyBH9CeVywUd6ogvXczeJtSPyaMzfj5BAyvBfRpump</t>
        </is>
      </c>
      <c r="B61" t="inlineStr">
        <is>
          <t>Neuro-sama</t>
        </is>
      </c>
      <c r="C61" t="n">
        <v>3</v>
      </c>
      <c r="D61" t="n">
        <v>1.5</v>
      </c>
      <c r="E61" t="n">
        <v>-1</v>
      </c>
      <c r="F61" t="n">
        <v>2.38</v>
      </c>
      <c r="G61" t="n">
        <v>3.88</v>
      </c>
      <c r="H61" t="n">
        <v>2</v>
      </c>
      <c r="I61" t="n">
        <v>2</v>
      </c>
      <c r="J61" t="n">
        <v>-1</v>
      </c>
      <c r="K61" t="n">
        <v>-1</v>
      </c>
      <c r="L61">
        <f>HYPERLINK("https://www.defined.fi/sol/5hAyBH9CeVywUd6ogvXczeJtSPyaMzfj5BAyvBfRpump?maker=9rkHWgqFUAcCENkeY1iHH3wopVgdss4fZFnigi8iPWvq","https://www.defined.fi/sol/5hAyBH9CeVywUd6ogvXczeJtSPyaMzfj5BAyvBfRpump?maker=9rkHWgqFUAcCENkeY1iHH3wopVgdss4fZFnigi8iPWvq")</f>
        <v/>
      </c>
      <c r="M61">
        <f>HYPERLINK("https://dexscreener.com/solana/5hAyBH9CeVywUd6ogvXczeJtSPyaMzfj5BAyvBfRpump?maker=9rkHWgqFUAcCENkeY1iHH3wopVgdss4fZFnigi8iPWvq","https://dexscreener.com/solana/5hAyBH9CeVywUd6ogvXczeJtSPyaMzfj5BAyvBfRpump?maker=9rkHWgqFUAcCENkeY1iHH3wopVgdss4fZFnigi8iPWvq")</f>
        <v/>
      </c>
    </row>
    <row r="62">
      <c r="A62" t="inlineStr">
        <is>
          <t>KkqCJwRvyoGmMQ93p8U4Kr6t9NTXWr1PehFYFzPpump</t>
        </is>
      </c>
      <c r="B62" t="inlineStr">
        <is>
          <t>PawPaw</t>
        </is>
      </c>
      <c r="C62" t="n">
        <v>3</v>
      </c>
      <c r="D62" t="n">
        <v>-11.21</v>
      </c>
      <c r="E62" t="n">
        <v>-0.29</v>
      </c>
      <c r="F62" t="n">
        <v>38.89</v>
      </c>
      <c r="G62" t="n">
        <v>27.68</v>
      </c>
      <c r="H62" t="n">
        <v>7</v>
      </c>
      <c r="I62" t="n">
        <v>6</v>
      </c>
      <c r="J62" t="n">
        <v>-1</v>
      </c>
      <c r="K62" t="n">
        <v>-1</v>
      </c>
      <c r="L62">
        <f>HYPERLINK("https://www.defined.fi/sol/KkqCJwRvyoGmMQ93p8U4Kr6t9NTXWr1PehFYFzPpump?maker=9rkHWgqFUAcCENkeY1iHH3wopVgdss4fZFnigi8iPWvq","https://www.defined.fi/sol/KkqCJwRvyoGmMQ93p8U4Kr6t9NTXWr1PehFYFzPpump?maker=9rkHWgqFUAcCENkeY1iHH3wopVgdss4fZFnigi8iPWvq")</f>
        <v/>
      </c>
      <c r="M62">
        <f>HYPERLINK("https://dexscreener.com/solana/KkqCJwRvyoGmMQ93p8U4Kr6t9NTXWr1PehFYFzPpump?maker=9rkHWgqFUAcCENkeY1iHH3wopVgdss4fZFnigi8iPWvq","https://dexscreener.com/solana/KkqCJwRvyoGmMQ93p8U4Kr6t9NTXWr1PehFYFzPpump?maker=9rkHWgqFUAcCENkeY1iHH3wopVgdss4fZFnigi8iPWvq")</f>
        <v/>
      </c>
    </row>
    <row r="63">
      <c r="A63" t="inlineStr">
        <is>
          <t>HpQDF5bK88ijPAWnQyFtaz2FuvRxwgsnJdJdqX6npump</t>
        </is>
      </c>
      <c r="B63" t="inlineStr">
        <is>
          <t>ACAT</t>
        </is>
      </c>
      <c r="C63" t="n">
        <v>4</v>
      </c>
      <c r="D63" t="n">
        <v>0.884</v>
      </c>
      <c r="E63" t="n">
        <v>0.18</v>
      </c>
      <c r="F63" t="n">
        <v>4.84</v>
      </c>
      <c r="G63" t="n">
        <v>5.73</v>
      </c>
      <c r="H63" t="n">
        <v>1</v>
      </c>
      <c r="I63" t="n">
        <v>1</v>
      </c>
      <c r="J63" t="n">
        <v>-1</v>
      </c>
      <c r="K63" t="n">
        <v>-1</v>
      </c>
      <c r="L63">
        <f>HYPERLINK("https://www.defined.fi/sol/HpQDF5bK88ijPAWnQyFtaz2FuvRxwgsnJdJdqX6npump?maker=9rkHWgqFUAcCENkeY1iHH3wopVgdss4fZFnigi8iPWvq","https://www.defined.fi/sol/HpQDF5bK88ijPAWnQyFtaz2FuvRxwgsnJdJdqX6npump?maker=9rkHWgqFUAcCENkeY1iHH3wopVgdss4fZFnigi8iPWvq")</f>
        <v/>
      </c>
      <c r="M63">
        <f>HYPERLINK("https://dexscreener.com/solana/HpQDF5bK88ijPAWnQyFtaz2FuvRxwgsnJdJdqX6npump?maker=9rkHWgqFUAcCENkeY1iHH3wopVgdss4fZFnigi8iPWvq","https://dexscreener.com/solana/HpQDF5bK88ijPAWnQyFtaz2FuvRxwgsnJdJdqX6npump?maker=9rkHWgqFUAcCENkeY1iHH3wopVgdss4fZFnigi8iPWvq")</f>
        <v/>
      </c>
    </row>
    <row r="64">
      <c r="A64" t="inlineStr">
        <is>
          <t>8b5Lq7jtEhkW6pP353oUrEbfhu9JevbSZwjDKE8opump</t>
        </is>
      </c>
      <c r="B64" t="inlineStr">
        <is>
          <t>MATILDA</t>
        </is>
      </c>
      <c r="C64" t="n">
        <v>4</v>
      </c>
      <c r="D64" t="n">
        <v>-0.77</v>
      </c>
      <c r="E64" t="n">
        <v>-1</v>
      </c>
      <c r="F64" t="n">
        <v>1.45</v>
      </c>
      <c r="G64" t="n">
        <v>0.677</v>
      </c>
      <c r="H64" t="n">
        <v>3</v>
      </c>
      <c r="I64" t="n">
        <v>1</v>
      </c>
      <c r="J64" t="n">
        <v>-1</v>
      </c>
      <c r="K64" t="n">
        <v>-1</v>
      </c>
      <c r="L64">
        <f>HYPERLINK("https://www.defined.fi/sol/8b5Lq7jtEhkW6pP353oUrEbfhu9JevbSZwjDKE8opump?maker=9rkHWgqFUAcCENkeY1iHH3wopVgdss4fZFnigi8iPWvq","https://www.defined.fi/sol/8b5Lq7jtEhkW6pP353oUrEbfhu9JevbSZwjDKE8opump?maker=9rkHWgqFUAcCENkeY1iHH3wopVgdss4fZFnigi8iPWvq")</f>
        <v/>
      </c>
      <c r="M64">
        <f>HYPERLINK("https://dexscreener.com/solana/8b5Lq7jtEhkW6pP353oUrEbfhu9JevbSZwjDKE8opump?maker=9rkHWgqFUAcCENkeY1iHH3wopVgdss4fZFnigi8iPWvq","https://dexscreener.com/solana/8b5Lq7jtEhkW6pP353oUrEbfhu9JevbSZwjDKE8opump?maker=9rkHWgqFUAcCENkeY1iHH3wopVgdss4fZFnigi8iPWvq")</f>
        <v/>
      </c>
    </row>
    <row r="65">
      <c r="A65" t="inlineStr">
        <is>
          <t>F8exHpwRrJV7fzvwHtd5K5wHUemk2p6XhdmnjdJepump</t>
        </is>
      </c>
      <c r="B65" t="inlineStr">
        <is>
          <t>CLIMP</t>
        </is>
      </c>
      <c r="C65" t="n">
        <v>4</v>
      </c>
      <c r="D65" t="n">
        <v>-0.868</v>
      </c>
      <c r="E65" t="n">
        <v>-0.9</v>
      </c>
      <c r="F65" t="n">
        <v>0.967</v>
      </c>
      <c r="G65" t="n">
        <v>0.099</v>
      </c>
      <c r="H65" t="n">
        <v>2</v>
      </c>
      <c r="I65" t="n">
        <v>1</v>
      </c>
      <c r="J65" t="n">
        <v>-1</v>
      </c>
      <c r="K65" t="n">
        <v>-1</v>
      </c>
      <c r="L65">
        <f>HYPERLINK("https://www.defined.fi/sol/F8exHpwRrJV7fzvwHtd5K5wHUemk2p6XhdmnjdJepump?maker=9rkHWgqFUAcCENkeY1iHH3wopVgdss4fZFnigi8iPWvq","https://www.defined.fi/sol/F8exHpwRrJV7fzvwHtd5K5wHUemk2p6XhdmnjdJepump?maker=9rkHWgqFUAcCENkeY1iHH3wopVgdss4fZFnigi8iPWvq")</f>
        <v/>
      </c>
      <c r="M65">
        <f>HYPERLINK("https://dexscreener.com/solana/F8exHpwRrJV7fzvwHtd5K5wHUemk2p6XhdmnjdJepump?maker=9rkHWgqFUAcCENkeY1iHH3wopVgdss4fZFnigi8iPWvq","https://dexscreener.com/solana/F8exHpwRrJV7fzvwHtd5K5wHUemk2p6XhdmnjdJepump?maker=9rkHWgqFUAcCENkeY1iHH3wopVgdss4fZFnigi8iPWvq")</f>
        <v/>
      </c>
    </row>
    <row r="66">
      <c r="A66" t="inlineStr">
        <is>
          <t>CDz1WStXCQhTA5cW8N8HKMauuXGwwVELYP4PS9QWpump</t>
        </is>
      </c>
      <c r="B66" t="inlineStr">
        <is>
          <t>TUBA</t>
        </is>
      </c>
      <c r="C66" t="n">
        <v>4</v>
      </c>
      <c r="D66" t="n">
        <v>2.63</v>
      </c>
      <c r="E66" t="n">
        <v>1.36</v>
      </c>
      <c r="F66" t="n">
        <v>1.93</v>
      </c>
      <c r="G66" t="n">
        <v>4.56</v>
      </c>
      <c r="H66" t="n">
        <v>2</v>
      </c>
      <c r="I66" t="n">
        <v>2</v>
      </c>
      <c r="J66" t="n">
        <v>-1</v>
      </c>
      <c r="K66" t="n">
        <v>-1</v>
      </c>
      <c r="L66">
        <f>HYPERLINK("https://www.defined.fi/sol/CDz1WStXCQhTA5cW8N8HKMauuXGwwVELYP4PS9QWpump?maker=9rkHWgqFUAcCENkeY1iHH3wopVgdss4fZFnigi8iPWvq","https://www.defined.fi/sol/CDz1WStXCQhTA5cW8N8HKMauuXGwwVELYP4PS9QWpump?maker=9rkHWgqFUAcCENkeY1iHH3wopVgdss4fZFnigi8iPWvq")</f>
        <v/>
      </c>
      <c r="M66">
        <f>HYPERLINK("https://dexscreener.com/solana/CDz1WStXCQhTA5cW8N8HKMauuXGwwVELYP4PS9QWpump?maker=9rkHWgqFUAcCENkeY1iHH3wopVgdss4fZFnigi8iPWvq","https://dexscreener.com/solana/CDz1WStXCQhTA5cW8N8HKMauuXGwwVELYP4PS9QWpump?maker=9rkHWgqFUAcCENkeY1iHH3wopVgdss4fZFnigi8iPWvq")</f>
        <v/>
      </c>
    </row>
    <row r="67">
      <c r="A67" t="inlineStr">
        <is>
          <t>GqmEdRD3zGUZdYPeuDeXxCc8Cj1DBmGSYK97TCwSpump</t>
        </is>
      </c>
      <c r="B67" t="inlineStr">
        <is>
          <t>e/acc</t>
        </is>
      </c>
      <c r="C67" t="n">
        <v>4</v>
      </c>
      <c r="D67" t="n">
        <v>-0.283</v>
      </c>
      <c r="E67" t="n">
        <v>-0.29</v>
      </c>
      <c r="F67" t="n">
        <v>0.962</v>
      </c>
      <c r="G67" t="n">
        <v>0.678</v>
      </c>
      <c r="H67" t="n">
        <v>2</v>
      </c>
      <c r="I67" t="n">
        <v>2</v>
      </c>
      <c r="J67" t="n">
        <v>-1</v>
      </c>
      <c r="K67" t="n">
        <v>-1</v>
      </c>
      <c r="L67">
        <f>HYPERLINK("https://www.defined.fi/sol/GqmEdRD3zGUZdYPeuDeXxCc8Cj1DBmGSYK97TCwSpump?maker=9rkHWgqFUAcCENkeY1iHH3wopVgdss4fZFnigi8iPWvq","https://www.defined.fi/sol/GqmEdRD3zGUZdYPeuDeXxCc8Cj1DBmGSYK97TCwSpump?maker=9rkHWgqFUAcCENkeY1iHH3wopVgdss4fZFnigi8iPWvq")</f>
        <v/>
      </c>
      <c r="M67">
        <f>HYPERLINK("https://dexscreener.com/solana/GqmEdRD3zGUZdYPeuDeXxCc8Cj1DBmGSYK97TCwSpump?maker=9rkHWgqFUAcCENkeY1iHH3wopVgdss4fZFnigi8iPWvq","https://dexscreener.com/solana/GqmEdRD3zGUZdYPeuDeXxCc8Cj1DBmGSYK97TCwSpump?maker=9rkHWgqFUAcCENkeY1iHH3wopVgdss4fZFnigi8iPWvq")</f>
        <v/>
      </c>
    </row>
    <row r="68">
      <c r="A68" t="inlineStr">
        <is>
          <t>HuiVprCHCucHUb5bX6EXFJd7wuwvdASFzzge4ahXpump</t>
        </is>
      </c>
      <c r="B68" t="inlineStr">
        <is>
          <t>Tilly</t>
        </is>
      </c>
      <c r="C68" t="n">
        <v>4</v>
      </c>
      <c r="D68" t="n">
        <v>-0.08699999999999999</v>
      </c>
      <c r="E68" t="n">
        <v>-0.18</v>
      </c>
      <c r="F68" t="n">
        <v>0.484</v>
      </c>
      <c r="G68" t="n">
        <v>0.397</v>
      </c>
      <c r="H68" t="n">
        <v>1</v>
      </c>
      <c r="I68" t="n">
        <v>1</v>
      </c>
      <c r="J68" t="n">
        <v>-1</v>
      </c>
      <c r="K68" t="n">
        <v>-1</v>
      </c>
      <c r="L68">
        <f>HYPERLINK("https://www.defined.fi/sol/HuiVprCHCucHUb5bX6EXFJd7wuwvdASFzzge4ahXpump?maker=9rkHWgqFUAcCENkeY1iHH3wopVgdss4fZFnigi8iPWvq","https://www.defined.fi/sol/HuiVprCHCucHUb5bX6EXFJd7wuwvdASFzzge4ahXpump?maker=9rkHWgqFUAcCENkeY1iHH3wopVgdss4fZFnigi8iPWvq")</f>
        <v/>
      </c>
      <c r="M68">
        <f>HYPERLINK("https://dexscreener.com/solana/HuiVprCHCucHUb5bX6EXFJd7wuwvdASFzzge4ahXpump?maker=9rkHWgqFUAcCENkeY1iHH3wopVgdss4fZFnigi8iPWvq","https://dexscreener.com/solana/HuiVprCHCucHUb5bX6EXFJd7wuwvdASFzzge4ahXpump?maker=9rkHWgqFUAcCENkeY1iHH3wopVgdss4fZFnigi8iPWvq")</f>
        <v/>
      </c>
    </row>
    <row r="69">
      <c r="A69" t="inlineStr">
        <is>
          <t>BqJyEmXDw6oGQLzHM6MsBZjpip6BRe1MyeZJAfK8pump</t>
        </is>
      </c>
      <c r="B69" t="inlineStr">
        <is>
          <t>VOTE</t>
        </is>
      </c>
      <c r="C69" t="n">
        <v>4</v>
      </c>
      <c r="D69" t="n">
        <v>38.24</v>
      </c>
      <c r="E69" t="n">
        <v>4.36</v>
      </c>
      <c r="F69" t="n">
        <v>8.779999999999999</v>
      </c>
      <c r="G69" t="n">
        <v>47.01</v>
      </c>
      <c r="H69" t="n">
        <v>3</v>
      </c>
      <c r="I69" t="n">
        <v>20</v>
      </c>
      <c r="J69" t="n">
        <v>-1</v>
      </c>
      <c r="K69" t="n">
        <v>-1</v>
      </c>
      <c r="L69">
        <f>HYPERLINK("https://www.defined.fi/sol/BqJyEmXDw6oGQLzHM6MsBZjpip6BRe1MyeZJAfK8pump?maker=9rkHWgqFUAcCENkeY1iHH3wopVgdss4fZFnigi8iPWvq","https://www.defined.fi/sol/BqJyEmXDw6oGQLzHM6MsBZjpip6BRe1MyeZJAfK8pump?maker=9rkHWgqFUAcCENkeY1iHH3wopVgdss4fZFnigi8iPWvq")</f>
        <v/>
      </c>
      <c r="M69">
        <f>HYPERLINK("https://dexscreener.com/solana/BqJyEmXDw6oGQLzHM6MsBZjpip6BRe1MyeZJAfK8pump?maker=9rkHWgqFUAcCENkeY1iHH3wopVgdss4fZFnigi8iPWvq","https://dexscreener.com/solana/BqJyEmXDw6oGQLzHM6MsBZjpip6BRe1MyeZJAfK8pump?maker=9rkHWgqFUAcCENkeY1iHH3wopVgdss4fZFnigi8iPWvq")</f>
        <v/>
      </c>
    </row>
    <row r="70">
      <c r="A70" t="inlineStr">
        <is>
          <t>6v9zdYwqavzkiEULTGrKoHWtWfR9uT5jt4VH2g4ppump</t>
        </is>
      </c>
      <c r="B70" t="inlineStr">
        <is>
          <t>EIGEN</t>
        </is>
      </c>
      <c r="C70" t="n">
        <v>5</v>
      </c>
      <c r="D70" t="n">
        <v>0.712</v>
      </c>
      <c r="E70" t="n">
        <v>0.73</v>
      </c>
      <c r="F70" t="n">
        <v>0.97</v>
      </c>
      <c r="G70" t="n">
        <v>1.68</v>
      </c>
      <c r="H70" t="n">
        <v>1</v>
      </c>
      <c r="I70" t="n">
        <v>2</v>
      </c>
      <c r="J70" t="n">
        <v>-1</v>
      </c>
      <c r="K70" t="n">
        <v>-1</v>
      </c>
      <c r="L70">
        <f>HYPERLINK("https://www.defined.fi/sol/6v9zdYwqavzkiEULTGrKoHWtWfR9uT5jt4VH2g4ppump?maker=9rkHWgqFUAcCENkeY1iHH3wopVgdss4fZFnigi8iPWvq","https://www.defined.fi/sol/6v9zdYwqavzkiEULTGrKoHWtWfR9uT5jt4VH2g4ppump?maker=9rkHWgqFUAcCENkeY1iHH3wopVgdss4fZFnigi8iPWvq")</f>
        <v/>
      </c>
      <c r="M70">
        <f>HYPERLINK("https://dexscreener.com/solana/6v9zdYwqavzkiEULTGrKoHWtWfR9uT5jt4VH2g4ppump?maker=9rkHWgqFUAcCENkeY1iHH3wopVgdss4fZFnigi8iPWvq","https://dexscreener.com/solana/6v9zdYwqavzkiEULTGrKoHWtWfR9uT5jt4VH2g4ppump?maker=9rkHWgqFUAcCENkeY1iHH3wopVgdss4fZFnigi8iPWvq")</f>
        <v/>
      </c>
    </row>
    <row r="71">
      <c r="A71" t="inlineStr">
        <is>
          <t>HeCFQ5hiDZRKVYEuDF1LYBfbYfqAg98CQtbrTR7ipump</t>
        </is>
      </c>
      <c r="B71" t="inlineStr">
        <is>
          <t>MEOWMEOW</t>
        </is>
      </c>
      <c r="C71" t="n">
        <v>5</v>
      </c>
      <c r="D71" t="n">
        <v>-0.026</v>
      </c>
      <c r="E71" t="n">
        <v>-0.03</v>
      </c>
      <c r="F71" t="n">
        <v>0.981</v>
      </c>
      <c r="G71" t="n">
        <v>0.954</v>
      </c>
      <c r="H71" t="n">
        <v>1</v>
      </c>
      <c r="I71" t="n">
        <v>1</v>
      </c>
      <c r="J71" t="n">
        <v>-1</v>
      </c>
      <c r="K71" t="n">
        <v>-1</v>
      </c>
      <c r="L71">
        <f>HYPERLINK("https://www.defined.fi/sol/HeCFQ5hiDZRKVYEuDF1LYBfbYfqAg98CQtbrTR7ipump?maker=9rkHWgqFUAcCENkeY1iHH3wopVgdss4fZFnigi8iPWvq","https://www.defined.fi/sol/HeCFQ5hiDZRKVYEuDF1LYBfbYfqAg98CQtbrTR7ipump?maker=9rkHWgqFUAcCENkeY1iHH3wopVgdss4fZFnigi8iPWvq")</f>
        <v/>
      </c>
      <c r="M71">
        <f>HYPERLINK("https://dexscreener.com/solana/HeCFQ5hiDZRKVYEuDF1LYBfbYfqAg98CQtbrTR7ipump?maker=9rkHWgqFUAcCENkeY1iHH3wopVgdss4fZFnigi8iPWvq","https://dexscreener.com/solana/HeCFQ5hiDZRKVYEuDF1LYBfbYfqAg98CQtbrTR7ipump?maker=9rkHWgqFUAcCENkeY1iHH3wopVgdss4fZFnigi8iPWvq")</f>
        <v/>
      </c>
    </row>
    <row r="72">
      <c r="A72" t="inlineStr">
        <is>
          <t>GTFWEVQy5BwQsZJWS4Y6KaZ3or6Yhysh2EEUp8bgpump</t>
        </is>
      </c>
      <c r="B72" t="inlineStr">
        <is>
          <t>HANBAO</t>
        </is>
      </c>
      <c r="C72" t="n">
        <v>5</v>
      </c>
      <c r="D72" t="n">
        <v>14.35</v>
      </c>
      <c r="E72" t="n">
        <v>0.18</v>
      </c>
      <c r="F72" t="n">
        <v>78.17</v>
      </c>
      <c r="G72" t="n">
        <v>92.52</v>
      </c>
      <c r="H72" t="n">
        <v>25</v>
      </c>
      <c r="I72" t="n">
        <v>12</v>
      </c>
      <c r="J72" t="n">
        <v>-1</v>
      </c>
      <c r="K72" t="n">
        <v>-1</v>
      </c>
      <c r="L72">
        <f>HYPERLINK("https://www.defined.fi/sol/GTFWEVQy5BwQsZJWS4Y6KaZ3or6Yhysh2EEUp8bgpump?maker=9rkHWgqFUAcCENkeY1iHH3wopVgdss4fZFnigi8iPWvq","https://www.defined.fi/sol/GTFWEVQy5BwQsZJWS4Y6KaZ3or6Yhysh2EEUp8bgpump?maker=9rkHWgqFUAcCENkeY1iHH3wopVgdss4fZFnigi8iPWvq")</f>
        <v/>
      </c>
      <c r="M72">
        <f>HYPERLINK("https://dexscreener.com/solana/GTFWEVQy5BwQsZJWS4Y6KaZ3or6Yhysh2EEUp8bgpump?maker=9rkHWgqFUAcCENkeY1iHH3wopVgdss4fZFnigi8iPWvq","https://dexscreener.com/solana/GTFWEVQy5BwQsZJWS4Y6KaZ3or6Yhysh2EEUp8bgpump?maker=9rkHWgqFUAcCENkeY1iHH3wopVgdss4fZFnigi8iPWvq")</f>
        <v/>
      </c>
    </row>
    <row r="73">
      <c r="A73" t="inlineStr">
        <is>
          <t>BWFKLaEYDoMDYzZRB2bYLPhMJTycD9voNihvSL34pump</t>
        </is>
      </c>
      <c r="B73" t="inlineStr">
        <is>
          <t>RUFF</t>
        </is>
      </c>
      <c r="C73" t="n">
        <v>5</v>
      </c>
      <c r="D73" t="n">
        <v>1.6</v>
      </c>
      <c r="E73" t="n">
        <v>0.2</v>
      </c>
      <c r="F73" t="n">
        <v>7.83</v>
      </c>
      <c r="G73" t="n">
        <v>9.43</v>
      </c>
      <c r="H73" t="n">
        <v>4</v>
      </c>
      <c r="I73" t="n">
        <v>3</v>
      </c>
      <c r="J73" t="n">
        <v>-1</v>
      </c>
      <c r="K73" t="n">
        <v>-1</v>
      </c>
      <c r="L73">
        <f>HYPERLINK("https://www.defined.fi/sol/BWFKLaEYDoMDYzZRB2bYLPhMJTycD9voNihvSL34pump?maker=9rkHWgqFUAcCENkeY1iHH3wopVgdss4fZFnigi8iPWvq","https://www.defined.fi/sol/BWFKLaEYDoMDYzZRB2bYLPhMJTycD9voNihvSL34pump?maker=9rkHWgqFUAcCENkeY1iHH3wopVgdss4fZFnigi8iPWvq")</f>
        <v/>
      </c>
      <c r="M73">
        <f>HYPERLINK("https://dexscreener.com/solana/BWFKLaEYDoMDYzZRB2bYLPhMJTycD9voNihvSL34pump?maker=9rkHWgqFUAcCENkeY1iHH3wopVgdss4fZFnigi8iPWvq","https://dexscreener.com/solana/BWFKLaEYDoMDYzZRB2bYLPhMJTycD9voNihvSL34pump?maker=9rkHWgqFUAcCENkeY1iHH3wopVgdss4fZFnigi8iPWvq")</f>
        <v/>
      </c>
    </row>
    <row r="74">
      <c r="A74" t="inlineStr">
        <is>
          <t>9o81cWB4kAWZ1hxxpakTsCTorJAwehPtxDKxMA564poi</t>
        </is>
      </c>
      <c r="B74" t="inlineStr">
        <is>
          <t>LILY</t>
        </is>
      </c>
      <c r="C74" t="n">
        <v>5</v>
      </c>
      <c r="D74" t="n">
        <v>-1.63</v>
      </c>
      <c r="E74" t="n">
        <v>-0.11</v>
      </c>
      <c r="F74" t="n">
        <v>14.51</v>
      </c>
      <c r="G74" t="n">
        <v>12.88</v>
      </c>
      <c r="H74" t="n">
        <v>10</v>
      </c>
      <c r="I74" t="n">
        <v>5</v>
      </c>
      <c r="J74" t="n">
        <v>-1</v>
      </c>
      <c r="K74" t="n">
        <v>-1</v>
      </c>
      <c r="L74">
        <f>HYPERLINK("https://www.defined.fi/sol/9o81cWB4kAWZ1hxxpakTsCTorJAwehPtxDKxMA564poi?maker=9rkHWgqFUAcCENkeY1iHH3wopVgdss4fZFnigi8iPWvq","https://www.defined.fi/sol/9o81cWB4kAWZ1hxxpakTsCTorJAwehPtxDKxMA564poi?maker=9rkHWgqFUAcCENkeY1iHH3wopVgdss4fZFnigi8iPWvq")</f>
        <v/>
      </c>
      <c r="M74">
        <f>HYPERLINK("https://dexscreener.com/solana/9o81cWB4kAWZ1hxxpakTsCTorJAwehPtxDKxMA564poi?maker=9rkHWgqFUAcCENkeY1iHH3wopVgdss4fZFnigi8iPWvq","https://dexscreener.com/solana/9o81cWB4kAWZ1hxxpakTsCTorJAwehPtxDKxMA564poi?maker=9rkHWgqFUAcCENkeY1iHH3wopVgdss4fZFnigi8iPWvq")</f>
        <v/>
      </c>
    </row>
    <row r="75">
      <c r="A75" t="inlineStr">
        <is>
          <t>CTvCrYueceHsFHKesn9JmGkscKwDs6akBEhVpb1Cpump</t>
        </is>
      </c>
      <c r="B75" t="inlineStr">
        <is>
          <t>Bagmen</t>
        </is>
      </c>
      <c r="C75" t="n">
        <v>5</v>
      </c>
      <c r="D75" t="n">
        <v>-2.5</v>
      </c>
      <c r="E75" t="n">
        <v>-0.64</v>
      </c>
      <c r="F75" t="n">
        <v>3.94</v>
      </c>
      <c r="G75" t="n">
        <v>1.44</v>
      </c>
      <c r="H75" t="n">
        <v>3</v>
      </c>
      <c r="I75" t="n">
        <v>1</v>
      </c>
      <c r="J75" t="n">
        <v>-1</v>
      </c>
      <c r="K75" t="n">
        <v>-1</v>
      </c>
      <c r="L75">
        <f>HYPERLINK("https://www.defined.fi/sol/CTvCrYueceHsFHKesn9JmGkscKwDs6akBEhVpb1Cpump?maker=9rkHWgqFUAcCENkeY1iHH3wopVgdss4fZFnigi8iPWvq","https://www.defined.fi/sol/CTvCrYueceHsFHKesn9JmGkscKwDs6akBEhVpb1Cpump?maker=9rkHWgqFUAcCENkeY1iHH3wopVgdss4fZFnigi8iPWvq")</f>
        <v/>
      </c>
      <c r="M75">
        <f>HYPERLINK("https://dexscreener.com/solana/CTvCrYueceHsFHKesn9JmGkscKwDs6akBEhVpb1Cpump?maker=9rkHWgqFUAcCENkeY1iHH3wopVgdss4fZFnigi8iPWvq","https://dexscreener.com/solana/CTvCrYueceHsFHKesn9JmGkscKwDs6akBEhVpb1Cpump?maker=9rkHWgqFUAcCENkeY1iHH3wopVgdss4fZFnigi8iPWvq")</f>
        <v/>
      </c>
    </row>
    <row r="76">
      <c r="A76" t="inlineStr">
        <is>
          <t>EsSTeYUbZrmHKnkeWCydFVUEJVsH8w5GxM7Ssgdvpump</t>
        </is>
      </c>
      <c r="B76" t="inlineStr">
        <is>
          <t>PASTEDOGE</t>
        </is>
      </c>
      <c r="C76" t="n">
        <v>5</v>
      </c>
      <c r="D76" t="n">
        <v>-0.178</v>
      </c>
      <c r="E76" t="n">
        <v>-0.18</v>
      </c>
      <c r="F76" t="n">
        <v>0.977</v>
      </c>
      <c r="G76" t="n">
        <v>0.799</v>
      </c>
      <c r="H76" t="n">
        <v>1</v>
      </c>
      <c r="I76" t="n">
        <v>1</v>
      </c>
      <c r="J76" t="n">
        <v>-1</v>
      </c>
      <c r="K76" t="n">
        <v>-1</v>
      </c>
      <c r="L76">
        <f>HYPERLINK("https://www.defined.fi/sol/EsSTeYUbZrmHKnkeWCydFVUEJVsH8w5GxM7Ssgdvpump?maker=9rkHWgqFUAcCENkeY1iHH3wopVgdss4fZFnigi8iPWvq","https://www.defined.fi/sol/EsSTeYUbZrmHKnkeWCydFVUEJVsH8w5GxM7Ssgdvpump?maker=9rkHWgqFUAcCENkeY1iHH3wopVgdss4fZFnigi8iPWvq")</f>
        <v/>
      </c>
      <c r="M76">
        <f>HYPERLINK("https://dexscreener.com/solana/EsSTeYUbZrmHKnkeWCydFVUEJVsH8w5GxM7Ssgdvpump?maker=9rkHWgqFUAcCENkeY1iHH3wopVgdss4fZFnigi8iPWvq","https://dexscreener.com/solana/EsSTeYUbZrmHKnkeWCydFVUEJVsH8w5GxM7Ssgdvpump?maker=9rkHWgqFUAcCENkeY1iHH3wopVgdss4fZFnigi8iPWvq")</f>
        <v/>
      </c>
    </row>
    <row r="77">
      <c r="A77" t="inlineStr">
        <is>
          <t>Fosp9yoXQBdx8YqyURZePYzgpCnxp9XsfnQq69DRvvU4</t>
        </is>
      </c>
      <c r="B77" t="inlineStr">
        <is>
          <t>MEDUSA</t>
        </is>
      </c>
      <c r="C77" t="n">
        <v>5</v>
      </c>
      <c r="D77" t="n">
        <v>0.064</v>
      </c>
      <c r="E77" t="n">
        <v>0.07000000000000001</v>
      </c>
      <c r="F77" t="n">
        <v>0.96</v>
      </c>
      <c r="G77" t="n">
        <v>1.02</v>
      </c>
      <c r="H77" t="n">
        <v>1</v>
      </c>
      <c r="I77" t="n">
        <v>1</v>
      </c>
      <c r="J77" t="n">
        <v>-1</v>
      </c>
      <c r="K77" t="n">
        <v>-1</v>
      </c>
      <c r="L77">
        <f>HYPERLINK("https://www.defined.fi/sol/Fosp9yoXQBdx8YqyURZePYzgpCnxp9XsfnQq69DRvvU4?maker=9rkHWgqFUAcCENkeY1iHH3wopVgdss4fZFnigi8iPWvq","https://www.defined.fi/sol/Fosp9yoXQBdx8YqyURZePYzgpCnxp9XsfnQq69DRvvU4?maker=9rkHWgqFUAcCENkeY1iHH3wopVgdss4fZFnigi8iPWvq")</f>
        <v/>
      </c>
      <c r="M77">
        <f>HYPERLINK("https://dexscreener.com/solana/Fosp9yoXQBdx8YqyURZePYzgpCnxp9XsfnQq69DRvvU4?maker=9rkHWgqFUAcCENkeY1iHH3wopVgdss4fZFnigi8iPWvq","https://dexscreener.com/solana/Fosp9yoXQBdx8YqyURZePYzgpCnxp9XsfnQq69DRvvU4?maker=9rkHWgqFUAcCENkeY1iHH3wopVgdss4fZFnigi8iPWvq")</f>
        <v/>
      </c>
    </row>
    <row r="78">
      <c r="A78" t="inlineStr">
        <is>
          <t>CRF93sJpSXRP19opxWAgiH1sr2uv39DqGAXUvbVpump</t>
        </is>
      </c>
      <c r="B78" t="inlineStr">
        <is>
          <t>Pliny</t>
        </is>
      </c>
      <c r="C78" t="n">
        <v>5</v>
      </c>
      <c r="D78" t="n">
        <v>4.49</v>
      </c>
      <c r="E78" t="n">
        <v>1.57</v>
      </c>
      <c r="F78" t="n">
        <v>2.85</v>
      </c>
      <c r="G78" t="n">
        <v>7.34</v>
      </c>
      <c r="H78" t="n">
        <v>4</v>
      </c>
      <c r="I78" t="n">
        <v>4</v>
      </c>
      <c r="J78" t="n">
        <v>-1</v>
      </c>
      <c r="K78" t="n">
        <v>-1</v>
      </c>
      <c r="L78">
        <f>HYPERLINK("https://www.defined.fi/sol/CRF93sJpSXRP19opxWAgiH1sr2uv39DqGAXUvbVpump?maker=9rkHWgqFUAcCENkeY1iHH3wopVgdss4fZFnigi8iPWvq","https://www.defined.fi/sol/CRF93sJpSXRP19opxWAgiH1sr2uv39DqGAXUvbVpump?maker=9rkHWgqFUAcCENkeY1iHH3wopVgdss4fZFnigi8iPWvq")</f>
        <v/>
      </c>
      <c r="M78">
        <f>HYPERLINK("https://dexscreener.com/solana/CRF93sJpSXRP19opxWAgiH1sr2uv39DqGAXUvbVpump?maker=9rkHWgqFUAcCENkeY1iHH3wopVgdss4fZFnigi8iPWvq","https://dexscreener.com/solana/CRF93sJpSXRP19opxWAgiH1sr2uv39DqGAXUvbVpump?maker=9rkHWgqFUAcCENkeY1iHH3wopVgdss4fZFnigi8iPWvq")</f>
        <v/>
      </c>
    </row>
    <row r="79">
      <c r="A79" t="inlineStr">
        <is>
          <t>9SJxiJQJ65uQuaVcgn5YJRKtpMARo1dWHBj8hi9Ypump</t>
        </is>
      </c>
      <c r="B79" t="inlineStr">
        <is>
          <t>Stag</t>
        </is>
      </c>
      <c r="C79" t="n">
        <v>6</v>
      </c>
      <c r="D79" t="n">
        <v>-1.63</v>
      </c>
      <c r="E79" t="n">
        <v>-0.92</v>
      </c>
      <c r="F79" t="n">
        <v>1.78</v>
      </c>
      <c r="G79" t="n">
        <v>0.146</v>
      </c>
      <c r="H79" t="n">
        <v>2</v>
      </c>
      <c r="I79" t="n">
        <v>1</v>
      </c>
      <c r="J79" t="n">
        <v>-1</v>
      </c>
      <c r="K79" t="n">
        <v>-1</v>
      </c>
      <c r="L79">
        <f>HYPERLINK("https://www.defined.fi/sol/9SJxiJQJ65uQuaVcgn5YJRKtpMARo1dWHBj8hi9Ypump?maker=9rkHWgqFUAcCENkeY1iHH3wopVgdss4fZFnigi8iPWvq","https://www.defined.fi/sol/9SJxiJQJ65uQuaVcgn5YJRKtpMARo1dWHBj8hi9Ypump?maker=9rkHWgqFUAcCENkeY1iHH3wopVgdss4fZFnigi8iPWvq")</f>
        <v/>
      </c>
      <c r="M79">
        <f>HYPERLINK("https://dexscreener.com/solana/9SJxiJQJ65uQuaVcgn5YJRKtpMARo1dWHBj8hi9Ypump?maker=9rkHWgqFUAcCENkeY1iHH3wopVgdss4fZFnigi8iPWvq","https://dexscreener.com/solana/9SJxiJQJ65uQuaVcgn5YJRKtpMARo1dWHBj8hi9Ypump?maker=9rkHWgqFUAcCENkeY1iHH3wopVgdss4fZFnigi8iPWvq")</f>
        <v/>
      </c>
    </row>
    <row r="80">
      <c r="A80" t="inlineStr">
        <is>
          <t>6jLRzB2RFKtyTK9YDxpY7KXkm284e4Eqwce4fqPapump</t>
        </is>
      </c>
      <c r="B80" t="inlineStr">
        <is>
          <t>GRIMES</t>
        </is>
      </c>
      <c r="C80" t="n">
        <v>6</v>
      </c>
      <c r="D80" t="n">
        <v>-0.137</v>
      </c>
      <c r="E80" t="n">
        <v>-0.07000000000000001</v>
      </c>
      <c r="F80" t="n">
        <v>1.91</v>
      </c>
      <c r="G80" t="n">
        <v>1.77</v>
      </c>
      <c r="H80" t="n">
        <v>2</v>
      </c>
      <c r="I80" t="n">
        <v>1</v>
      </c>
      <c r="J80" t="n">
        <v>-1</v>
      </c>
      <c r="K80" t="n">
        <v>-1</v>
      </c>
      <c r="L80">
        <f>HYPERLINK("https://www.defined.fi/sol/6jLRzB2RFKtyTK9YDxpY7KXkm284e4Eqwce4fqPapump?maker=9rkHWgqFUAcCENkeY1iHH3wopVgdss4fZFnigi8iPWvq","https://www.defined.fi/sol/6jLRzB2RFKtyTK9YDxpY7KXkm284e4Eqwce4fqPapump?maker=9rkHWgqFUAcCENkeY1iHH3wopVgdss4fZFnigi8iPWvq")</f>
        <v/>
      </c>
      <c r="M80">
        <f>HYPERLINK("https://dexscreener.com/solana/6jLRzB2RFKtyTK9YDxpY7KXkm284e4Eqwce4fqPapump?maker=9rkHWgqFUAcCENkeY1iHH3wopVgdss4fZFnigi8iPWvq","https://dexscreener.com/solana/6jLRzB2RFKtyTK9YDxpY7KXkm284e4Eqwce4fqPapump?maker=9rkHWgqFUAcCENkeY1iHH3wopVgdss4fZFnigi8iPWvq")</f>
        <v/>
      </c>
    </row>
    <row r="81">
      <c r="A81" t="inlineStr">
        <is>
          <t>39qibQxVzemuZTEvjSB7NePhw9WyyHdQCqP8xmBMpump</t>
        </is>
      </c>
      <c r="B81" t="inlineStr">
        <is>
          <t>MemesAI</t>
        </is>
      </c>
      <c r="C81" t="n">
        <v>6</v>
      </c>
      <c r="D81" t="n">
        <v>0.251</v>
      </c>
      <c r="E81" t="n">
        <v>0.27</v>
      </c>
      <c r="F81" t="n">
        <v>0.9409999999999999</v>
      </c>
      <c r="G81" t="n">
        <v>1.19</v>
      </c>
      <c r="H81" t="n">
        <v>1</v>
      </c>
      <c r="I81" t="n">
        <v>1</v>
      </c>
      <c r="J81" t="n">
        <v>-1</v>
      </c>
      <c r="K81" t="n">
        <v>-1</v>
      </c>
      <c r="L81">
        <f>HYPERLINK("https://www.defined.fi/sol/39qibQxVzemuZTEvjSB7NePhw9WyyHdQCqP8xmBMpump?maker=9rkHWgqFUAcCENkeY1iHH3wopVgdss4fZFnigi8iPWvq","https://www.defined.fi/sol/39qibQxVzemuZTEvjSB7NePhw9WyyHdQCqP8xmBMpump?maker=9rkHWgqFUAcCENkeY1iHH3wopVgdss4fZFnigi8iPWvq")</f>
        <v/>
      </c>
      <c r="M81">
        <f>HYPERLINK("https://dexscreener.com/solana/39qibQxVzemuZTEvjSB7NePhw9WyyHdQCqP8xmBMpump?maker=9rkHWgqFUAcCENkeY1iHH3wopVgdss4fZFnigi8iPWvq","https://dexscreener.com/solana/39qibQxVzemuZTEvjSB7NePhw9WyyHdQCqP8xmBMpump?maker=9rkHWgqFUAcCENkeY1iHH3wopVgdss4fZFnigi8iPWvq")</f>
        <v/>
      </c>
    </row>
    <row r="82">
      <c r="A82" t="inlineStr">
        <is>
          <t>CzLSujWBLFsSjncfkh59rUFqvafWcY5tzedWJSuypump</t>
        </is>
      </c>
      <c r="B82" t="inlineStr">
        <is>
          <t>GOAT</t>
        </is>
      </c>
      <c r="C82" t="n">
        <v>6</v>
      </c>
      <c r="D82" t="n">
        <v>1.2</v>
      </c>
      <c r="E82" t="n">
        <v>0.04</v>
      </c>
      <c r="F82" t="n">
        <v>29.21</v>
      </c>
      <c r="G82" t="n">
        <v>30.41</v>
      </c>
      <c r="H82" t="n">
        <v>12</v>
      </c>
      <c r="I82" t="n">
        <v>8</v>
      </c>
      <c r="J82" t="n">
        <v>-1</v>
      </c>
      <c r="K82" t="n">
        <v>-1</v>
      </c>
      <c r="L82">
        <f>HYPERLINK("https://www.defined.fi/sol/CzLSujWBLFsSjncfkh59rUFqvafWcY5tzedWJSuypump?maker=9rkHWgqFUAcCENkeY1iHH3wopVgdss4fZFnigi8iPWvq","https://www.defined.fi/sol/CzLSujWBLFsSjncfkh59rUFqvafWcY5tzedWJSuypump?maker=9rkHWgqFUAcCENkeY1iHH3wopVgdss4fZFnigi8iPWvq")</f>
        <v/>
      </c>
      <c r="M82">
        <f>HYPERLINK("https://dexscreener.com/solana/CzLSujWBLFsSjncfkh59rUFqvafWcY5tzedWJSuypump?maker=9rkHWgqFUAcCENkeY1iHH3wopVgdss4fZFnigi8iPWvq","https://dexscreener.com/solana/CzLSujWBLFsSjncfkh59rUFqvafWcY5tzedWJSuypump?maker=9rkHWgqFUAcCENkeY1iHH3wopVgdss4fZFnigi8iPWvq")</f>
        <v/>
      </c>
    </row>
    <row r="83">
      <c r="A83" t="inlineStr">
        <is>
          <t>9JhFqCA21MoAXs2PTaeqNQp2XngPn1PgYr2rsEVCpump</t>
        </is>
      </c>
      <c r="B83" t="inlineStr">
        <is>
          <t>OPUS</t>
        </is>
      </c>
      <c r="C83" t="n">
        <v>6</v>
      </c>
      <c r="D83" t="n">
        <v>0.957</v>
      </c>
      <c r="E83" t="n">
        <v>0.09</v>
      </c>
      <c r="F83" t="n">
        <v>10.75</v>
      </c>
      <c r="G83" t="n">
        <v>11.7</v>
      </c>
      <c r="H83" t="n">
        <v>14</v>
      </c>
      <c r="I83" t="n">
        <v>10</v>
      </c>
      <c r="J83" t="n">
        <v>-1</v>
      </c>
      <c r="K83" t="n">
        <v>-1</v>
      </c>
      <c r="L83">
        <f>HYPERLINK("https://www.defined.fi/sol/9JhFqCA21MoAXs2PTaeqNQp2XngPn1PgYr2rsEVCpump?maker=9rkHWgqFUAcCENkeY1iHH3wopVgdss4fZFnigi8iPWvq","https://www.defined.fi/sol/9JhFqCA21MoAXs2PTaeqNQp2XngPn1PgYr2rsEVCpump?maker=9rkHWgqFUAcCENkeY1iHH3wopVgdss4fZFnigi8iPWvq")</f>
        <v/>
      </c>
      <c r="M83">
        <f>HYPERLINK("https://dexscreener.com/solana/9JhFqCA21MoAXs2PTaeqNQp2XngPn1PgYr2rsEVCpump?maker=9rkHWgqFUAcCENkeY1iHH3wopVgdss4fZFnigi8iPWvq","https://dexscreener.com/solana/9JhFqCA21MoAXs2PTaeqNQp2XngPn1PgYr2rsEVCpump?maker=9rkHWgqFUAcCENkeY1iHH3wopVgdss4fZFnigi8iPWvq")</f>
        <v/>
      </c>
    </row>
    <row r="84">
      <c r="A84" t="inlineStr">
        <is>
          <t>EvNBoWwZFF6pPpjTnNSzrurxkDfw1PGUmih1eAStpump</t>
        </is>
      </c>
      <c r="B84" t="inlineStr">
        <is>
          <t>ALPHA</t>
        </is>
      </c>
      <c r="C84" t="n">
        <v>6</v>
      </c>
      <c r="D84" t="n">
        <v>3.45</v>
      </c>
      <c r="E84" t="n">
        <v>1.25</v>
      </c>
      <c r="F84" t="n">
        <v>2.75</v>
      </c>
      <c r="G84" t="n">
        <v>6.21</v>
      </c>
      <c r="H84" t="n">
        <v>3</v>
      </c>
      <c r="I84" t="n">
        <v>2</v>
      </c>
      <c r="J84" t="n">
        <v>-1</v>
      </c>
      <c r="K84" t="n">
        <v>-1</v>
      </c>
      <c r="L84">
        <f>HYPERLINK("https://www.defined.fi/sol/EvNBoWwZFF6pPpjTnNSzrurxkDfw1PGUmih1eAStpump?maker=9rkHWgqFUAcCENkeY1iHH3wopVgdss4fZFnigi8iPWvq","https://www.defined.fi/sol/EvNBoWwZFF6pPpjTnNSzrurxkDfw1PGUmih1eAStpump?maker=9rkHWgqFUAcCENkeY1iHH3wopVgdss4fZFnigi8iPWvq")</f>
        <v/>
      </c>
      <c r="M84">
        <f>HYPERLINK("https://dexscreener.com/solana/EvNBoWwZFF6pPpjTnNSzrurxkDfw1PGUmih1eAStpump?maker=9rkHWgqFUAcCENkeY1iHH3wopVgdss4fZFnigi8iPWvq","https://dexscreener.com/solana/EvNBoWwZFF6pPpjTnNSzrurxkDfw1PGUmih1eAStpump?maker=9rkHWgqFUAcCENkeY1iHH3wopVgdss4fZFnigi8iPWvq")</f>
        <v/>
      </c>
    </row>
    <row r="85">
      <c r="A85" t="inlineStr">
        <is>
          <t>DUvZoyzHUgH5V8J5kArpT9TRW3qugKgrEDRnfWb1pump</t>
        </is>
      </c>
      <c r="B85" t="inlineStr">
        <is>
          <t>mood</t>
        </is>
      </c>
      <c r="C85" t="n">
        <v>6</v>
      </c>
      <c r="D85" t="n">
        <v>-0.356</v>
      </c>
      <c r="E85" t="n">
        <v>-0.78</v>
      </c>
      <c r="F85" t="n">
        <v>0.459</v>
      </c>
      <c r="G85" t="n">
        <v>0.103</v>
      </c>
      <c r="H85" t="n">
        <v>1</v>
      </c>
      <c r="I85" t="n">
        <v>1</v>
      </c>
      <c r="J85" t="n">
        <v>-1</v>
      </c>
      <c r="K85" t="n">
        <v>-1</v>
      </c>
      <c r="L85">
        <f>HYPERLINK("https://www.defined.fi/sol/DUvZoyzHUgH5V8J5kArpT9TRW3qugKgrEDRnfWb1pump?maker=9rkHWgqFUAcCENkeY1iHH3wopVgdss4fZFnigi8iPWvq","https://www.defined.fi/sol/DUvZoyzHUgH5V8J5kArpT9TRW3qugKgrEDRnfWb1pump?maker=9rkHWgqFUAcCENkeY1iHH3wopVgdss4fZFnigi8iPWvq")</f>
        <v/>
      </c>
      <c r="M85">
        <f>HYPERLINK("https://dexscreener.com/solana/DUvZoyzHUgH5V8J5kArpT9TRW3qugKgrEDRnfWb1pump?maker=9rkHWgqFUAcCENkeY1iHH3wopVgdss4fZFnigi8iPWvq","https://dexscreener.com/solana/DUvZoyzHUgH5V8J5kArpT9TRW3qugKgrEDRnfWb1pump?maker=9rkHWgqFUAcCENkeY1iHH3wopVgdss4fZFnigi8iPWvq")</f>
        <v/>
      </c>
    </row>
    <row r="86">
      <c r="A86" t="inlineStr">
        <is>
          <t>8w5PGKXL5rFFyU9ohW4G4JMNf7MHKMHTA9h7bMiTpump</t>
        </is>
      </c>
      <c r="B86" t="inlineStr">
        <is>
          <t>Yak</t>
        </is>
      </c>
      <c r="C86" t="n">
        <v>6</v>
      </c>
      <c r="D86" t="n">
        <v>-0.792</v>
      </c>
      <c r="E86" t="n">
        <v>-0.29</v>
      </c>
      <c r="F86" t="n">
        <v>2.73</v>
      </c>
      <c r="G86" t="n">
        <v>1.94</v>
      </c>
      <c r="H86" t="n">
        <v>3</v>
      </c>
      <c r="I86" t="n">
        <v>2</v>
      </c>
      <c r="J86" t="n">
        <v>-1</v>
      </c>
      <c r="K86" t="n">
        <v>-1</v>
      </c>
      <c r="L86">
        <f>HYPERLINK("https://www.defined.fi/sol/8w5PGKXL5rFFyU9ohW4G4JMNf7MHKMHTA9h7bMiTpump?maker=9rkHWgqFUAcCENkeY1iHH3wopVgdss4fZFnigi8iPWvq","https://www.defined.fi/sol/8w5PGKXL5rFFyU9ohW4G4JMNf7MHKMHTA9h7bMiTpump?maker=9rkHWgqFUAcCENkeY1iHH3wopVgdss4fZFnigi8iPWvq")</f>
        <v/>
      </c>
      <c r="M86">
        <f>HYPERLINK("https://dexscreener.com/solana/8w5PGKXL5rFFyU9ohW4G4JMNf7MHKMHTA9h7bMiTpump?maker=9rkHWgqFUAcCENkeY1iHH3wopVgdss4fZFnigi8iPWvq","https://dexscreener.com/solana/8w5PGKXL5rFFyU9ohW4G4JMNf7MHKMHTA9h7bMiTpump?maker=9rkHWgqFUAcCENkeY1iHH3wopVgdss4fZFnigi8iPWvq")</f>
        <v/>
      </c>
    </row>
    <row r="87">
      <c r="A87" t="inlineStr">
        <is>
          <t>GsL6xKMfaKATM8iL8ssdmgpd1ApBHJ9gKLD3MsXypump</t>
        </is>
      </c>
      <c r="B87" t="inlineStr">
        <is>
          <t>ELIZA</t>
        </is>
      </c>
      <c r="C87" t="n">
        <v>6</v>
      </c>
      <c r="D87" t="n">
        <v>0.465</v>
      </c>
      <c r="E87" t="n">
        <v>0.11</v>
      </c>
      <c r="F87" t="n">
        <v>4.33</v>
      </c>
      <c r="G87" t="n">
        <v>4.79</v>
      </c>
      <c r="H87" t="n">
        <v>7</v>
      </c>
      <c r="I87" t="n">
        <v>4</v>
      </c>
      <c r="J87" t="n">
        <v>-1</v>
      </c>
      <c r="K87" t="n">
        <v>-1</v>
      </c>
      <c r="L87">
        <f>HYPERLINK("https://www.defined.fi/sol/GsL6xKMfaKATM8iL8ssdmgpd1ApBHJ9gKLD3MsXypump?maker=9rkHWgqFUAcCENkeY1iHH3wopVgdss4fZFnigi8iPWvq","https://www.defined.fi/sol/GsL6xKMfaKATM8iL8ssdmgpd1ApBHJ9gKLD3MsXypump?maker=9rkHWgqFUAcCENkeY1iHH3wopVgdss4fZFnigi8iPWvq")</f>
        <v/>
      </c>
      <c r="M87">
        <f>HYPERLINK("https://dexscreener.com/solana/GsL6xKMfaKATM8iL8ssdmgpd1ApBHJ9gKLD3MsXypump?maker=9rkHWgqFUAcCENkeY1iHH3wopVgdss4fZFnigi8iPWvq","https://dexscreener.com/solana/GsL6xKMfaKATM8iL8ssdmgpd1ApBHJ9gKLD3MsXypump?maker=9rkHWgqFUAcCENkeY1iHH3wopVgdss4fZFnigi8iPWvq")</f>
        <v/>
      </c>
    </row>
    <row r="88">
      <c r="A88" t="inlineStr">
        <is>
          <t>J4MxeX9Wt87jpJKcDhr64B8gsdcQHpXezEwqzt1Kpump</t>
        </is>
      </c>
      <c r="B88" t="inlineStr">
        <is>
          <t>AI</t>
        </is>
      </c>
      <c r="C88" t="n">
        <v>6</v>
      </c>
      <c r="D88" t="n">
        <v>0.164</v>
      </c>
      <c r="E88" t="n">
        <v>0.09</v>
      </c>
      <c r="F88" t="n">
        <v>1.85</v>
      </c>
      <c r="G88" t="n">
        <v>2.01</v>
      </c>
      <c r="H88" t="n">
        <v>2</v>
      </c>
      <c r="I88" t="n">
        <v>2</v>
      </c>
      <c r="J88" t="n">
        <v>-1</v>
      </c>
      <c r="K88" t="n">
        <v>-1</v>
      </c>
      <c r="L88">
        <f>HYPERLINK("https://www.defined.fi/sol/J4MxeX9Wt87jpJKcDhr64B8gsdcQHpXezEwqzt1Kpump?maker=9rkHWgqFUAcCENkeY1iHH3wopVgdss4fZFnigi8iPWvq","https://www.defined.fi/sol/J4MxeX9Wt87jpJKcDhr64B8gsdcQHpXezEwqzt1Kpump?maker=9rkHWgqFUAcCENkeY1iHH3wopVgdss4fZFnigi8iPWvq")</f>
        <v/>
      </c>
      <c r="M88">
        <f>HYPERLINK("https://dexscreener.com/solana/J4MxeX9Wt87jpJKcDhr64B8gsdcQHpXezEwqzt1Kpump?maker=9rkHWgqFUAcCENkeY1iHH3wopVgdss4fZFnigi8iPWvq","https://dexscreener.com/solana/J4MxeX9Wt87jpJKcDhr64B8gsdcQHpXezEwqzt1Kpump?maker=9rkHWgqFUAcCENkeY1iHH3wopVgdss4fZFnigi8iPWvq")</f>
        <v/>
      </c>
    </row>
    <row r="89">
      <c r="A89" t="inlineStr">
        <is>
          <t>D1qQSEBropPHtQza4QN813WNr9pHHQzpZaxjjC7DFAeE</t>
        </is>
      </c>
      <c r="B89" t="inlineStr">
        <is>
          <t>BOPI</t>
        </is>
      </c>
      <c r="C89" t="n">
        <v>6</v>
      </c>
      <c r="D89" t="n">
        <v>0.056</v>
      </c>
      <c r="E89" t="n">
        <v>0.06</v>
      </c>
      <c r="F89" t="n">
        <v>0.922</v>
      </c>
      <c r="G89" t="n">
        <v>0.979</v>
      </c>
      <c r="H89" t="n">
        <v>1</v>
      </c>
      <c r="I89" t="n">
        <v>1</v>
      </c>
      <c r="J89" t="n">
        <v>-1</v>
      </c>
      <c r="K89" t="n">
        <v>-1</v>
      </c>
      <c r="L89">
        <f>HYPERLINK("https://www.defined.fi/sol/D1qQSEBropPHtQza4QN813WNr9pHHQzpZaxjjC7DFAeE?maker=9rkHWgqFUAcCENkeY1iHH3wopVgdss4fZFnigi8iPWvq","https://www.defined.fi/sol/D1qQSEBropPHtQza4QN813WNr9pHHQzpZaxjjC7DFAeE?maker=9rkHWgqFUAcCENkeY1iHH3wopVgdss4fZFnigi8iPWvq")</f>
        <v/>
      </c>
      <c r="M89">
        <f>HYPERLINK("https://dexscreener.com/solana/D1qQSEBropPHtQza4QN813WNr9pHHQzpZaxjjC7DFAeE?maker=9rkHWgqFUAcCENkeY1iHH3wopVgdss4fZFnigi8iPWvq","https://dexscreener.com/solana/D1qQSEBropPHtQza4QN813WNr9pHHQzpZaxjjC7DFAeE?maker=9rkHWgqFUAcCENkeY1iHH3wopVgdss4fZFnigi8iPWvq")</f>
        <v/>
      </c>
    </row>
    <row r="90">
      <c r="A90" t="inlineStr">
        <is>
          <t>CzHpNjJ94B5phAafoCeTapmXyxoJdwTfveA61ZFuHoGz</t>
        </is>
      </c>
      <c r="B90" t="inlineStr">
        <is>
          <t>SD</t>
        </is>
      </c>
      <c r="C90" t="n">
        <v>6</v>
      </c>
      <c r="D90" t="n">
        <v>0.08</v>
      </c>
      <c r="E90" t="n">
        <v>0.17</v>
      </c>
      <c r="F90" t="n">
        <v>0.464</v>
      </c>
      <c r="G90" t="n">
        <v>0.544</v>
      </c>
      <c r="H90" t="n">
        <v>1</v>
      </c>
      <c r="I90" t="n">
        <v>1</v>
      </c>
      <c r="J90" t="n">
        <v>-1</v>
      </c>
      <c r="K90" t="n">
        <v>-1</v>
      </c>
      <c r="L90">
        <f>HYPERLINK("https://www.defined.fi/sol/CzHpNjJ94B5phAafoCeTapmXyxoJdwTfveA61ZFuHoGz?maker=9rkHWgqFUAcCENkeY1iHH3wopVgdss4fZFnigi8iPWvq","https://www.defined.fi/sol/CzHpNjJ94B5phAafoCeTapmXyxoJdwTfveA61ZFuHoGz?maker=9rkHWgqFUAcCENkeY1iHH3wopVgdss4fZFnigi8iPWvq")</f>
        <v/>
      </c>
      <c r="M90">
        <f>HYPERLINK("https://dexscreener.com/solana/CzHpNjJ94B5phAafoCeTapmXyxoJdwTfveA61ZFuHoGz?maker=9rkHWgqFUAcCENkeY1iHH3wopVgdss4fZFnigi8iPWvq","https://dexscreener.com/solana/CzHpNjJ94B5phAafoCeTapmXyxoJdwTfveA61ZFuHoGz?maker=9rkHWgqFUAcCENkeY1iHH3wopVgdss4fZFnigi8iPWvq")</f>
        <v/>
      </c>
    </row>
    <row r="91">
      <c r="A91" t="inlineStr">
        <is>
          <t>7a8SeveYHk465sZ7TviVzzk2ZRd7dW1hBh7wWFX7pump</t>
        </is>
      </c>
      <c r="B91" t="inlineStr">
        <is>
          <t>morning</t>
        </is>
      </c>
      <c r="C91" t="n">
        <v>6</v>
      </c>
      <c r="D91" t="n">
        <v>0.003</v>
      </c>
      <c r="E91" t="n">
        <v>-1</v>
      </c>
      <c r="F91" t="n">
        <v>0.183</v>
      </c>
      <c r="G91" t="n">
        <v>0.186</v>
      </c>
      <c r="H91" t="n">
        <v>2</v>
      </c>
      <c r="I91" t="n">
        <v>2</v>
      </c>
      <c r="J91" t="n">
        <v>-1</v>
      </c>
      <c r="K91" t="n">
        <v>-1</v>
      </c>
      <c r="L91">
        <f>HYPERLINK("https://www.defined.fi/sol/7a8SeveYHk465sZ7TviVzzk2ZRd7dW1hBh7wWFX7pump?maker=9rkHWgqFUAcCENkeY1iHH3wopVgdss4fZFnigi8iPWvq","https://www.defined.fi/sol/7a8SeveYHk465sZ7TviVzzk2ZRd7dW1hBh7wWFX7pump?maker=9rkHWgqFUAcCENkeY1iHH3wopVgdss4fZFnigi8iPWvq")</f>
        <v/>
      </c>
      <c r="M91">
        <f>HYPERLINK("https://dexscreener.com/solana/7a8SeveYHk465sZ7TviVzzk2ZRd7dW1hBh7wWFX7pump?maker=9rkHWgqFUAcCENkeY1iHH3wopVgdss4fZFnigi8iPWvq","https://dexscreener.com/solana/7a8SeveYHk465sZ7TviVzzk2ZRd7dW1hBh7wWFX7pump?maker=9rkHWgqFUAcCENkeY1iHH3wopVgdss4fZFnigi8iPWvq")</f>
        <v/>
      </c>
    </row>
    <row r="92">
      <c r="A92" t="inlineStr">
        <is>
          <t>AnVLi7Cqb93DK7Z1jtNVyhvWhnJQiGt5pgwfymdUpump</t>
        </is>
      </c>
      <c r="B92" t="inlineStr">
        <is>
          <t>arc</t>
        </is>
      </c>
      <c r="C92" t="n">
        <v>6</v>
      </c>
      <c r="D92" t="n">
        <v>0.096</v>
      </c>
      <c r="E92" t="n">
        <v>0.04</v>
      </c>
      <c r="F92" t="n">
        <v>2.79</v>
      </c>
      <c r="G92" t="n">
        <v>2.89</v>
      </c>
      <c r="H92" t="n">
        <v>3</v>
      </c>
      <c r="I92" t="n">
        <v>1</v>
      </c>
      <c r="J92" t="n">
        <v>-1</v>
      </c>
      <c r="K92" t="n">
        <v>-1</v>
      </c>
      <c r="L92">
        <f>HYPERLINK("https://www.defined.fi/sol/AnVLi7Cqb93DK7Z1jtNVyhvWhnJQiGt5pgwfymdUpump?maker=9rkHWgqFUAcCENkeY1iHH3wopVgdss4fZFnigi8iPWvq","https://www.defined.fi/sol/AnVLi7Cqb93DK7Z1jtNVyhvWhnJQiGt5pgwfymdUpump?maker=9rkHWgqFUAcCENkeY1iHH3wopVgdss4fZFnigi8iPWvq")</f>
        <v/>
      </c>
      <c r="M92">
        <f>HYPERLINK("https://dexscreener.com/solana/AnVLi7Cqb93DK7Z1jtNVyhvWhnJQiGt5pgwfymdUpump?maker=9rkHWgqFUAcCENkeY1iHH3wopVgdss4fZFnigi8iPWvq","https://dexscreener.com/solana/AnVLi7Cqb93DK7Z1jtNVyhvWhnJQiGt5pgwfymdUpump?maker=9rkHWgqFUAcCENkeY1iHH3wopVgdss4fZFnigi8iPWvq")</f>
        <v/>
      </c>
    </row>
    <row r="93">
      <c r="A93" t="inlineStr">
        <is>
          <t>5ywAUL3Xnb9D13dQxexp6uBapHqWWS77xQDaLqd7pump</t>
        </is>
      </c>
      <c r="B93" t="inlineStr">
        <is>
          <t>SPED</t>
        </is>
      </c>
      <c r="C93" t="n">
        <v>7</v>
      </c>
      <c r="D93" t="n">
        <v>0.112</v>
      </c>
      <c r="E93" t="n">
        <v>0.17</v>
      </c>
      <c r="F93" t="n">
        <v>0.642</v>
      </c>
      <c r="G93" t="n">
        <v>0.754</v>
      </c>
      <c r="H93" t="n">
        <v>3</v>
      </c>
      <c r="I93" t="n">
        <v>3</v>
      </c>
      <c r="J93" t="n">
        <v>-1</v>
      </c>
      <c r="K93" t="n">
        <v>-1</v>
      </c>
      <c r="L93">
        <f>HYPERLINK("https://www.defined.fi/sol/5ywAUL3Xnb9D13dQxexp6uBapHqWWS77xQDaLqd7pump?maker=9rkHWgqFUAcCENkeY1iHH3wopVgdss4fZFnigi8iPWvq","https://www.defined.fi/sol/5ywAUL3Xnb9D13dQxexp6uBapHqWWS77xQDaLqd7pump?maker=9rkHWgqFUAcCENkeY1iHH3wopVgdss4fZFnigi8iPWvq")</f>
        <v/>
      </c>
      <c r="M93">
        <f>HYPERLINK("https://dexscreener.com/solana/5ywAUL3Xnb9D13dQxexp6uBapHqWWS77xQDaLqd7pump?maker=9rkHWgqFUAcCENkeY1iHH3wopVgdss4fZFnigi8iPWvq","https://dexscreener.com/solana/5ywAUL3Xnb9D13dQxexp6uBapHqWWS77xQDaLqd7pump?maker=9rkHWgqFUAcCENkeY1iHH3wopVgdss4fZFnigi8iPWvq")</f>
        <v/>
      </c>
    </row>
    <row r="94">
      <c r="A94" t="inlineStr">
        <is>
          <t>5BcypcSTzVSJNjHJLahngfkY6Ktp7JQVuoA9N7Xrpump</t>
        </is>
      </c>
      <c r="B94" t="inlineStr">
        <is>
          <t>SOL6900</t>
        </is>
      </c>
      <c r="C94" t="n">
        <v>7</v>
      </c>
      <c r="D94" t="n">
        <v>0.038</v>
      </c>
      <c r="E94" t="n">
        <v>0.08</v>
      </c>
      <c r="F94" t="n">
        <v>0.461</v>
      </c>
      <c r="G94" t="n">
        <v>0.499</v>
      </c>
      <c r="H94" t="n">
        <v>1</v>
      </c>
      <c r="I94" t="n">
        <v>1</v>
      </c>
      <c r="J94" t="n">
        <v>-1</v>
      </c>
      <c r="K94" t="n">
        <v>-1</v>
      </c>
      <c r="L94">
        <f>HYPERLINK("https://www.defined.fi/sol/5BcypcSTzVSJNjHJLahngfkY6Ktp7JQVuoA9N7Xrpump?maker=9rkHWgqFUAcCENkeY1iHH3wopVgdss4fZFnigi8iPWvq","https://www.defined.fi/sol/5BcypcSTzVSJNjHJLahngfkY6Ktp7JQVuoA9N7Xrpump?maker=9rkHWgqFUAcCENkeY1iHH3wopVgdss4fZFnigi8iPWvq")</f>
        <v/>
      </c>
      <c r="M94">
        <f>HYPERLINK("https://dexscreener.com/solana/5BcypcSTzVSJNjHJLahngfkY6Ktp7JQVuoA9N7Xrpump?maker=9rkHWgqFUAcCENkeY1iHH3wopVgdss4fZFnigi8iPWvq","https://dexscreener.com/solana/5BcypcSTzVSJNjHJLahngfkY6Ktp7JQVuoA9N7Xrpump?maker=9rkHWgqFUAcCENkeY1iHH3wopVgdss4fZFnigi8iPWvq")</f>
        <v/>
      </c>
    </row>
    <row r="95">
      <c r="A95" t="inlineStr">
        <is>
          <t>AjVzQ7XScUKj3f1hiiYC2GaN6MbArw3WsFBqEqhCpump</t>
        </is>
      </c>
      <c r="B95" t="inlineStr">
        <is>
          <t>MEV</t>
        </is>
      </c>
      <c r="C95" t="n">
        <v>7</v>
      </c>
      <c r="D95" t="n">
        <v>0.025</v>
      </c>
      <c r="E95" t="n">
        <v>-1</v>
      </c>
      <c r="F95" t="n">
        <v>0.465</v>
      </c>
      <c r="G95" t="n">
        <v>0.49</v>
      </c>
      <c r="H95" t="n">
        <v>1</v>
      </c>
      <c r="I95" t="n">
        <v>1</v>
      </c>
      <c r="J95" t="n">
        <v>-1</v>
      </c>
      <c r="K95" t="n">
        <v>-1</v>
      </c>
      <c r="L95">
        <f>HYPERLINK("https://www.defined.fi/sol/AjVzQ7XScUKj3f1hiiYC2GaN6MbArw3WsFBqEqhCpump?maker=9rkHWgqFUAcCENkeY1iHH3wopVgdss4fZFnigi8iPWvq","https://www.defined.fi/sol/AjVzQ7XScUKj3f1hiiYC2GaN6MbArw3WsFBqEqhCpump?maker=9rkHWgqFUAcCENkeY1iHH3wopVgdss4fZFnigi8iPWvq")</f>
        <v/>
      </c>
      <c r="M95">
        <f>HYPERLINK("https://dexscreener.com/solana/AjVzQ7XScUKj3f1hiiYC2GaN6MbArw3WsFBqEqhCpump?maker=9rkHWgqFUAcCENkeY1iHH3wopVgdss4fZFnigi8iPWvq","https://dexscreener.com/solana/AjVzQ7XScUKj3f1hiiYC2GaN6MbArw3WsFBqEqhCpump?maker=9rkHWgqFUAcCENkeY1iHH3wopVgdss4fZFnigi8iPWvq")</f>
        <v/>
      </c>
    </row>
    <row r="96">
      <c r="A96" t="inlineStr">
        <is>
          <t>8iWsK2WH3AGviQwAnt43zvc8yLy6QMUSuv8PK2A7pump</t>
        </is>
      </c>
      <c r="B96" t="inlineStr">
        <is>
          <t>unknown_8iWs</t>
        </is>
      </c>
      <c r="C96" t="n">
        <v>8</v>
      </c>
      <c r="D96" t="n">
        <v>0.2</v>
      </c>
      <c r="E96" t="n">
        <v>0.04</v>
      </c>
      <c r="F96" t="n">
        <v>4.55</v>
      </c>
      <c r="G96" t="n">
        <v>4.75</v>
      </c>
      <c r="H96" t="n">
        <v>1</v>
      </c>
      <c r="I96" t="n">
        <v>1</v>
      </c>
      <c r="J96" t="n">
        <v>-1</v>
      </c>
      <c r="K96" t="n">
        <v>-1</v>
      </c>
      <c r="L96">
        <f>HYPERLINK("https://www.defined.fi/sol/8iWsK2WH3AGviQwAnt43zvc8yLy6QMUSuv8PK2A7pump?maker=9rkHWgqFUAcCENkeY1iHH3wopVgdss4fZFnigi8iPWvq","https://www.defined.fi/sol/8iWsK2WH3AGviQwAnt43zvc8yLy6QMUSuv8PK2A7pump?maker=9rkHWgqFUAcCENkeY1iHH3wopVgdss4fZFnigi8iPWvq")</f>
        <v/>
      </c>
      <c r="M96">
        <f>HYPERLINK("https://dexscreener.com/solana/8iWsK2WH3AGviQwAnt43zvc8yLy6QMUSuv8PK2A7pump?maker=9rkHWgqFUAcCENkeY1iHH3wopVgdss4fZFnigi8iPWvq","https://dexscreener.com/solana/8iWsK2WH3AGviQwAnt43zvc8yLy6QMUSuv8PK2A7pump?maker=9rkHWgqFUAcCENkeY1iHH3wopVgdss4fZFnigi8iPWvq")</f>
        <v/>
      </c>
    </row>
    <row r="97">
      <c r="A97" t="inlineStr">
        <is>
          <t>7CSWFsrB3gPc5o5hxKTJCUbFDq4QyTWpjVG76S1Xpump</t>
        </is>
      </c>
      <c r="B97" t="inlineStr">
        <is>
          <t>ameno</t>
        </is>
      </c>
      <c r="C97" t="n">
        <v>8</v>
      </c>
      <c r="D97" t="n">
        <v>0.148</v>
      </c>
      <c r="E97" t="n">
        <v>0.05</v>
      </c>
      <c r="F97" t="n">
        <v>2.75</v>
      </c>
      <c r="G97" t="n">
        <v>2.9</v>
      </c>
      <c r="H97" t="n">
        <v>3</v>
      </c>
      <c r="I97" t="n">
        <v>2</v>
      </c>
      <c r="J97" t="n">
        <v>-1</v>
      </c>
      <c r="K97" t="n">
        <v>-1</v>
      </c>
      <c r="L97">
        <f>HYPERLINK("https://www.defined.fi/sol/7CSWFsrB3gPc5o5hxKTJCUbFDq4QyTWpjVG76S1Xpump?maker=9rkHWgqFUAcCENkeY1iHH3wopVgdss4fZFnigi8iPWvq","https://www.defined.fi/sol/7CSWFsrB3gPc5o5hxKTJCUbFDq4QyTWpjVG76S1Xpump?maker=9rkHWgqFUAcCENkeY1iHH3wopVgdss4fZFnigi8iPWvq")</f>
        <v/>
      </c>
      <c r="M97">
        <f>HYPERLINK("https://dexscreener.com/solana/7CSWFsrB3gPc5o5hxKTJCUbFDq4QyTWpjVG76S1Xpump?maker=9rkHWgqFUAcCENkeY1iHH3wopVgdss4fZFnigi8iPWvq","https://dexscreener.com/solana/7CSWFsrB3gPc5o5hxKTJCUbFDq4QyTWpjVG76S1Xpump?maker=9rkHWgqFUAcCENkeY1iHH3wopVgdss4fZFnigi8iPWvq")</f>
        <v/>
      </c>
    </row>
    <row r="98">
      <c r="A98" t="inlineStr">
        <is>
          <t>9gm4FUx84rch5s96hV27NfuXXfRyUeWCt6wFbjLDpump</t>
        </is>
      </c>
      <c r="B98" t="inlineStr">
        <is>
          <t>ANON</t>
        </is>
      </c>
      <c r="C98" t="n">
        <v>8</v>
      </c>
      <c r="D98" t="n">
        <v>0.153</v>
      </c>
      <c r="E98" t="n">
        <v>0.48</v>
      </c>
      <c r="F98" t="n">
        <v>0.321</v>
      </c>
      <c r="G98" t="n">
        <v>0.473</v>
      </c>
      <c r="H98" t="n">
        <v>1</v>
      </c>
      <c r="I98" t="n">
        <v>1</v>
      </c>
      <c r="J98" t="n">
        <v>-1</v>
      </c>
      <c r="K98" t="n">
        <v>-1</v>
      </c>
      <c r="L98">
        <f>HYPERLINK("https://www.defined.fi/sol/9gm4FUx84rch5s96hV27NfuXXfRyUeWCt6wFbjLDpump?maker=9rkHWgqFUAcCENkeY1iHH3wopVgdss4fZFnigi8iPWvq","https://www.defined.fi/sol/9gm4FUx84rch5s96hV27NfuXXfRyUeWCt6wFbjLDpump?maker=9rkHWgqFUAcCENkeY1iHH3wopVgdss4fZFnigi8iPWvq")</f>
        <v/>
      </c>
      <c r="M98">
        <f>HYPERLINK("https://dexscreener.com/solana/9gm4FUx84rch5s96hV27NfuXXfRyUeWCt6wFbjLDpump?maker=9rkHWgqFUAcCENkeY1iHH3wopVgdss4fZFnigi8iPWvq","https://dexscreener.com/solana/9gm4FUx84rch5s96hV27NfuXXfRyUeWCt6wFbjLDpump?maker=9rkHWgqFUAcCENkeY1iHH3wopVgdss4fZFnigi8iPWvq")</f>
        <v/>
      </c>
    </row>
    <row r="99">
      <c r="A99" t="inlineStr">
        <is>
          <t>4QmvAPffMFAvDPfHPJg4aepGqCqHKfASGRAUqicSpump</t>
        </is>
      </c>
      <c r="B99" t="inlineStr">
        <is>
          <t>API</t>
        </is>
      </c>
      <c r="C99" t="n">
        <v>8</v>
      </c>
      <c r="D99" t="n">
        <v>2.27</v>
      </c>
      <c r="E99" t="n">
        <v>0.23</v>
      </c>
      <c r="F99" t="n">
        <v>9.85</v>
      </c>
      <c r="G99" t="n">
        <v>12.12</v>
      </c>
      <c r="H99" t="n">
        <v>5</v>
      </c>
      <c r="I99" t="n">
        <v>4</v>
      </c>
      <c r="J99" t="n">
        <v>-1</v>
      </c>
      <c r="K99" t="n">
        <v>-1</v>
      </c>
      <c r="L99">
        <f>HYPERLINK("https://www.defined.fi/sol/4QmvAPffMFAvDPfHPJg4aepGqCqHKfASGRAUqicSpump?maker=9rkHWgqFUAcCENkeY1iHH3wopVgdss4fZFnigi8iPWvq","https://www.defined.fi/sol/4QmvAPffMFAvDPfHPJg4aepGqCqHKfASGRAUqicSpump?maker=9rkHWgqFUAcCENkeY1iHH3wopVgdss4fZFnigi8iPWvq")</f>
        <v/>
      </c>
      <c r="M99">
        <f>HYPERLINK("https://dexscreener.com/solana/4QmvAPffMFAvDPfHPJg4aepGqCqHKfASGRAUqicSpump?maker=9rkHWgqFUAcCENkeY1iHH3wopVgdss4fZFnigi8iPWvq","https://dexscreener.com/solana/4QmvAPffMFAvDPfHPJg4aepGqCqHKfASGRAUqicSpump?maker=9rkHWgqFUAcCENkeY1iHH3wopVgdss4fZFnigi8iPWvq")</f>
        <v/>
      </c>
    </row>
    <row r="100">
      <c r="A100" t="inlineStr">
        <is>
          <t>3xZoug5Kt3Tyx8Cro9fb7otWr335Sih94Q61RhGXpump</t>
        </is>
      </c>
      <c r="B100" t="inlineStr">
        <is>
          <t>$glaze</t>
        </is>
      </c>
      <c r="C100" t="n">
        <v>8</v>
      </c>
      <c r="D100" t="n">
        <v>0.034</v>
      </c>
      <c r="E100" t="n">
        <v>0.04</v>
      </c>
      <c r="F100" t="n">
        <v>0.91</v>
      </c>
      <c r="G100" t="n">
        <v>0.945</v>
      </c>
      <c r="H100" t="n">
        <v>1</v>
      </c>
      <c r="I100" t="n">
        <v>1</v>
      </c>
      <c r="J100" t="n">
        <v>-1</v>
      </c>
      <c r="K100" t="n">
        <v>-1</v>
      </c>
      <c r="L100">
        <f>HYPERLINK("https://www.defined.fi/sol/3xZoug5Kt3Tyx8Cro9fb7otWr335Sih94Q61RhGXpump?maker=9rkHWgqFUAcCENkeY1iHH3wopVgdss4fZFnigi8iPWvq","https://www.defined.fi/sol/3xZoug5Kt3Tyx8Cro9fb7otWr335Sih94Q61RhGXpump?maker=9rkHWgqFUAcCENkeY1iHH3wopVgdss4fZFnigi8iPWvq")</f>
        <v/>
      </c>
      <c r="M100">
        <f>HYPERLINK("https://dexscreener.com/solana/3xZoug5Kt3Tyx8Cro9fb7otWr335Sih94Q61RhGXpump?maker=9rkHWgqFUAcCENkeY1iHH3wopVgdss4fZFnigi8iPWvq","https://dexscreener.com/solana/3xZoug5Kt3Tyx8Cro9fb7otWr335Sih94Q61RhGXpump?maker=9rkHWgqFUAcCENkeY1iHH3wopVgdss4fZFnigi8iPWvq")</f>
        <v/>
      </c>
    </row>
    <row r="101">
      <c r="A101" t="inlineStr">
        <is>
          <t>5UeVhv6V7qiEBqByaqVAKk6hCyMhTy3xYu46hoNEpump</t>
        </is>
      </c>
      <c r="B101" t="inlineStr">
        <is>
          <t>$KISKIS</t>
        </is>
      </c>
      <c r="C101" t="n">
        <v>8</v>
      </c>
      <c r="D101" t="n">
        <v>0.091</v>
      </c>
      <c r="E101" t="n">
        <v>-1</v>
      </c>
      <c r="F101" t="n">
        <v>0.896</v>
      </c>
      <c r="G101" t="n">
        <v>0.987</v>
      </c>
      <c r="H101" t="n">
        <v>1</v>
      </c>
      <c r="I101" t="n">
        <v>1</v>
      </c>
      <c r="J101" t="n">
        <v>-1</v>
      </c>
      <c r="K101" t="n">
        <v>-1</v>
      </c>
      <c r="L101">
        <f>HYPERLINK("https://www.defined.fi/sol/5UeVhv6V7qiEBqByaqVAKk6hCyMhTy3xYu46hoNEpump?maker=9rkHWgqFUAcCENkeY1iHH3wopVgdss4fZFnigi8iPWvq","https://www.defined.fi/sol/5UeVhv6V7qiEBqByaqVAKk6hCyMhTy3xYu46hoNEpump?maker=9rkHWgqFUAcCENkeY1iHH3wopVgdss4fZFnigi8iPWvq")</f>
        <v/>
      </c>
      <c r="M101">
        <f>HYPERLINK("https://dexscreener.com/solana/5UeVhv6V7qiEBqByaqVAKk6hCyMhTy3xYu46hoNEpump?maker=9rkHWgqFUAcCENkeY1iHH3wopVgdss4fZFnigi8iPWvq","https://dexscreener.com/solana/5UeVhv6V7qiEBqByaqVAKk6hCyMhTy3xYu46hoNEpump?maker=9rkHWgqFUAcCENkeY1iHH3wopVgdss4fZFnigi8iPWvq")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2024-10-20T15:37:38Z</dcterms:created>
  <dcterms:modified xsi:type="dcterms:W3CDTF">2024-10-20T15:37:38Z</dcterms:modified>
</cp:coreProperties>
</file>