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BxBWLrR2qwkTqcyMqeCAAomi5SWu1HgJoiSJtD1vpump</t>
        </is>
      </c>
      <c r="B2" t="inlineStr">
        <is>
          <t>$AxSys</t>
        </is>
      </c>
      <c r="C2" t="n">
        <v>0</v>
      </c>
      <c r="D2" t="n">
        <v>-5.37</v>
      </c>
      <c r="E2" t="n">
        <v>-0.54</v>
      </c>
      <c r="F2" t="n">
        <v>9.99</v>
      </c>
      <c r="G2" t="n">
        <v>4.62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HYPERLINK("https://www.defined.fi/sol/BxBWLrR2qwkTqcyMqeCAAomi5SWu1HgJoiSJtD1vpump?maker=9mkQDdUrcyPAmsBDEJquDLWCEnRK8Ryoxw6ncHCbjjXd","https://www.defined.fi/sol/BxBWLrR2qwkTqcyMqeCAAomi5SWu1HgJoiSJtD1vpump?maker=9mkQDdUrcyPAmsBDEJquDLWCEnRK8Ryoxw6ncHCbjjXd")</f>
        <v/>
      </c>
      <c r="M2">
        <f>HYPERLINK("https://dexscreener.com/solana/BxBWLrR2qwkTqcyMqeCAAomi5SWu1HgJoiSJtD1vpump?maker=9mkQDdUrcyPAmsBDEJquDLWCEnRK8Ryoxw6ncHCbjjXd","https://dexscreener.com/solana/BxBWLrR2qwkTqcyMqeCAAomi5SWu1HgJoiSJtD1vpump?maker=9mkQDdUrcyPAmsBDEJquDLWCEnRK8Ryoxw6ncHCbjjXd")</f>
        <v/>
      </c>
    </row>
    <row r="3">
      <c r="A3" t="inlineStr">
        <is>
          <t>HzhhfexEbj3dnVr55mBhiq4Zzh7kSQdDWdjxrMX3pump</t>
        </is>
      </c>
      <c r="B3" t="inlineStr">
        <is>
          <t>EACC</t>
        </is>
      </c>
      <c r="C3" t="n">
        <v>0</v>
      </c>
      <c r="D3" t="n">
        <v>-9.15</v>
      </c>
      <c r="E3" t="n">
        <v>-0.93</v>
      </c>
      <c r="F3" t="n">
        <v>9.859999999999999</v>
      </c>
      <c r="G3" t="n">
        <v>0.714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HYPERLINK("https://www.defined.fi/sol/HzhhfexEbj3dnVr55mBhiq4Zzh7kSQdDWdjxrMX3pump?maker=9mkQDdUrcyPAmsBDEJquDLWCEnRK8Ryoxw6ncHCbjjXd","https://www.defined.fi/sol/HzhhfexEbj3dnVr55mBhiq4Zzh7kSQdDWdjxrMX3pump?maker=9mkQDdUrcyPAmsBDEJquDLWCEnRK8Ryoxw6ncHCbjjXd")</f>
        <v/>
      </c>
      <c r="M3">
        <f>HYPERLINK("https://dexscreener.com/solana/HzhhfexEbj3dnVr55mBhiq4Zzh7kSQdDWdjxrMX3pump?maker=9mkQDdUrcyPAmsBDEJquDLWCEnRK8Ryoxw6ncHCbjjXd","https://dexscreener.com/solana/HzhhfexEbj3dnVr55mBhiq4Zzh7kSQdDWdjxrMX3pump?maker=9mkQDdUrcyPAmsBDEJquDLWCEnRK8Ryoxw6ncHCbjjXd")</f>
        <v/>
      </c>
    </row>
    <row r="4">
      <c r="A4" t="inlineStr">
        <is>
          <t>8LWcoTFiwcyFL34WyJ2kAijuAy1VrmhFkkzNz3zXpump</t>
        </is>
      </c>
      <c r="B4" t="inlineStr">
        <is>
          <t>DEEP</t>
        </is>
      </c>
      <c r="C4" t="n">
        <v>0</v>
      </c>
      <c r="D4" t="n">
        <v>-0.762</v>
      </c>
      <c r="E4" t="n">
        <v>-1</v>
      </c>
      <c r="F4" t="n">
        <v>0.992</v>
      </c>
      <c r="G4" t="n">
        <v>0.229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HYPERLINK("https://www.defined.fi/sol/8LWcoTFiwcyFL34WyJ2kAijuAy1VrmhFkkzNz3zXpump?maker=9mkQDdUrcyPAmsBDEJquDLWCEnRK8Ryoxw6ncHCbjjXd","https://www.defined.fi/sol/8LWcoTFiwcyFL34WyJ2kAijuAy1VrmhFkkzNz3zXpump?maker=9mkQDdUrcyPAmsBDEJquDLWCEnRK8Ryoxw6ncHCbjjXd")</f>
        <v/>
      </c>
      <c r="M4">
        <f>HYPERLINK("https://dexscreener.com/solana/8LWcoTFiwcyFL34WyJ2kAijuAy1VrmhFkkzNz3zXpump?maker=9mkQDdUrcyPAmsBDEJquDLWCEnRK8Ryoxw6ncHCbjjXd","https://dexscreener.com/solana/8LWcoTFiwcyFL34WyJ2kAijuAy1VrmhFkkzNz3zXpump?maker=9mkQDdUrcyPAmsBDEJquDLWCEnRK8Ryoxw6ncHCbjjXd")</f>
        <v/>
      </c>
    </row>
    <row r="5">
      <c r="A5" t="inlineStr">
        <is>
          <t>BSqMUYb6ePwKsby85zrXaDa4SNf6AgZ9YfA2c4mZpump</t>
        </is>
      </c>
      <c r="B5" t="inlineStr">
        <is>
          <t>LOOK</t>
        </is>
      </c>
      <c r="C5" t="n">
        <v>0</v>
      </c>
      <c r="D5" t="n">
        <v>4.5</v>
      </c>
      <c r="E5" t="n">
        <v>0.12</v>
      </c>
      <c r="F5" t="n">
        <v>39.25</v>
      </c>
      <c r="G5" t="n">
        <v>22.72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HYPERLINK("https://www.defined.fi/sol/BSqMUYb6ePwKsby85zrXaDa4SNf6AgZ9YfA2c4mZpump?maker=9mkQDdUrcyPAmsBDEJquDLWCEnRK8Ryoxw6ncHCbjjXd","https://www.defined.fi/sol/BSqMUYb6ePwKsby85zrXaDa4SNf6AgZ9YfA2c4mZpump?maker=9mkQDdUrcyPAmsBDEJquDLWCEnRK8Ryoxw6ncHCbjjXd")</f>
        <v/>
      </c>
      <c r="M5">
        <f>HYPERLINK("https://dexscreener.com/solana/BSqMUYb6ePwKsby85zrXaDa4SNf6AgZ9YfA2c4mZpump?maker=9mkQDdUrcyPAmsBDEJquDLWCEnRK8Ryoxw6ncHCbjjXd","https://dexscreener.com/solana/BSqMUYb6ePwKsby85zrXaDa4SNf6AgZ9YfA2c4mZpump?maker=9mkQDdUrcyPAmsBDEJquDLWCEnRK8Ryoxw6ncHCbjjXd")</f>
        <v/>
      </c>
    </row>
    <row r="6">
      <c r="A6" t="inlineStr">
        <is>
          <t>GJAFwWjJ3vnTsrQVabjBVK2TYB1YtRCQXRDfDgUnpump</t>
        </is>
      </c>
      <c r="B6" t="inlineStr">
        <is>
          <t>ACT</t>
        </is>
      </c>
      <c r="C6" t="n">
        <v>0</v>
      </c>
      <c r="D6" t="n">
        <v>-14.55</v>
      </c>
      <c r="E6" t="n">
        <v>-0.37</v>
      </c>
      <c r="F6" t="n">
        <v>39.12</v>
      </c>
      <c r="G6" t="n">
        <v>24.57</v>
      </c>
      <c r="H6" t="n">
        <v>3</v>
      </c>
      <c r="I6" t="n">
        <v>2</v>
      </c>
      <c r="J6" t="n">
        <v>-1</v>
      </c>
      <c r="K6" t="n">
        <v>-1</v>
      </c>
      <c r="L6">
        <f>HYPERLINK("https://www.defined.fi/sol/GJAFwWjJ3vnTsrQVabjBVK2TYB1YtRCQXRDfDgUnpump?maker=9mkQDdUrcyPAmsBDEJquDLWCEnRK8Ryoxw6ncHCbjjXd","https://www.defined.fi/sol/GJAFwWjJ3vnTsrQVabjBVK2TYB1YtRCQXRDfDgUnpump?maker=9mkQDdUrcyPAmsBDEJquDLWCEnRK8Ryoxw6ncHCbjjXd")</f>
        <v/>
      </c>
      <c r="M6">
        <f>HYPERLINK("https://dexscreener.com/solana/GJAFwWjJ3vnTsrQVabjBVK2TYB1YtRCQXRDfDgUnpump?maker=9mkQDdUrcyPAmsBDEJquDLWCEnRK8Ryoxw6ncHCbjjXd","https://dexscreener.com/solana/GJAFwWjJ3vnTsrQVabjBVK2TYB1YtRCQXRDfDgUnpump?maker=9mkQDdUrcyPAmsBDEJquDLWCEnRK8Ryoxw6ncHCbjjXd")</f>
        <v/>
      </c>
    </row>
    <row r="7">
      <c r="A7" t="inlineStr">
        <is>
          <t>thah8XiackGtVSApNcq9zBT7DdbrVUkGB5dHPizpump</t>
        </is>
      </c>
      <c r="B7" t="inlineStr">
        <is>
          <t>LEVELS</t>
        </is>
      </c>
      <c r="C7" t="n">
        <v>0</v>
      </c>
      <c r="D7" t="n">
        <v>-2.81</v>
      </c>
      <c r="E7" t="n">
        <v>-0.57</v>
      </c>
      <c r="F7" t="n">
        <v>4.94</v>
      </c>
      <c r="G7" t="n">
        <v>2.12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HYPERLINK("https://www.defined.fi/sol/thah8XiackGtVSApNcq9zBT7DdbrVUkGB5dHPizpump?maker=9mkQDdUrcyPAmsBDEJquDLWCEnRK8Ryoxw6ncHCbjjXd","https://www.defined.fi/sol/thah8XiackGtVSApNcq9zBT7DdbrVUkGB5dHPizpump?maker=9mkQDdUrcyPAmsBDEJquDLWCEnRK8Ryoxw6ncHCbjjXd")</f>
        <v/>
      </c>
      <c r="M7">
        <f>HYPERLINK("https://dexscreener.com/solana/thah8XiackGtVSApNcq9zBT7DdbrVUkGB5dHPizpump?maker=9mkQDdUrcyPAmsBDEJquDLWCEnRK8Ryoxw6ncHCbjjXd","https://dexscreener.com/solana/thah8XiackGtVSApNcq9zBT7DdbrVUkGB5dHPizpump?maker=9mkQDdUrcyPAmsBDEJquDLWCEnRK8Ryoxw6ncHCbjjXd")</f>
        <v/>
      </c>
    </row>
    <row r="8">
      <c r="A8" t="inlineStr">
        <is>
          <t>9qriMjPPAJTMCtfQnz7Mo9BsV2jAWTr2ff7yc3JWpump</t>
        </is>
      </c>
      <c r="B8" t="inlineStr">
        <is>
          <t>unknown_9qri</t>
        </is>
      </c>
      <c r="C8" t="n">
        <v>0</v>
      </c>
      <c r="D8" t="n">
        <v>-6.46</v>
      </c>
      <c r="E8" t="n">
        <v>-0.67</v>
      </c>
      <c r="F8" t="n">
        <v>9.720000000000001</v>
      </c>
      <c r="G8" t="n">
        <v>3.26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HYPERLINK("https://www.defined.fi/sol/9qriMjPPAJTMCtfQnz7Mo9BsV2jAWTr2ff7yc3JWpump?maker=9mkQDdUrcyPAmsBDEJquDLWCEnRK8Ryoxw6ncHCbjjXd","https://www.defined.fi/sol/9qriMjPPAJTMCtfQnz7Mo9BsV2jAWTr2ff7yc3JWpump?maker=9mkQDdUrcyPAmsBDEJquDLWCEnRK8Ryoxw6ncHCbjjXd")</f>
        <v/>
      </c>
      <c r="M8">
        <f>HYPERLINK("https://dexscreener.com/solana/9qriMjPPAJTMCtfQnz7Mo9BsV2jAWTr2ff7yc3JWpump?maker=9mkQDdUrcyPAmsBDEJquDLWCEnRK8Ryoxw6ncHCbjjXd","https://dexscreener.com/solana/9qriMjPPAJTMCtfQnz7Mo9BsV2jAWTr2ff7yc3JWpump?maker=9mkQDdUrcyPAmsBDEJquDLWCEnRK8Ryoxw6ncHCbjjXd")</f>
        <v/>
      </c>
    </row>
    <row r="9">
      <c r="A9" t="inlineStr">
        <is>
          <t>EHrqe5bf4Su5Pi7Aj6uqUxHKyToC3s2BtbXekLWvpump</t>
        </is>
      </c>
      <c r="B9" t="inlineStr">
        <is>
          <t>Numochan</t>
        </is>
      </c>
      <c r="C9" t="n">
        <v>0</v>
      </c>
      <c r="D9" t="n">
        <v>-2.58</v>
      </c>
      <c r="E9" t="n">
        <v>-0.89</v>
      </c>
      <c r="F9" t="n">
        <v>2.91</v>
      </c>
      <c r="G9" t="n">
        <v>0.33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HYPERLINK("https://www.defined.fi/sol/EHrqe5bf4Su5Pi7Aj6uqUxHKyToC3s2BtbXekLWvpump?maker=9mkQDdUrcyPAmsBDEJquDLWCEnRK8Ryoxw6ncHCbjjXd","https://www.defined.fi/sol/EHrqe5bf4Su5Pi7Aj6uqUxHKyToC3s2BtbXekLWvpump?maker=9mkQDdUrcyPAmsBDEJquDLWCEnRK8Ryoxw6ncHCbjjXd")</f>
        <v/>
      </c>
      <c r="M9">
        <f>HYPERLINK("https://dexscreener.com/solana/EHrqe5bf4Su5Pi7Aj6uqUxHKyToC3s2BtbXekLWvpump?maker=9mkQDdUrcyPAmsBDEJquDLWCEnRK8Ryoxw6ncHCbjjXd","https://dexscreener.com/solana/EHrqe5bf4Su5Pi7Aj6uqUxHKyToC3s2BtbXekLWvpump?maker=9mkQDdUrcyPAmsBDEJquDLWCEnRK8Ryoxw6ncHCbjjXd")</f>
        <v/>
      </c>
    </row>
    <row r="10">
      <c r="A10" t="inlineStr">
        <is>
          <t>3VR9UzXZn56Xstds3g7X8E6TtsSc6AKEJUrRYeVKpump</t>
        </is>
      </c>
      <c r="B10" t="inlineStr">
        <is>
          <t>DOAEM</t>
        </is>
      </c>
      <c r="C10" t="n">
        <v>0</v>
      </c>
      <c r="D10" t="n">
        <v>0.021</v>
      </c>
      <c r="E10" t="n">
        <v>0</v>
      </c>
      <c r="F10" t="n">
        <v>4.86</v>
      </c>
      <c r="G10" t="n">
        <v>4.88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HYPERLINK("https://www.defined.fi/sol/3VR9UzXZn56Xstds3g7X8E6TtsSc6AKEJUrRYeVKpump?maker=9mkQDdUrcyPAmsBDEJquDLWCEnRK8Ryoxw6ncHCbjjXd","https://www.defined.fi/sol/3VR9UzXZn56Xstds3g7X8E6TtsSc6AKEJUrRYeVKpump?maker=9mkQDdUrcyPAmsBDEJquDLWCEnRK8Ryoxw6ncHCbjjXd")</f>
        <v/>
      </c>
      <c r="M10">
        <f>HYPERLINK("https://dexscreener.com/solana/3VR9UzXZn56Xstds3g7X8E6TtsSc6AKEJUrRYeVKpump?maker=9mkQDdUrcyPAmsBDEJquDLWCEnRK8Ryoxw6ncHCbjjXd","https://dexscreener.com/solana/3VR9UzXZn56Xstds3g7X8E6TtsSc6AKEJUrRYeVKpump?maker=9mkQDdUrcyPAmsBDEJquDLWCEnRK8Ryoxw6ncHCbjjXd")</f>
        <v/>
      </c>
    </row>
    <row r="11">
      <c r="A11" t="inlineStr">
        <is>
          <t>28xPA7ZER19fNTWQpZ8xHJUMbyoxegpT6mHxzMdtFZCW</t>
        </is>
      </c>
      <c r="B11" t="inlineStr">
        <is>
          <t>SGAI</t>
        </is>
      </c>
      <c r="C11" t="n">
        <v>0</v>
      </c>
      <c r="D11" t="n">
        <v>17.74</v>
      </c>
      <c r="E11" t="n">
        <v>3.65</v>
      </c>
      <c r="F11" t="n">
        <v>4.87</v>
      </c>
      <c r="G11" t="n">
        <v>22.61</v>
      </c>
      <c r="H11" t="n">
        <v>1</v>
      </c>
      <c r="I11" t="n">
        <v>4</v>
      </c>
      <c r="J11" t="n">
        <v>-1</v>
      </c>
      <c r="K11" t="n">
        <v>-1</v>
      </c>
      <c r="L11">
        <f>HYPERLINK("https://www.defined.fi/sol/28xPA7ZER19fNTWQpZ8xHJUMbyoxegpT6mHxzMdtFZCW?maker=9mkQDdUrcyPAmsBDEJquDLWCEnRK8Ryoxw6ncHCbjjXd","https://www.defined.fi/sol/28xPA7ZER19fNTWQpZ8xHJUMbyoxegpT6mHxzMdtFZCW?maker=9mkQDdUrcyPAmsBDEJquDLWCEnRK8Ryoxw6ncHCbjjXd")</f>
        <v/>
      </c>
      <c r="M11">
        <f>HYPERLINK("https://dexscreener.com/solana/28xPA7ZER19fNTWQpZ8xHJUMbyoxegpT6mHxzMdtFZCW?maker=9mkQDdUrcyPAmsBDEJquDLWCEnRK8Ryoxw6ncHCbjjXd","https://dexscreener.com/solana/28xPA7ZER19fNTWQpZ8xHJUMbyoxegpT6mHxzMdtFZCW?maker=9mkQDdUrcyPAmsBDEJquDLWCEnRK8Ryoxw6ncHCbjjXd")</f>
        <v/>
      </c>
    </row>
    <row r="12">
      <c r="A12" t="inlineStr">
        <is>
          <t>dFVMDELpHeSL4CfCmNiuGS6XRyxSAgP7AwW266Lpump</t>
        </is>
      </c>
      <c r="B12" t="inlineStr">
        <is>
          <t>cog/acc</t>
        </is>
      </c>
      <c r="C12" t="n">
        <v>0</v>
      </c>
      <c r="D12" t="n">
        <v>-4.54</v>
      </c>
      <c r="E12" t="n">
        <v>-0.47</v>
      </c>
      <c r="F12" t="n">
        <v>9.75</v>
      </c>
      <c r="G12" t="n">
        <v>5.21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HYPERLINK("https://www.defined.fi/sol/dFVMDELpHeSL4CfCmNiuGS6XRyxSAgP7AwW266Lpump?maker=9mkQDdUrcyPAmsBDEJquDLWCEnRK8Ryoxw6ncHCbjjXd","https://www.defined.fi/sol/dFVMDELpHeSL4CfCmNiuGS6XRyxSAgP7AwW266Lpump?maker=9mkQDdUrcyPAmsBDEJquDLWCEnRK8Ryoxw6ncHCbjjXd")</f>
        <v/>
      </c>
      <c r="M12">
        <f>HYPERLINK("https://dexscreener.com/solana/dFVMDELpHeSL4CfCmNiuGS6XRyxSAgP7AwW266Lpump?maker=9mkQDdUrcyPAmsBDEJquDLWCEnRK8Ryoxw6ncHCbjjXd","https://dexscreener.com/solana/dFVMDELpHeSL4CfCmNiuGS6XRyxSAgP7AwW266Lpump?maker=9mkQDdUrcyPAmsBDEJquDLWCEnRK8Ryoxw6ncHCbjjXd")</f>
        <v/>
      </c>
    </row>
    <row r="13">
      <c r="A13" t="inlineStr">
        <is>
          <t>BCVZrMXZgsgpjBqUX9qPLX4N6d5JUsC8MCj8zEvGpump</t>
        </is>
      </c>
      <c r="B13" t="inlineStr">
        <is>
          <t>tels</t>
        </is>
      </c>
      <c r="C13" t="n">
        <v>0</v>
      </c>
      <c r="D13" t="n">
        <v>0.767</v>
      </c>
      <c r="E13" t="n">
        <v>0.4</v>
      </c>
      <c r="F13" t="n">
        <v>1.94</v>
      </c>
      <c r="G13" t="n">
        <v>2.71</v>
      </c>
      <c r="H13" t="n">
        <v>1</v>
      </c>
      <c r="I13" t="n">
        <v>2</v>
      </c>
      <c r="J13" t="n">
        <v>-1</v>
      </c>
      <c r="K13" t="n">
        <v>-1</v>
      </c>
      <c r="L13">
        <f>HYPERLINK("https://www.defined.fi/sol/BCVZrMXZgsgpjBqUX9qPLX4N6d5JUsC8MCj8zEvGpump?maker=9mkQDdUrcyPAmsBDEJquDLWCEnRK8Ryoxw6ncHCbjjXd","https://www.defined.fi/sol/BCVZrMXZgsgpjBqUX9qPLX4N6d5JUsC8MCj8zEvGpump?maker=9mkQDdUrcyPAmsBDEJquDLWCEnRK8Ryoxw6ncHCbjjXd")</f>
        <v/>
      </c>
      <c r="M13">
        <f>HYPERLINK("https://dexscreener.com/solana/BCVZrMXZgsgpjBqUX9qPLX4N6d5JUsC8MCj8zEvGpump?maker=9mkQDdUrcyPAmsBDEJquDLWCEnRK8Ryoxw6ncHCbjjXd","https://dexscreener.com/solana/BCVZrMXZgsgpjBqUX9qPLX4N6d5JUsC8MCj8zEvGpump?maker=9mkQDdUrcyPAmsBDEJquDLWCEnRK8Ryoxw6ncHCbjjXd")</f>
        <v/>
      </c>
    </row>
    <row r="14">
      <c r="A14" t="inlineStr">
        <is>
          <t>GdkJQRRzbLLoKDCW1DfLPkCweN4Pe96xzDxjHRuEpump</t>
        </is>
      </c>
      <c r="B14" t="inlineStr">
        <is>
          <t>MAZE</t>
        </is>
      </c>
      <c r="C14" t="n">
        <v>0</v>
      </c>
      <c r="D14" t="n">
        <v>-2.44</v>
      </c>
      <c r="E14" t="n">
        <v>-0.84</v>
      </c>
      <c r="F14" t="n">
        <v>2.91</v>
      </c>
      <c r="G14" t="n">
        <v>0</v>
      </c>
      <c r="H14" t="n">
        <v>1</v>
      </c>
      <c r="I14" t="n">
        <v>0</v>
      </c>
      <c r="J14" t="n">
        <v>-1</v>
      </c>
      <c r="K14" t="n">
        <v>-1</v>
      </c>
      <c r="L14">
        <f>HYPERLINK("https://www.defined.fi/sol/GdkJQRRzbLLoKDCW1DfLPkCweN4Pe96xzDxjHRuEpump?maker=9mkQDdUrcyPAmsBDEJquDLWCEnRK8Ryoxw6ncHCbjjXd","https://www.defined.fi/sol/GdkJQRRzbLLoKDCW1DfLPkCweN4Pe96xzDxjHRuEpump?maker=9mkQDdUrcyPAmsBDEJquDLWCEnRK8Ryoxw6ncHCbjjXd")</f>
        <v/>
      </c>
      <c r="M14">
        <f>HYPERLINK("https://dexscreener.com/solana/GdkJQRRzbLLoKDCW1DfLPkCweN4Pe96xzDxjHRuEpump?maker=9mkQDdUrcyPAmsBDEJquDLWCEnRK8Ryoxw6ncHCbjjXd","https://dexscreener.com/solana/GdkJQRRzbLLoKDCW1DfLPkCweN4Pe96xzDxjHRuEpump?maker=9mkQDdUrcyPAmsBDEJquDLWCEnRK8Ryoxw6ncHCbjjXd")</f>
        <v/>
      </c>
    </row>
    <row r="15">
      <c r="A15" t="inlineStr">
        <is>
          <t>yJcC48AWnaFQxb4CfZY6U19aQr3Pw6RKVhuGCLVpump</t>
        </is>
      </c>
      <c r="B15" t="inlineStr">
        <is>
          <t>WoTF</t>
        </is>
      </c>
      <c r="C15" t="n">
        <v>0</v>
      </c>
      <c r="D15" t="n">
        <v>36.3</v>
      </c>
      <c r="E15" t="n">
        <v>3.73</v>
      </c>
      <c r="F15" t="n">
        <v>9.720000000000001</v>
      </c>
      <c r="G15" t="n">
        <v>46.02</v>
      </c>
      <c r="H15" t="n">
        <v>2</v>
      </c>
      <c r="I15" t="n">
        <v>6</v>
      </c>
      <c r="J15" t="n">
        <v>-1</v>
      </c>
      <c r="K15" t="n">
        <v>-1</v>
      </c>
      <c r="L15">
        <f>HYPERLINK("https://www.defined.fi/sol/yJcC48AWnaFQxb4CfZY6U19aQr3Pw6RKVhuGCLVpump?maker=9mkQDdUrcyPAmsBDEJquDLWCEnRK8Ryoxw6ncHCbjjXd","https://www.defined.fi/sol/yJcC48AWnaFQxb4CfZY6U19aQr3Pw6RKVhuGCLVpump?maker=9mkQDdUrcyPAmsBDEJquDLWCEnRK8Ryoxw6ncHCbjjXd")</f>
        <v/>
      </c>
      <c r="M15">
        <f>HYPERLINK("https://dexscreener.com/solana/yJcC48AWnaFQxb4CfZY6U19aQr3Pw6RKVhuGCLVpump?maker=9mkQDdUrcyPAmsBDEJquDLWCEnRK8Ryoxw6ncHCbjjXd","https://dexscreener.com/solana/yJcC48AWnaFQxb4CfZY6U19aQr3Pw6RKVhuGCLVpump?maker=9mkQDdUrcyPAmsBDEJquDLWCEnRK8Ryoxw6ncHCbjjXd")</f>
        <v/>
      </c>
    </row>
    <row r="16">
      <c r="A16" t="inlineStr">
        <is>
          <t>7TxBnsAAi1tsYB8GFE5sNYLFPvXp7ZC8sD5wrPYapump</t>
        </is>
      </c>
      <c r="B16" t="inlineStr">
        <is>
          <t>ccru</t>
        </is>
      </c>
      <c r="C16" t="n">
        <v>0</v>
      </c>
      <c r="D16" t="n">
        <v>-2.47</v>
      </c>
      <c r="E16" t="n">
        <v>-0.51</v>
      </c>
      <c r="F16" t="n">
        <v>4.85</v>
      </c>
      <c r="G16" t="n">
        <v>2.39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HYPERLINK("https://www.defined.fi/sol/7TxBnsAAi1tsYB8GFE5sNYLFPvXp7ZC8sD5wrPYapump?maker=9mkQDdUrcyPAmsBDEJquDLWCEnRK8Ryoxw6ncHCbjjXd","https://www.defined.fi/sol/7TxBnsAAi1tsYB8GFE5sNYLFPvXp7ZC8sD5wrPYapump?maker=9mkQDdUrcyPAmsBDEJquDLWCEnRK8Ryoxw6ncHCbjjXd")</f>
        <v/>
      </c>
      <c r="M16">
        <f>HYPERLINK("https://dexscreener.com/solana/7TxBnsAAi1tsYB8GFE5sNYLFPvXp7ZC8sD5wrPYapump?maker=9mkQDdUrcyPAmsBDEJquDLWCEnRK8Ryoxw6ncHCbjjXd","https://dexscreener.com/solana/7TxBnsAAi1tsYB8GFE5sNYLFPvXp7ZC8sD5wrPYapump?maker=9mkQDdUrcyPAmsBDEJquDLWCEnRK8Ryoxw6ncHCbjjXd")</f>
        <v/>
      </c>
    </row>
    <row r="17">
      <c r="A17" t="inlineStr">
        <is>
          <t>F48Bsp1UqfAY6nG57agqvwi7hPV64vZ5AUvNc8xS5PJ</t>
        </is>
      </c>
      <c r="B17" t="inlineStr">
        <is>
          <t>consensus</t>
        </is>
      </c>
      <c r="C17" t="n">
        <v>1</v>
      </c>
      <c r="D17" t="n">
        <v>0.505</v>
      </c>
      <c r="E17" t="n">
        <v>0.18</v>
      </c>
      <c r="F17" t="n">
        <v>2.91</v>
      </c>
      <c r="G17" t="n">
        <v>3.27</v>
      </c>
      <c r="H17" t="n">
        <v>1</v>
      </c>
      <c r="I17" t="n">
        <v>2</v>
      </c>
      <c r="J17" t="n">
        <v>-1</v>
      </c>
      <c r="K17" t="n">
        <v>-1</v>
      </c>
      <c r="L17">
        <f>HYPERLINK("https://www.defined.fi/sol/F48Bsp1UqfAY6nG57agqvwi7hPV64vZ5AUvNc8xS5PJ?maker=9mkQDdUrcyPAmsBDEJquDLWCEnRK8Ryoxw6ncHCbjjXd","https://www.defined.fi/sol/F48Bsp1UqfAY6nG57agqvwi7hPV64vZ5AUvNc8xS5PJ?maker=9mkQDdUrcyPAmsBDEJquDLWCEnRK8Ryoxw6ncHCbjjXd")</f>
        <v/>
      </c>
      <c r="M17">
        <f>HYPERLINK("https://dexscreener.com/solana/F48Bsp1UqfAY6nG57agqvwi7hPV64vZ5AUvNc8xS5PJ?maker=9mkQDdUrcyPAmsBDEJquDLWCEnRK8Ryoxw6ncHCbjjXd","https://dexscreener.com/solana/F48Bsp1UqfAY6nG57agqvwi7hPV64vZ5AUvNc8xS5PJ?maker=9mkQDdUrcyPAmsBDEJquDLWCEnRK8Ryoxw6ncHCbjjXd")</f>
        <v/>
      </c>
    </row>
    <row r="18">
      <c r="A18" t="inlineStr">
        <is>
          <t>AJW3MAoaoG1k2wGQFGeDiF66p1VmFMDTWuVGJJeDpump</t>
        </is>
      </c>
      <c r="B18" t="inlineStr">
        <is>
          <t>unknown_AJW3</t>
        </is>
      </c>
      <c r="C18" t="n">
        <v>1</v>
      </c>
      <c r="D18" t="n">
        <v>-3.56</v>
      </c>
      <c r="E18" t="n">
        <v>-0.92</v>
      </c>
      <c r="F18" t="n">
        <v>3.89</v>
      </c>
      <c r="G18" t="n">
        <v>0.332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HYPERLINK("https://www.defined.fi/sol/AJW3MAoaoG1k2wGQFGeDiF66p1VmFMDTWuVGJJeDpump?maker=9mkQDdUrcyPAmsBDEJquDLWCEnRK8Ryoxw6ncHCbjjXd","https://www.defined.fi/sol/AJW3MAoaoG1k2wGQFGeDiF66p1VmFMDTWuVGJJeDpump?maker=9mkQDdUrcyPAmsBDEJquDLWCEnRK8Ryoxw6ncHCbjjXd")</f>
        <v/>
      </c>
      <c r="M18">
        <f>HYPERLINK("https://dexscreener.com/solana/AJW3MAoaoG1k2wGQFGeDiF66p1VmFMDTWuVGJJeDpump?maker=9mkQDdUrcyPAmsBDEJquDLWCEnRK8Ryoxw6ncHCbjjXd","https://dexscreener.com/solana/AJW3MAoaoG1k2wGQFGeDiF66p1VmFMDTWuVGJJeDpump?maker=9mkQDdUrcyPAmsBDEJquDLWCEnRK8Ryoxw6ncHCbjjXd")</f>
        <v/>
      </c>
    </row>
    <row r="19">
      <c r="A19" t="inlineStr">
        <is>
          <t>2okJ4wqqDFFD2Tce3QaU8L866KxBJzJXVoMtLR1ppump</t>
        </is>
      </c>
      <c r="B19" t="inlineStr">
        <is>
          <t>anthrupad</t>
        </is>
      </c>
      <c r="C19" t="n">
        <v>1</v>
      </c>
      <c r="D19" t="n">
        <v>3.02</v>
      </c>
      <c r="E19" t="n">
        <v>0.52</v>
      </c>
      <c r="F19" t="n">
        <v>5.84</v>
      </c>
      <c r="G19" t="n">
        <v>7.28</v>
      </c>
      <c r="H19" t="n">
        <v>3</v>
      </c>
      <c r="I19" t="n">
        <v>3</v>
      </c>
      <c r="J19" t="n">
        <v>-1</v>
      </c>
      <c r="K19" t="n">
        <v>-1</v>
      </c>
      <c r="L19">
        <f>HYPERLINK("https://www.defined.fi/sol/2okJ4wqqDFFD2Tce3QaU8L866KxBJzJXVoMtLR1ppump?maker=9mkQDdUrcyPAmsBDEJquDLWCEnRK8Ryoxw6ncHCbjjXd","https://www.defined.fi/sol/2okJ4wqqDFFD2Tce3QaU8L866KxBJzJXVoMtLR1ppump?maker=9mkQDdUrcyPAmsBDEJquDLWCEnRK8Ryoxw6ncHCbjjXd")</f>
        <v/>
      </c>
      <c r="M19">
        <f>HYPERLINK("https://dexscreener.com/solana/2okJ4wqqDFFD2Tce3QaU8L866KxBJzJXVoMtLR1ppump?maker=9mkQDdUrcyPAmsBDEJquDLWCEnRK8Ryoxw6ncHCbjjXd","https://dexscreener.com/solana/2okJ4wqqDFFD2Tce3QaU8L866KxBJzJXVoMtLR1ppump?maker=9mkQDdUrcyPAmsBDEJquDLWCEnRK8Ryoxw6ncHCbjjXd")</f>
        <v/>
      </c>
    </row>
    <row r="20">
      <c r="A20" t="inlineStr">
        <is>
          <t>AgHg9Q1s9aUhU7YNMH7c5pvCghFVSFcnCEJ4ePKjrDZg</t>
        </is>
      </c>
      <c r="B20" t="inlineStr">
        <is>
          <t>Thebes</t>
        </is>
      </c>
      <c r="C20" t="n">
        <v>1</v>
      </c>
      <c r="D20" t="n">
        <v>-18.37</v>
      </c>
      <c r="E20" t="n">
        <v>-0.9399999999999999</v>
      </c>
      <c r="F20" t="n">
        <v>19.45</v>
      </c>
      <c r="G20" t="n">
        <v>0</v>
      </c>
      <c r="H20" t="n">
        <v>3</v>
      </c>
      <c r="I20" t="n">
        <v>0</v>
      </c>
      <c r="J20" t="n">
        <v>-1</v>
      </c>
      <c r="K20" t="n">
        <v>-1</v>
      </c>
      <c r="L20">
        <f>HYPERLINK("https://www.defined.fi/sol/AgHg9Q1s9aUhU7YNMH7c5pvCghFVSFcnCEJ4ePKjrDZg?maker=9mkQDdUrcyPAmsBDEJquDLWCEnRK8Ryoxw6ncHCbjjXd","https://www.defined.fi/sol/AgHg9Q1s9aUhU7YNMH7c5pvCghFVSFcnCEJ4ePKjrDZg?maker=9mkQDdUrcyPAmsBDEJquDLWCEnRK8Ryoxw6ncHCbjjXd")</f>
        <v/>
      </c>
      <c r="M20">
        <f>HYPERLINK("https://dexscreener.com/solana/AgHg9Q1s9aUhU7YNMH7c5pvCghFVSFcnCEJ4ePKjrDZg?maker=9mkQDdUrcyPAmsBDEJquDLWCEnRK8Ryoxw6ncHCbjjXd","https://dexscreener.com/solana/AgHg9Q1s9aUhU7YNMH7c5pvCghFVSFcnCEJ4ePKjrDZg?maker=9mkQDdUrcyPAmsBDEJquDLWCEnRK8Ryoxw6ncHCbjjXd")</f>
        <v/>
      </c>
    </row>
    <row r="21">
      <c r="A21" t="inlineStr">
        <is>
          <t>BffbPZLgB2XprnFPKc2KCXdThxu5WYceXeqxYNRrpump</t>
        </is>
      </c>
      <c r="B21" t="inlineStr">
        <is>
          <t>Loab</t>
        </is>
      </c>
      <c r="C21" t="n">
        <v>1</v>
      </c>
      <c r="D21" t="n">
        <v>-1.56</v>
      </c>
      <c r="E21" t="n">
        <v>-1</v>
      </c>
      <c r="F21" t="n">
        <v>1.93</v>
      </c>
      <c r="G21" t="n">
        <v>0.371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HYPERLINK("https://www.defined.fi/sol/BffbPZLgB2XprnFPKc2KCXdThxu5WYceXeqxYNRrpump?maker=9mkQDdUrcyPAmsBDEJquDLWCEnRK8Ryoxw6ncHCbjjXd","https://www.defined.fi/sol/BffbPZLgB2XprnFPKc2KCXdThxu5WYceXeqxYNRrpump?maker=9mkQDdUrcyPAmsBDEJquDLWCEnRK8Ryoxw6ncHCbjjXd")</f>
        <v/>
      </c>
      <c r="M21">
        <f>HYPERLINK("https://dexscreener.com/solana/BffbPZLgB2XprnFPKc2KCXdThxu5WYceXeqxYNRrpump?maker=9mkQDdUrcyPAmsBDEJquDLWCEnRK8Ryoxw6ncHCbjjXd","https://dexscreener.com/solana/BffbPZLgB2XprnFPKc2KCXdThxu5WYceXeqxYNRrpump?maker=9mkQDdUrcyPAmsBDEJquDLWCEnRK8Ryoxw6ncHCbjjXd")</f>
        <v/>
      </c>
    </row>
    <row r="22">
      <c r="A22" t="inlineStr">
        <is>
          <t>9GpthvTPDpN19HeyvExoyazRhtq3agtg2nbcS7Topump</t>
        </is>
      </c>
      <c r="B22" t="inlineStr">
        <is>
          <t>bing</t>
        </is>
      </c>
      <c r="C22" t="n">
        <v>1</v>
      </c>
      <c r="D22" t="n">
        <v>-1.55</v>
      </c>
      <c r="E22" t="n">
        <v>-0.32</v>
      </c>
      <c r="F22" t="n">
        <v>4.88</v>
      </c>
      <c r="G22" t="n">
        <v>3.33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HYPERLINK("https://www.defined.fi/sol/9GpthvTPDpN19HeyvExoyazRhtq3agtg2nbcS7Topump?maker=9mkQDdUrcyPAmsBDEJquDLWCEnRK8Ryoxw6ncHCbjjXd","https://www.defined.fi/sol/9GpthvTPDpN19HeyvExoyazRhtq3agtg2nbcS7Topump?maker=9mkQDdUrcyPAmsBDEJquDLWCEnRK8Ryoxw6ncHCbjjXd")</f>
        <v/>
      </c>
      <c r="M22">
        <f>HYPERLINK("https://dexscreener.com/solana/9GpthvTPDpN19HeyvExoyazRhtq3agtg2nbcS7Topump?maker=9mkQDdUrcyPAmsBDEJquDLWCEnRK8Ryoxw6ncHCbjjXd","https://dexscreener.com/solana/9GpthvTPDpN19HeyvExoyazRhtq3agtg2nbcS7Topump?maker=9mkQDdUrcyPAmsBDEJquDLWCEnRK8Ryoxw6ncHCbjjXd")</f>
        <v/>
      </c>
    </row>
    <row r="23">
      <c r="A23" t="inlineStr">
        <is>
          <t>75dh1aVyE88DiDDqN396Lkbcf4Kxj2KNGJRCTkcUpump</t>
        </is>
      </c>
      <c r="B23" t="inlineStr">
        <is>
          <t>JANUS</t>
        </is>
      </c>
      <c r="C23" t="n">
        <v>1</v>
      </c>
      <c r="D23" t="n">
        <v>1.41</v>
      </c>
      <c r="E23" t="n">
        <v>0.48</v>
      </c>
      <c r="F23" t="n">
        <v>2.9</v>
      </c>
      <c r="G23" t="n">
        <v>4.3</v>
      </c>
      <c r="H23" t="n">
        <v>1</v>
      </c>
      <c r="I23" t="n">
        <v>2</v>
      </c>
      <c r="J23" t="n">
        <v>-1</v>
      </c>
      <c r="K23" t="n">
        <v>-1</v>
      </c>
      <c r="L23">
        <f>HYPERLINK("https://www.defined.fi/sol/75dh1aVyE88DiDDqN396Lkbcf4Kxj2KNGJRCTkcUpump?maker=9mkQDdUrcyPAmsBDEJquDLWCEnRK8Ryoxw6ncHCbjjXd","https://www.defined.fi/sol/75dh1aVyE88DiDDqN396Lkbcf4Kxj2KNGJRCTkcUpump?maker=9mkQDdUrcyPAmsBDEJquDLWCEnRK8Ryoxw6ncHCbjjXd")</f>
        <v/>
      </c>
      <c r="M23">
        <f>HYPERLINK("https://dexscreener.com/solana/75dh1aVyE88DiDDqN396Lkbcf4Kxj2KNGJRCTkcUpump?maker=9mkQDdUrcyPAmsBDEJquDLWCEnRK8Ryoxw6ncHCbjjXd","https://dexscreener.com/solana/75dh1aVyE88DiDDqN396Lkbcf4Kxj2KNGJRCTkcUpump?maker=9mkQDdUrcyPAmsBDEJquDLWCEnRK8Ryoxw6ncHCbjjXd")</f>
        <v/>
      </c>
    </row>
    <row r="24">
      <c r="A24" t="inlineStr">
        <is>
          <t>3FNGGxF6qvKzGXKmfNxTJUp1nzfVQDarbwqiWTGfpump</t>
        </is>
      </c>
      <c r="B24" t="inlineStr">
        <is>
          <t>Ylareia</t>
        </is>
      </c>
      <c r="C24" t="n">
        <v>1</v>
      </c>
      <c r="D24" t="n">
        <v>-1.98</v>
      </c>
      <c r="E24" t="n">
        <v>-0.68</v>
      </c>
      <c r="F24" t="n">
        <v>2.92</v>
      </c>
      <c r="G24" t="n">
        <v>0.9340000000000001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HYPERLINK("https://www.defined.fi/sol/3FNGGxF6qvKzGXKmfNxTJUp1nzfVQDarbwqiWTGfpump?maker=9mkQDdUrcyPAmsBDEJquDLWCEnRK8Ryoxw6ncHCbjjXd","https://www.defined.fi/sol/3FNGGxF6qvKzGXKmfNxTJUp1nzfVQDarbwqiWTGfpump?maker=9mkQDdUrcyPAmsBDEJquDLWCEnRK8Ryoxw6ncHCbjjXd")</f>
        <v/>
      </c>
      <c r="M24">
        <f>HYPERLINK("https://dexscreener.com/solana/3FNGGxF6qvKzGXKmfNxTJUp1nzfVQDarbwqiWTGfpump?maker=9mkQDdUrcyPAmsBDEJquDLWCEnRK8Ryoxw6ncHCbjjXd","https://dexscreener.com/solana/3FNGGxF6qvKzGXKmfNxTJUp1nzfVQDarbwqiWTGfpump?maker=9mkQDdUrcyPAmsBDEJquDLWCEnRK8Ryoxw6ncHCbjjXd")</f>
        <v/>
      </c>
    </row>
    <row r="25">
      <c r="A25" t="inlineStr">
        <is>
          <t>ETZDTrZp1tWSTPHf22cyUXiv5xGzXuBFEwJAsE8ypump</t>
        </is>
      </c>
      <c r="B25" t="inlineStr">
        <is>
          <t>xcog</t>
        </is>
      </c>
      <c r="C25" t="n">
        <v>1</v>
      </c>
      <c r="D25" t="n">
        <v>45.14</v>
      </c>
      <c r="E25" t="n">
        <v>9.32</v>
      </c>
      <c r="F25" t="n">
        <v>4.85</v>
      </c>
      <c r="G25" t="n">
        <v>49.99</v>
      </c>
      <c r="H25" t="n">
        <v>1</v>
      </c>
      <c r="I25" t="n">
        <v>6</v>
      </c>
      <c r="J25" t="n">
        <v>-1</v>
      </c>
      <c r="K25" t="n">
        <v>-1</v>
      </c>
      <c r="L25">
        <f>HYPERLINK("https://www.defined.fi/sol/ETZDTrZp1tWSTPHf22cyUXiv5xGzXuBFEwJAsE8ypump?maker=9mkQDdUrcyPAmsBDEJquDLWCEnRK8Ryoxw6ncHCbjjXd","https://www.defined.fi/sol/ETZDTrZp1tWSTPHf22cyUXiv5xGzXuBFEwJAsE8ypump?maker=9mkQDdUrcyPAmsBDEJquDLWCEnRK8Ryoxw6ncHCbjjXd")</f>
        <v/>
      </c>
      <c r="M25">
        <f>HYPERLINK("https://dexscreener.com/solana/ETZDTrZp1tWSTPHf22cyUXiv5xGzXuBFEwJAsE8ypump?maker=9mkQDdUrcyPAmsBDEJquDLWCEnRK8Ryoxw6ncHCbjjXd","https://dexscreener.com/solana/ETZDTrZp1tWSTPHf22cyUXiv5xGzXuBFEwJAsE8ypump?maker=9mkQDdUrcyPAmsBDEJquDLWCEnRK8Ryoxw6ncHCbjjXd")</f>
        <v/>
      </c>
    </row>
    <row r="26">
      <c r="A26" t="inlineStr">
        <is>
          <t>C2CP86r9E5sKMThrCXGDqj7fZ4FvrMUUUGNgUq1bpump</t>
        </is>
      </c>
      <c r="B26" t="inlineStr">
        <is>
          <t>FAMILIA</t>
        </is>
      </c>
      <c r="C26" t="n">
        <v>1</v>
      </c>
      <c r="D26" t="n">
        <v>0.786</v>
      </c>
      <c r="E26" t="n">
        <v>0.16</v>
      </c>
      <c r="F26" t="n">
        <v>4.83</v>
      </c>
      <c r="G26" t="n">
        <v>5.62</v>
      </c>
      <c r="H26" t="n">
        <v>1</v>
      </c>
      <c r="I26" t="n">
        <v>2</v>
      </c>
      <c r="J26" t="n">
        <v>-1</v>
      </c>
      <c r="K26" t="n">
        <v>-1</v>
      </c>
      <c r="L26">
        <f>HYPERLINK("https://www.defined.fi/sol/C2CP86r9E5sKMThrCXGDqj7fZ4FvrMUUUGNgUq1bpump?maker=9mkQDdUrcyPAmsBDEJquDLWCEnRK8Ryoxw6ncHCbjjXd","https://www.defined.fi/sol/C2CP86r9E5sKMThrCXGDqj7fZ4FvrMUUUGNgUq1bpump?maker=9mkQDdUrcyPAmsBDEJquDLWCEnRK8Ryoxw6ncHCbjjXd")</f>
        <v/>
      </c>
      <c r="M26">
        <f>HYPERLINK("https://dexscreener.com/solana/C2CP86r9E5sKMThrCXGDqj7fZ4FvrMUUUGNgUq1bpump?maker=9mkQDdUrcyPAmsBDEJquDLWCEnRK8Ryoxw6ncHCbjjXd","https://dexscreener.com/solana/C2CP86r9E5sKMThrCXGDqj7fZ4FvrMUUUGNgUq1bpump?maker=9mkQDdUrcyPAmsBDEJquDLWCEnRK8Ryoxw6ncHCbjjXd")</f>
        <v/>
      </c>
    </row>
    <row r="27">
      <c r="A27" t="inlineStr">
        <is>
          <t>AfR8kzgJwJKtZB4A6JzaVa1bmfbQfXE4JJie1aejpump</t>
        </is>
      </c>
      <c r="B27" t="inlineStr">
        <is>
          <t>daemonism</t>
        </is>
      </c>
      <c r="C27" t="n">
        <v>1</v>
      </c>
      <c r="D27" t="n">
        <v>9.75</v>
      </c>
      <c r="E27" t="n">
        <v>3.37</v>
      </c>
      <c r="F27" t="n">
        <v>2.9</v>
      </c>
      <c r="G27" t="n">
        <v>12.65</v>
      </c>
      <c r="H27" t="n">
        <v>1</v>
      </c>
      <c r="I27" t="n">
        <v>3</v>
      </c>
      <c r="J27" t="n">
        <v>-1</v>
      </c>
      <c r="K27" t="n">
        <v>-1</v>
      </c>
      <c r="L27">
        <f>HYPERLINK("https://www.defined.fi/sol/AfR8kzgJwJKtZB4A6JzaVa1bmfbQfXE4JJie1aejpump?maker=9mkQDdUrcyPAmsBDEJquDLWCEnRK8Ryoxw6ncHCbjjXd","https://www.defined.fi/sol/AfR8kzgJwJKtZB4A6JzaVa1bmfbQfXE4JJie1aejpump?maker=9mkQDdUrcyPAmsBDEJquDLWCEnRK8Ryoxw6ncHCbjjXd")</f>
        <v/>
      </c>
      <c r="M27">
        <f>HYPERLINK("https://dexscreener.com/solana/AfR8kzgJwJKtZB4A6JzaVa1bmfbQfXE4JJie1aejpump?maker=9mkQDdUrcyPAmsBDEJquDLWCEnRK8Ryoxw6ncHCbjjXd","https://dexscreener.com/solana/AfR8kzgJwJKtZB4A6JzaVa1bmfbQfXE4JJie1aejpump?maker=9mkQDdUrcyPAmsBDEJquDLWCEnRK8Ryoxw6ncHCbjjXd")</f>
        <v/>
      </c>
    </row>
    <row r="28">
      <c r="A28" t="inlineStr">
        <is>
          <t>6MCG6QNB2Bp2KRqsstYo8GxcjcGeb2DC3DS7kXX9pump</t>
        </is>
      </c>
      <c r="B28" t="inlineStr">
        <is>
          <t>lulo</t>
        </is>
      </c>
      <c r="C28" t="n">
        <v>1</v>
      </c>
      <c r="D28" t="n">
        <v>-5.95</v>
      </c>
      <c r="E28" t="n">
        <v>-0.88</v>
      </c>
      <c r="F28" t="n">
        <v>6.78</v>
      </c>
      <c r="G28" t="n">
        <v>0.838</v>
      </c>
      <c r="H28" t="n">
        <v>2</v>
      </c>
      <c r="I28" t="n">
        <v>1</v>
      </c>
      <c r="J28" t="n">
        <v>-1</v>
      </c>
      <c r="K28" t="n">
        <v>-1</v>
      </c>
      <c r="L28">
        <f>HYPERLINK("https://www.defined.fi/sol/6MCG6QNB2Bp2KRqsstYo8GxcjcGeb2DC3DS7kXX9pump?maker=9mkQDdUrcyPAmsBDEJquDLWCEnRK8Ryoxw6ncHCbjjXd","https://www.defined.fi/sol/6MCG6QNB2Bp2KRqsstYo8GxcjcGeb2DC3DS7kXX9pump?maker=9mkQDdUrcyPAmsBDEJquDLWCEnRK8Ryoxw6ncHCbjjXd")</f>
        <v/>
      </c>
      <c r="M28">
        <f>HYPERLINK("https://dexscreener.com/solana/6MCG6QNB2Bp2KRqsstYo8GxcjcGeb2DC3DS7kXX9pump?maker=9mkQDdUrcyPAmsBDEJquDLWCEnRK8Ryoxw6ncHCbjjXd","https://dexscreener.com/solana/6MCG6QNB2Bp2KRqsstYo8GxcjcGeb2DC3DS7kXX9pump?maker=9mkQDdUrcyPAmsBDEJquDLWCEnRK8Ryoxw6ncHCbjjXd")</f>
        <v/>
      </c>
    </row>
    <row r="29">
      <c r="A29" t="inlineStr">
        <is>
          <t>E3pU9piMVEubx3YH4msN826cpaKdAga9zjTQc2dxpump</t>
        </is>
      </c>
      <c r="B29" t="inlineStr">
        <is>
          <t>CHARLIE</t>
        </is>
      </c>
      <c r="C29" t="n">
        <v>1</v>
      </c>
      <c r="D29" t="n">
        <v>-0.836</v>
      </c>
      <c r="E29" t="n">
        <v>-0.29</v>
      </c>
      <c r="F29" t="n">
        <v>2.91</v>
      </c>
      <c r="G29" t="n">
        <v>2.08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HYPERLINK("https://www.defined.fi/sol/E3pU9piMVEubx3YH4msN826cpaKdAga9zjTQc2dxpump?maker=9mkQDdUrcyPAmsBDEJquDLWCEnRK8Ryoxw6ncHCbjjXd","https://www.defined.fi/sol/E3pU9piMVEubx3YH4msN826cpaKdAga9zjTQc2dxpump?maker=9mkQDdUrcyPAmsBDEJquDLWCEnRK8Ryoxw6ncHCbjjXd")</f>
        <v/>
      </c>
      <c r="M29">
        <f>HYPERLINK("https://dexscreener.com/solana/E3pU9piMVEubx3YH4msN826cpaKdAga9zjTQc2dxpump?maker=9mkQDdUrcyPAmsBDEJquDLWCEnRK8Ryoxw6ncHCbjjXd","https://dexscreener.com/solana/E3pU9piMVEubx3YH4msN826cpaKdAga9zjTQc2dxpump?maker=9mkQDdUrcyPAmsBDEJquDLWCEnRK8Ryoxw6ncHCbjjXd")</f>
        <v/>
      </c>
    </row>
    <row r="30">
      <c r="A30" t="inlineStr">
        <is>
          <t>CtYUvU49VA6zCRmJjKiAA1psjGWa64VqRgZpzq2gpump</t>
        </is>
      </c>
      <c r="B30" t="inlineStr">
        <is>
          <t>pure</t>
        </is>
      </c>
      <c r="C30" t="n">
        <v>1</v>
      </c>
      <c r="D30" t="n">
        <v>-0.008</v>
      </c>
      <c r="E30" t="n">
        <v>-0</v>
      </c>
      <c r="F30" t="n">
        <v>4.86</v>
      </c>
      <c r="G30" t="n">
        <v>4.85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HYPERLINK("https://www.defined.fi/sol/CtYUvU49VA6zCRmJjKiAA1psjGWa64VqRgZpzq2gpump?maker=9mkQDdUrcyPAmsBDEJquDLWCEnRK8Ryoxw6ncHCbjjXd","https://www.defined.fi/sol/CtYUvU49VA6zCRmJjKiAA1psjGWa64VqRgZpzq2gpump?maker=9mkQDdUrcyPAmsBDEJquDLWCEnRK8Ryoxw6ncHCbjjXd")</f>
        <v/>
      </c>
      <c r="M30">
        <f>HYPERLINK("https://dexscreener.com/solana/CtYUvU49VA6zCRmJjKiAA1psjGWa64VqRgZpzq2gpump?maker=9mkQDdUrcyPAmsBDEJquDLWCEnRK8Ryoxw6ncHCbjjXd","https://dexscreener.com/solana/CtYUvU49VA6zCRmJjKiAA1psjGWa64VqRgZpzq2gpump?maker=9mkQDdUrcyPAmsBDEJquDLWCEnRK8Ryoxw6ncHCbjjXd")</f>
        <v/>
      </c>
    </row>
    <row r="31">
      <c r="A31" t="inlineStr">
        <is>
          <t>EKNK42TThNCqZVAqjc97Zckq5zRVxEDMHHW57JEKpump</t>
        </is>
      </c>
      <c r="B31" t="inlineStr">
        <is>
          <t>ARCHIE</t>
        </is>
      </c>
      <c r="C31" t="n">
        <v>1</v>
      </c>
      <c r="D31" t="n">
        <v>-1.3</v>
      </c>
      <c r="E31" t="n">
        <v>-1</v>
      </c>
      <c r="F31" t="n">
        <v>2.03</v>
      </c>
      <c r="G31" t="n">
        <v>0.725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HYPERLINK("https://www.defined.fi/sol/EKNK42TThNCqZVAqjc97Zckq5zRVxEDMHHW57JEKpump?maker=9mkQDdUrcyPAmsBDEJquDLWCEnRK8Ryoxw6ncHCbjjXd","https://www.defined.fi/sol/EKNK42TThNCqZVAqjc97Zckq5zRVxEDMHHW57JEKpump?maker=9mkQDdUrcyPAmsBDEJquDLWCEnRK8Ryoxw6ncHCbjjXd")</f>
        <v/>
      </c>
      <c r="M31">
        <f>HYPERLINK("https://dexscreener.com/solana/EKNK42TThNCqZVAqjc97Zckq5zRVxEDMHHW57JEKpump?maker=9mkQDdUrcyPAmsBDEJquDLWCEnRK8Ryoxw6ncHCbjjXd","https://dexscreener.com/solana/EKNK42TThNCqZVAqjc97Zckq5zRVxEDMHHW57JEKpump?maker=9mkQDdUrcyPAmsBDEJquDLWCEnRK8Ryoxw6ncHCbjjXd")</f>
        <v/>
      </c>
    </row>
    <row r="32">
      <c r="A32" t="inlineStr">
        <is>
          <t>5ymzsgQjiaa4bXEPgrVTgNJJWyHUw3En3i9Jppb4pump</t>
        </is>
      </c>
      <c r="B32" t="inlineStr">
        <is>
          <t>blake</t>
        </is>
      </c>
      <c r="C32" t="n">
        <v>1</v>
      </c>
      <c r="D32" t="n">
        <v>-2.18</v>
      </c>
      <c r="E32" t="n">
        <v>-0.75</v>
      </c>
      <c r="F32" t="n">
        <v>2.9</v>
      </c>
      <c r="G32" t="n">
        <v>0.719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HYPERLINK("https://www.defined.fi/sol/5ymzsgQjiaa4bXEPgrVTgNJJWyHUw3En3i9Jppb4pump?maker=9mkQDdUrcyPAmsBDEJquDLWCEnRK8Ryoxw6ncHCbjjXd","https://www.defined.fi/sol/5ymzsgQjiaa4bXEPgrVTgNJJWyHUw3En3i9Jppb4pump?maker=9mkQDdUrcyPAmsBDEJquDLWCEnRK8Ryoxw6ncHCbjjXd")</f>
        <v/>
      </c>
      <c r="M32">
        <f>HYPERLINK("https://dexscreener.com/solana/5ymzsgQjiaa4bXEPgrVTgNJJWyHUw3En3i9Jppb4pump?maker=9mkQDdUrcyPAmsBDEJquDLWCEnRK8Ryoxw6ncHCbjjXd","https://dexscreener.com/solana/5ymzsgQjiaa4bXEPgrVTgNJJWyHUw3En3i9Jppb4pump?maker=9mkQDdUrcyPAmsBDEJquDLWCEnRK8Ryoxw6ncHCbjjXd")</f>
        <v/>
      </c>
    </row>
    <row r="33">
      <c r="A33" t="inlineStr">
        <is>
          <t>EvQ3FVM8vEeDkHyi8kXcWBJeKHD4nNbgBdwm32g5pump</t>
        </is>
      </c>
      <c r="B33" t="inlineStr">
        <is>
          <t>Lumina</t>
        </is>
      </c>
      <c r="C33" t="n">
        <v>1</v>
      </c>
      <c r="D33" t="n">
        <v>-0.672</v>
      </c>
      <c r="E33" t="n">
        <v>-1</v>
      </c>
      <c r="F33" t="n">
        <v>0.969</v>
      </c>
      <c r="G33" t="n">
        <v>0.296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HYPERLINK("https://www.defined.fi/sol/EvQ3FVM8vEeDkHyi8kXcWBJeKHD4nNbgBdwm32g5pump?maker=9mkQDdUrcyPAmsBDEJquDLWCEnRK8Ryoxw6ncHCbjjXd","https://www.defined.fi/sol/EvQ3FVM8vEeDkHyi8kXcWBJeKHD4nNbgBdwm32g5pump?maker=9mkQDdUrcyPAmsBDEJquDLWCEnRK8Ryoxw6ncHCbjjXd")</f>
        <v/>
      </c>
      <c r="M33">
        <f>HYPERLINK("https://dexscreener.com/solana/EvQ3FVM8vEeDkHyi8kXcWBJeKHD4nNbgBdwm32g5pump?maker=9mkQDdUrcyPAmsBDEJquDLWCEnRK8Ryoxw6ncHCbjjXd","https://dexscreener.com/solana/EvQ3FVM8vEeDkHyi8kXcWBJeKHD4nNbgBdwm32g5pump?maker=9mkQDdUrcyPAmsBDEJquDLWCEnRK8Ryoxw6ncHCbjjXd")</f>
        <v/>
      </c>
    </row>
    <row r="34">
      <c r="A34" t="inlineStr">
        <is>
          <t>DKqgvmBZtBeJqKpPear1WdECALpiSi2Kd4GUfCEYpump</t>
        </is>
      </c>
      <c r="B34" t="inlineStr">
        <is>
          <t>$SCOOP</t>
        </is>
      </c>
      <c r="C34" t="n">
        <v>1</v>
      </c>
      <c r="D34" t="n">
        <v>0.271</v>
      </c>
      <c r="E34" t="n">
        <v>0.04</v>
      </c>
      <c r="F34" t="n">
        <v>7.74</v>
      </c>
      <c r="G34" t="n">
        <v>8.01</v>
      </c>
      <c r="H34" t="n">
        <v>2</v>
      </c>
      <c r="I34" t="n">
        <v>2</v>
      </c>
      <c r="J34" t="n">
        <v>-1</v>
      </c>
      <c r="K34" t="n">
        <v>-1</v>
      </c>
      <c r="L34">
        <f>HYPERLINK("https://www.defined.fi/sol/DKqgvmBZtBeJqKpPear1WdECALpiSi2Kd4GUfCEYpump?maker=9mkQDdUrcyPAmsBDEJquDLWCEnRK8Ryoxw6ncHCbjjXd","https://www.defined.fi/sol/DKqgvmBZtBeJqKpPear1WdECALpiSi2Kd4GUfCEYpump?maker=9mkQDdUrcyPAmsBDEJquDLWCEnRK8Ryoxw6ncHCbjjXd")</f>
        <v/>
      </c>
      <c r="M34">
        <f>HYPERLINK("https://dexscreener.com/solana/DKqgvmBZtBeJqKpPear1WdECALpiSi2Kd4GUfCEYpump?maker=9mkQDdUrcyPAmsBDEJquDLWCEnRK8Ryoxw6ncHCbjjXd","https://dexscreener.com/solana/DKqgvmBZtBeJqKpPear1WdECALpiSi2Kd4GUfCEYpump?maker=9mkQDdUrcyPAmsBDEJquDLWCEnRK8Ryoxw6ncHCbjjXd")</f>
        <v/>
      </c>
    </row>
    <row r="35">
      <c r="A35" t="inlineStr">
        <is>
          <t>A17gzfib2UaxteKXzMK37G4AtVqYKRqRLT54aDjYpump</t>
        </is>
      </c>
      <c r="B35" t="inlineStr">
        <is>
          <t>EREBUS</t>
        </is>
      </c>
      <c r="C35" t="n">
        <v>1</v>
      </c>
      <c r="D35" t="n">
        <v>2.68</v>
      </c>
      <c r="E35" t="n">
        <v>0.93</v>
      </c>
      <c r="F35" t="n">
        <v>2.9</v>
      </c>
      <c r="G35" t="n">
        <v>5.58</v>
      </c>
      <c r="H35" t="n">
        <v>1</v>
      </c>
      <c r="I35" t="n">
        <v>2</v>
      </c>
      <c r="J35" t="n">
        <v>-1</v>
      </c>
      <c r="K35" t="n">
        <v>-1</v>
      </c>
      <c r="L35">
        <f>HYPERLINK("https://www.defined.fi/sol/A17gzfib2UaxteKXzMK37G4AtVqYKRqRLT54aDjYpump?maker=9mkQDdUrcyPAmsBDEJquDLWCEnRK8Ryoxw6ncHCbjjXd","https://www.defined.fi/sol/A17gzfib2UaxteKXzMK37G4AtVqYKRqRLT54aDjYpump?maker=9mkQDdUrcyPAmsBDEJquDLWCEnRK8Ryoxw6ncHCbjjXd")</f>
        <v/>
      </c>
      <c r="M35">
        <f>HYPERLINK("https://dexscreener.com/solana/A17gzfib2UaxteKXzMK37G4AtVqYKRqRLT54aDjYpump?maker=9mkQDdUrcyPAmsBDEJquDLWCEnRK8Ryoxw6ncHCbjjXd","https://dexscreener.com/solana/A17gzfib2UaxteKXzMK37G4AtVqYKRqRLT54aDjYpump?maker=9mkQDdUrcyPAmsBDEJquDLWCEnRK8Ryoxw6ncHCbjjXd")</f>
        <v/>
      </c>
    </row>
    <row r="36">
      <c r="A36" t="inlineStr">
        <is>
          <t>D57CP6MA7G5idNmxAuigU6W8uPeiGvDVuuwh4z2ypump</t>
        </is>
      </c>
      <c r="B36" t="inlineStr">
        <is>
          <t>LOOM</t>
        </is>
      </c>
      <c r="C36" t="n">
        <v>1</v>
      </c>
      <c r="D36" t="n">
        <v>1.46</v>
      </c>
      <c r="E36" t="n">
        <v>0.74</v>
      </c>
      <c r="F36" t="n">
        <v>1.98</v>
      </c>
      <c r="G36" t="n">
        <v>3.44</v>
      </c>
      <c r="H36" t="n">
        <v>1</v>
      </c>
      <c r="I36" t="n">
        <v>2</v>
      </c>
      <c r="J36" t="n">
        <v>-1</v>
      </c>
      <c r="K36" t="n">
        <v>-1</v>
      </c>
      <c r="L36">
        <f>HYPERLINK("https://www.defined.fi/sol/D57CP6MA7G5idNmxAuigU6W8uPeiGvDVuuwh4z2ypump?maker=9mkQDdUrcyPAmsBDEJquDLWCEnRK8Ryoxw6ncHCbjjXd","https://www.defined.fi/sol/D57CP6MA7G5idNmxAuigU6W8uPeiGvDVuuwh4z2ypump?maker=9mkQDdUrcyPAmsBDEJquDLWCEnRK8Ryoxw6ncHCbjjXd")</f>
        <v/>
      </c>
      <c r="M36">
        <f>HYPERLINK("https://dexscreener.com/solana/D57CP6MA7G5idNmxAuigU6W8uPeiGvDVuuwh4z2ypump?maker=9mkQDdUrcyPAmsBDEJquDLWCEnRK8Ryoxw6ncHCbjjXd","https://dexscreener.com/solana/D57CP6MA7G5idNmxAuigU6W8uPeiGvDVuuwh4z2ypump?maker=9mkQDdUrcyPAmsBDEJquDLWCEnRK8Ryoxw6ncHCbjjXd")</f>
        <v/>
      </c>
    </row>
    <row r="37">
      <c r="A37" t="inlineStr">
        <is>
          <t>4zdAbkyoYoT2F8ZSt6va4WZrmAwgFCfQsTEUo8zNpump</t>
        </is>
      </c>
      <c r="B37" t="inlineStr">
        <is>
          <t>DIT</t>
        </is>
      </c>
      <c r="C37" t="n">
        <v>1</v>
      </c>
      <c r="D37" t="n">
        <v>-5.78</v>
      </c>
      <c r="E37" t="n">
        <v>-0.75</v>
      </c>
      <c r="F37" t="n">
        <v>7.69</v>
      </c>
      <c r="G37" t="n">
        <v>1.91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HYPERLINK("https://www.defined.fi/sol/4zdAbkyoYoT2F8ZSt6va4WZrmAwgFCfQsTEUo8zNpump?maker=9mkQDdUrcyPAmsBDEJquDLWCEnRK8Ryoxw6ncHCbjjXd","https://www.defined.fi/sol/4zdAbkyoYoT2F8ZSt6va4WZrmAwgFCfQsTEUo8zNpump?maker=9mkQDdUrcyPAmsBDEJquDLWCEnRK8Ryoxw6ncHCbjjXd")</f>
        <v/>
      </c>
      <c r="M37">
        <f>HYPERLINK("https://dexscreener.com/solana/4zdAbkyoYoT2F8ZSt6va4WZrmAwgFCfQsTEUo8zNpump?maker=9mkQDdUrcyPAmsBDEJquDLWCEnRK8Ryoxw6ncHCbjjXd","https://dexscreener.com/solana/4zdAbkyoYoT2F8ZSt6va4WZrmAwgFCfQsTEUo8zNpump?maker=9mkQDdUrcyPAmsBDEJquDLWCEnRK8Ryoxw6ncHCbjjXd")</f>
        <v/>
      </c>
    </row>
    <row r="38">
      <c r="A38" t="inlineStr">
        <is>
          <t>7q9koN6yzdiP3b5noPMN4V3LVVkh1msBAzHHiVCppump</t>
        </is>
      </c>
      <c r="B38" t="inlineStr">
        <is>
          <t>Ruri</t>
        </is>
      </c>
      <c r="C38" t="n">
        <v>1</v>
      </c>
      <c r="D38" t="n">
        <v>-1.87</v>
      </c>
      <c r="E38" t="n">
        <v>-0.39</v>
      </c>
      <c r="F38" t="n">
        <v>4.84</v>
      </c>
      <c r="G38" t="n">
        <v>2.97</v>
      </c>
      <c r="H38" t="n">
        <v>2</v>
      </c>
      <c r="I38" t="n">
        <v>1</v>
      </c>
      <c r="J38" t="n">
        <v>-1</v>
      </c>
      <c r="K38" t="n">
        <v>-1</v>
      </c>
      <c r="L38">
        <f>HYPERLINK("https://www.defined.fi/sol/7q9koN6yzdiP3b5noPMN4V3LVVkh1msBAzHHiVCppump?maker=9mkQDdUrcyPAmsBDEJquDLWCEnRK8Ryoxw6ncHCbjjXd","https://www.defined.fi/sol/7q9koN6yzdiP3b5noPMN4V3LVVkh1msBAzHHiVCppump?maker=9mkQDdUrcyPAmsBDEJquDLWCEnRK8Ryoxw6ncHCbjjXd")</f>
        <v/>
      </c>
      <c r="M38">
        <f>HYPERLINK("https://dexscreener.com/solana/7q9koN6yzdiP3b5noPMN4V3LVVkh1msBAzHHiVCppump?maker=9mkQDdUrcyPAmsBDEJquDLWCEnRK8Ryoxw6ncHCbjjXd","https://dexscreener.com/solana/7q9koN6yzdiP3b5noPMN4V3LVVkh1msBAzHHiVCppump?maker=9mkQDdUrcyPAmsBDEJquDLWCEnRK8Ryoxw6ncHCbjjXd")</f>
        <v/>
      </c>
    </row>
    <row r="39">
      <c r="A39" t="inlineStr">
        <is>
          <t>Day6DgKkrb9xtuRkmMK17SB18kmRi3V6oGau8zu4pump</t>
        </is>
      </c>
      <c r="B39" t="inlineStr">
        <is>
          <t>tacit</t>
        </is>
      </c>
      <c r="C39" t="n">
        <v>1</v>
      </c>
      <c r="D39" t="n">
        <v>1.67</v>
      </c>
      <c r="E39" t="n">
        <v>0.34</v>
      </c>
      <c r="F39" t="n">
        <v>4.83</v>
      </c>
      <c r="G39" t="n">
        <v>6.5</v>
      </c>
      <c r="H39" t="n">
        <v>1</v>
      </c>
      <c r="I39" t="n">
        <v>2</v>
      </c>
      <c r="J39" t="n">
        <v>-1</v>
      </c>
      <c r="K39" t="n">
        <v>-1</v>
      </c>
      <c r="L39">
        <f>HYPERLINK("https://www.defined.fi/sol/Day6DgKkrb9xtuRkmMK17SB18kmRi3V6oGau8zu4pump?maker=9mkQDdUrcyPAmsBDEJquDLWCEnRK8Ryoxw6ncHCbjjXd","https://www.defined.fi/sol/Day6DgKkrb9xtuRkmMK17SB18kmRi3V6oGau8zu4pump?maker=9mkQDdUrcyPAmsBDEJquDLWCEnRK8Ryoxw6ncHCbjjXd")</f>
        <v/>
      </c>
      <c r="M39">
        <f>HYPERLINK("https://dexscreener.com/solana/Day6DgKkrb9xtuRkmMK17SB18kmRi3V6oGau8zu4pump?maker=9mkQDdUrcyPAmsBDEJquDLWCEnRK8Ryoxw6ncHCbjjXd","https://dexscreener.com/solana/Day6DgKkrb9xtuRkmMK17SB18kmRi3V6oGau8zu4pump?maker=9mkQDdUrcyPAmsBDEJquDLWCEnRK8Ryoxw6ncHCbjjXd")</f>
        <v/>
      </c>
    </row>
    <row r="40">
      <c r="A40" t="inlineStr">
        <is>
          <t>HAVUrTHqHNs1JTdVdXHAd2LKWjoRC6pDGD3bVF9Fpump</t>
        </is>
      </c>
      <c r="B40" t="inlineStr">
        <is>
          <t>TUBGIRL</t>
        </is>
      </c>
      <c r="C40" t="n">
        <v>1</v>
      </c>
      <c r="D40" t="n">
        <v>0.622</v>
      </c>
      <c r="E40" t="n">
        <v>0.33</v>
      </c>
      <c r="F40" t="n">
        <v>1.9</v>
      </c>
      <c r="G40" t="n">
        <v>1.96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HYPERLINK("https://www.defined.fi/sol/HAVUrTHqHNs1JTdVdXHAd2LKWjoRC6pDGD3bVF9Fpump?maker=9mkQDdUrcyPAmsBDEJquDLWCEnRK8Ryoxw6ncHCbjjXd","https://www.defined.fi/sol/HAVUrTHqHNs1JTdVdXHAd2LKWjoRC6pDGD3bVF9Fpump?maker=9mkQDdUrcyPAmsBDEJquDLWCEnRK8Ryoxw6ncHCbjjXd")</f>
        <v/>
      </c>
      <c r="M40">
        <f>HYPERLINK("https://dexscreener.com/solana/HAVUrTHqHNs1JTdVdXHAd2LKWjoRC6pDGD3bVF9Fpump?maker=9mkQDdUrcyPAmsBDEJquDLWCEnRK8Ryoxw6ncHCbjjXd","https://dexscreener.com/solana/HAVUrTHqHNs1JTdVdXHAd2LKWjoRC6pDGD3bVF9Fpump?maker=9mkQDdUrcyPAmsBDEJquDLWCEnRK8Ryoxw6ncHCbjjXd")</f>
        <v/>
      </c>
    </row>
    <row r="41">
      <c r="A41" t="inlineStr">
        <is>
          <t>82jE2mJaHvkUruxzkkyiVFSs2qWeHengLv6Qmycmpump</t>
        </is>
      </c>
      <c r="B41" t="inlineStr">
        <is>
          <t>I-405</t>
        </is>
      </c>
      <c r="C41" t="n">
        <v>2</v>
      </c>
      <c r="D41" t="n">
        <v>0.856</v>
      </c>
      <c r="E41" t="n">
        <v>0.44</v>
      </c>
      <c r="F41" t="n">
        <v>1.93</v>
      </c>
      <c r="G41" t="n">
        <v>2.79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HYPERLINK("https://www.defined.fi/sol/82jE2mJaHvkUruxzkkyiVFSs2qWeHengLv6Qmycmpump?maker=9mkQDdUrcyPAmsBDEJquDLWCEnRK8Ryoxw6ncHCbjjXd","https://www.defined.fi/sol/82jE2mJaHvkUruxzkkyiVFSs2qWeHengLv6Qmycmpump?maker=9mkQDdUrcyPAmsBDEJquDLWCEnRK8Ryoxw6ncHCbjjXd")</f>
        <v/>
      </c>
      <c r="M41">
        <f>HYPERLINK("https://dexscreener.com/solana/82jE2mJaHvkUruxzkkyiVFSs2qWeHengLv6Qmycmpump?maker=9mkQDdUrcyPAmsBDEJquDLWCEnRK8Ryoxw6ncHCbjjXd","https://dexscreener.com/solana/82jE2mJaHvkUruxzkkyiVFSs2qWeHengLv6Qmycmpump?maker=9mkQDdUrcyPAmsBDEJquDLWCEnRK8Ryoxw6ncHCbjjXd")</f>
        <v/>
      </c>
    </row>
    <row r="42">
      <c r="A42" t="inlineStr">
        <is>
          <t>BJWXPH7cjkwbKLjYx6MzokZvpgrV4CixY6BQQLkmpump</t>
        </is>
      </c>
      <c r="B42" t="inlineStr">
        <is>
          <t>CTO</t>
        </is>
      </c>
      <c r="C42" t="n">
        <v>2</v>
      </c>
      <c r="D42" t="n">
        <v>-1.38</v>
      </c>
      <c r="E42" t="n">
        <v>-1</v>
      </c>
      <c r="F42" t="n">
        <v>2.79</v>
      </c>
      <c r="G42" t="n">
        <v>1.41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HYPERLINK("https://www.defined.fi/sol/BJWXPH7cjkwbKLjYx6MzokZvpgrV4CixY6BQQLkmpump?maker=9mkQDdUrcyPAmsBDEJquDLWCEnRK8Ryoxw6ncHCbjjXd","https://www.defined.fi/sol/BJWXPH7cjkwbKLjYx6MzokZvpgrV4CixY6BQQLkmpump?maker=9mkQDdUrcyPAmsBDEJquDLWCEnRK8Ryoxw6ncHCbjjXd")</f>
        <v/>
      </c>
      <c r="M42">
        <f>HYPERLINK("https://dexscreener.com/solana/BJWXPH7cjkwbKLjYx6MzokZvpgrV4CixY6BQQLkmpump?maker=9mkQDdUrcyPAmsBDEJquDLWCEnRK8Ryoxw6ncHCbjjXd","https://dexscreener.com/solana/BJWXPH7cjkwbKLjYx6MzokZvpgrV4CixY6BQQLkmpump?maker=9mkQDdUrcyPAmsBDEJquDLWCEnRK8Ryoxw6ncHCbjjXd")</f>
        <v/>
      </c>
    </row>
    <row r="43">
      <c r="A43" t="inlineStr">
        <is>
          <t>3JXq16mWyo1uboEK9QCGcjjgCB3DXKWWcF1yySC7pump</t>
        </is>
      </c>
      <c r="B43" t="inlineStr">
        <is>
          <t>$ANDY70B$</t>
        </is>
      </c>
      <c r="C43" t="n">
        <v>2</v>
      </c>
      <c r="D43" t="n">
        <v>1.59</v>
      </c>
      <c r="E43" t="n">
        <v>0.33</v>
      </c>
      <c r="F43" t="n">
        <v>4.83</v>
      </c>
      <c r="G43" t="n">
        <v>6.42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HYPERLINK("https://www.defined.fi/sol/3JXq16mWyo1uboEK9QCGcjjgCB3DXKWWcF1yySC7pump?maker=9mkQDdUrcyPAmsBDEJquDLWCEnRK8Ryoxw6ncHCbjjXd","https://www.defined.fi/sol/3JXq16mWyo1uboEK9QCGcjjgCB3DXKWWcF1yySC7pump?maker=9mkQDdUrcyPAmsBDEJquDLWCEnRK8Ryoxw6ncHCbjjXd")</f>
        <v/>
      </c>
      <c r="M43">
        <f>HYPERLINK("https://dexscreener.com/solana/3JXq16mWyo1uboEK9QCGcjjgCB3DXKWWcF1yySC7pump?maker=9mkQDdUrcyPAmsBDEJquDLWCEnRK8Ryoxw6ncHCbjjXd","https://dexscreener.com/solana/3JXq16mWyo1uboEK9QCGcjjgCB3DXKWWcF1yySC7pump?maker=9mkQDdUrcyPAmsBDEJquDLWCEnRK8Ryoxw6ncHCbjjXd")</f>
        <v/>
      </c>
    </row>
    <row r="44">
      <c r="A44" t="inlineStr">
        <is>
          <t>FGSheu4NuiGqf8zjP9Na5BtdQTmd1SzfcdYZAHHNpump</t>
        </is>
      </c>
      <c r="B44" t="inlineStr">
        <is>
          <t>FDLZ</t>
        </is>
      </c>
      <c r="C44" t="n">
        <v>2</v>
      </c>
      <c r="D44" t="n">
        <v>-0.515</v>
      </c>
      <c r="E44" t="n">
        <v>-0.08</v>
      </c>
      <c r="F44" t="n">
        <v>6.78</v>
      </c>
      <c r="G44" t="n">
        <v>6.27</v>
      </c>
      <c r="H44" t="n">
        <v>2</v>
      </c>
      <c r="I44" t="n">
        <v>2</v>
      </c>
      <c r="J44" t="n">
        <v>-1</v>
      </c>
      <c r="K44" t="n">
        <v>-1</v>
      </c>
      <c r="L44">
        <f>HYPERLINK("https://www.defined.fi/sol/FGSheu4NuiGqf8zjP9Na5BtdQTmd1SzfcdYZAHHNpump?maker=9mkQDdUrcyPAmsBDEJquDLWCEnRK8Ryoxw6ncHCbjjXd","https://www.defined.fi/sol/FGSheu4NuiGqf8zjP9Na5BtdQTmd1SzfcdYZAHHNpump?maker=9mkQDdUrcyPAmsBDEJquDLWCEnRK8Ryoxw6ncHCbjjXd")</f>
        <v/>
      </c>
      <c r="M44">
        <f>HYPERLINK("https://dexscreener.com/solana/FGSheu4NuiGqf8zjP9Na5BtdQTmd1SzfcdYZAHHNpump?maker=9mkQDdUrcyPAmsBDEJquDLWCEnRK8Ryoxw6ncHCbjjXd","https://dexscreener.com/solana/FGSheu4NuiGqf8zjP9Na5BtdQTmd1SzfcdYZAHHNpump?maker=9mkQDdUrcyPAmsBDEJquDLWCEnRK8Ryoxw6ncHCbjjXd")</f>
        <v/>
      </c>
    </row>
    <row r="45">
      <c r="A45" t="inlineStr">
        <is>
          <t>CPx6vEEAsk4NTLau19LC2KqdDwvs2DAwnjEYUL6ypump</t>
        </is>
      </c>
      <c r="B45" t="inlineStr">
        <is>
          <t>tDOG</t>
        </is>
      </c>
      <c r="C45" t="n">
        <v>2</v>
      </c>
      <c r="D45" t="n">
        <v>4.15</v>
      </c>
      <c r="E45" t="n">
        <v>1.44</v>
      </c>
      <c r="F45" t="n">
        <v>2.88</v>
      </c>
      <c r="G45" t="n">
        <v>7.02</v>
      </c>
      <c r="H45" t="n">
        <v>1</v>
      </c>
      <c r="I45" t="n">
        <v>2</v>
      </c>
      <c r="J45" t="n">
        <v>-1</v>
      </c>
      <c r="K45" t="n">
        <v>-1</v>
      </c>
      <c r="L45">
        <f>HYPERLINK("https://www.defined.fi/sol/CPx6vEEAsk4NTLau19LC2KqdDwvs2DAwnjEYUL6ypump?maker=9mkQDdUrcyPAmsBDEJquDLWCEnRK8Ryoxw6ncHCbjjXd","https://www.defined.fi/sol/CPx6vEEAsk4NTLau19LC2KqdDwvs2DAwnjEYUL6ypump?maker=9mkQDdUrcyPAmsBDEJquDLWCEnRK8Ryoxw6ncHCbjjXd")</f>
        <v/>
      </c>
      <c r="M45">
        <f>HYPERLINK("https://dexscreener.com/solana/CPx6vEEAsk4NTLau19LC2KqdDwvs2DAwnjEYUL6ypump?maker=9mkQDdUrcyPAmsBDEJquDLWCEnRK8Ryoxw6ncHCbjjXd","https://dexscreener.com/solana/CPx6vEEAsk4NTLau19LC2KqdDwvs2DAwnjEYUL6ypump?maker=9mkQDdUrcyPAmsBDEJquDLWCEnRK8Ryoxw6ncHCbjjXd")</f>
        <v/>
      </c>
    </row>
    <row r="46">
      <c r="A46" t="inlineStr">
        <is>
          <t>6GcBQyu2eRRmseamSF6vnNu8fxS1557CUjioJgSzpump</t>
        </is>
      </c>
      <c r="B46" t="inlineStr">
        <is>
          <t>TRI</t>
        </is>
      </c>
      <c r="C46" t="n">
        <v>2</v>
      </c>
      <c r="D46" t="n">
        <v>-1.45</v>
      </c>
      <c r="E46" t="n">
        <v>-0.15</v>
      </c>
      <c r="F46" t="n">
        <v>9.6</v>
      </c>
      <c r="G46" t="n">
        <v>8.15</v>
      </c>
      <c r="H46" t="n">
        <v>1</v>
      </c>
      <c r="I46" t="n">
        <v>2</v>
      </c>
      <c r="J46" t="n">
        <v>-1</v>
      </c>
      <c r="K46" t="n">
        <v>-1</v>
      </c>
      <c r="L46">
        <f>HYPERLINK("https://www.defined.fi/sol/6GcBQyu2eRRmseamSF6vnNu8fxS1557CUjioJgSzpump?maker=9mkQDdUrcyPAmsBDEJquDLWCEnRK8Ryoxw6ncHCbjjXd","https://www.defined.fi/sol/6GcBQyu2eRRmseamSF6vnNu8fxS1557CUjioJgSzpump?maker=9mkQDdUrcyPAmsBDEJquDLWCEnRK8Ryoxw6ncHCbjjXd")</f>
        <v/>
      </c>
      <c r="M46">
        <f>HYPERLINK("https://dexscreener.com/solana/6GcBQyu2eRRmseamSF6vnNu8fxS1557CUjioJgSzpump?maker=9mkQDdUrcyPAmsBDEJquDLWCEnRK8Ryoxw6ncHCbjjXd","https://dexscreener.com/solana/6GcBQyu2eRRmseamSF6vnNu8fxS1557CUjioJgSzpump?maker=9mkQDdUrcyPAmsBDEJquDLWCEnRK8Ryoxw6ncHCbjjXd")</f>
        <v/>
      </c>
    </row>
    <row r="47">
      <c r="A47" t="inlineStr">
        <is>
          <t>CFmx5Qv5mHEvnAeEB7khfaXKdsCTPsM6nNcdHaTdpump</t>
        </is>
      </c>
      <c r="B47" t="inlineStr">
        <is>
          <t>$LAURA</t>
        </is>
      </c>
      <c r="C47" t="n">
        <v>2</v>
      </c>
      <c r="D47" t="n">
        <v>4.52</v>
      </c>
      <c r="E47" t="n">
        <v>2.13</v>
      </c>
      <c r="F47" t="n">
        <v>2.13</v>
      </c>
      <c r="G47" t="n">
        <v>6.65</v>
      </c>
      <c r="H47" t="n">
        <v>1</v>
      </c>
      <c r="I47" t="n">
        <v>2</v>
      </c>
      <c r="J47" t="n">
        <v>-1</v>
      </c>
      <c r="K47" t="n">
        <v>-1</v>
      </c>
      <c r="L47">
        <f>HYPERLINK("https://www.defined.fi/sol/CFmx5Qv5mHEvnAeEB7khfaXKdsCTPsM6nNcdHaTdpump?maker=9mkQDdUrcyPAmsBDEJquDLWCEnRK8Ryoxw6ncHCbjjXd","https://www.defined.fi/sol/CFmx5Qv5mHEvnAeEB7khfaXKdsCTPsM6nNcdHaTdpump?maker=9mkQDdUrcyPAmsBDEJquDLWCEnRK8Ryoxw6ncHCbjjXd")</f>
        <v/>
      </c>
      <c r="M47">
        <f>HYPERLINK("https://dexscreener.com/solana/CFmx5Qv5mHEvnAeEB7khfaXKdsCTPsM6nNcdHaTdpump?maker=9mkQDdUrcyPAmsBDEJquDLWCEnRK8Ryoxw6ncHCbjjXd","https://dexscreener.com/solana/CFmx5Qv5mHEvnAeEB7khfaXKdsCTPsM6nNcdHaTdpump?maker=9mkQDdUrcyPAmsBDEJquDLWCEnRK8Ryoxw6ncHCbjjXd")</f>
        <v/>
      </c>
    </row>
    <row r="48">
      <c r="A48" t="inlineStr">
        <is>
          <t>JB2wezZLdzWfnaCfHxLg193RS3Rh51ThiXxEDWQDpump</t>
        </is>
      </c>
      <c r="B48" t="inlineStr">
        <is>
          <t>LABUBU</t>
        </is>
      </c>
      <c r="C48" t="n">
        <v>2</v>
      </c>
      <c r="D48" t="n">
        <v>-17.3</v>
      </c>
      <c r="E48" t="n">
        <v>-0.62</v>
      </c>
      <c r="F48" t="n">
        <v>27.68</v>
      </c>
      <c r="G48" t="n">
        <v>10.37</v>
      </c>
      <c r="H48" t="n">
        <v>2</v>
      </c>
      <c r="I48" t="n">
        <v>1</v>
      </c>
      <c r="J48" t="n">
        <v>-1</v>
      </c>
      <c r="K48" t="n">
        <v>-1</v>
      </c>
      <c r="L48">
        <f>HYPERLINK("https://www.defined.fi/sol/JB2wezZLdzWfnaCfHxLg193RS3Rh51ThiXxEDWQDpump?maker=9mkQDdUrcyPAmsBDEJquDLWCEnRK8Ryoxw6ncHCbjjXd","https://www.defined.fi/sol/JB2wezZLdzWfnaCfHxLg193RS3Rh51ThiXxEDWQDpump?maker=9mkQDdUrcyPAmsBDEJquDLWCEnRK8Ryoxw6ncHCbjjXd")</f>
        <v/>
      </c>
      <c r="M48">
        <f>HYPERLINK("https://dexscreener.com/solana/JB2wezZLdzWfnaCfHxLg193RS3Rh51ThiXxEDWQDpump?maker=9mkQDdUrcyPAmsBDEJquDLWCEnRK8Ryoxw6ncHCbjjXd","https://dexscreener.com/solana/JB2wezZLdzWfnaCfHxLg193RS3Rh51ThiXxEDWQDpump?maker=9mkQDdUrcyPAmsBDEJquDLWCEnRK8Ryoxw6ncHCbjjXd")</f>
        <v/>
      </c>
    </row>
    <row r="49">
      <c r="A49" t="inlineStr">
        <is>
          <t>2mpU2MDKUpcYFv9r6eXULbtz6BbuBt45wyqLjxBdpump</t>
        </is>
      </c>
      <c r="B49" t="inlineStr">
        <is>
          <t>FABLE</t>
        </is>
      </c>
      <c r="C49" t="n">
        <v>2</v>
      </c>
      <c r="D49" t="n">
        <v>4.4</v>
      </c>
      <c r="E49" t="n">
        <v>1.17</v>
      </c>
      <c r="F49" t="n">
        <v>3.76</v>
      </c>
      <c r="G49" t="n">
        <v>8.17</v>
      </c>
      <c r="H49" t="n">
        <v>2</v>
      </c>
      <c r="I49" t="n">
        <v>2</v>
      </c>
      <c r="J49" t="n">
        <v>-1</v>
      </c>
      <c r="K49" t="n">
        <v>-1</v>
      </c>
      <c r="L49">
        <f>HYPERLINK("https://www.defined.fi/sol/2mpU2MDKUpcYFv9r6eXULbtz6BbuBt45wyqLjxBdpump?maker=9mkQDdUrcyPAmsBDEJquDLWCEnRK8Ryoxw6ncHCbjjXd","https://www.defined.fi/sol/2mpU2MDKUpcYFv9r6eXULbtz6BbuBt45wyqLjxBdpump?maker=9mkQDdUrcyPAmsBDEJquDLWCEnRK8Ryoxw6ncHCbjjXd")</f>
        <v/>
      </c>
      <c r="M49">
        <f>HYPERLINK("https://dexscreener.com/solana/2mpU2MDKUpcYFv9r6eXULbtz6BbuBt45wyqLjxBdpump?maker=9mkQDdUrcyPAmsBDEJquDLWCEnRK8Ryoxw6ncHCbjjXd","https://dexscreener.com/solana/2mpU2MDKUpcYFv9r6eXULbtz6BbuBt45wyqLjxBdpump?maker=9mkQDdUrcyPAmsBDEJquDLWCEnRK8Ryoxw6ncHCbjjXd")</f>
        <v/>
      </c>
    </row>
    <row r="50">
      <c r="A50" t="inlineStr">
        <is>
          <t>EQqQVg2kp7kcvydu7xYG2DJFFZLjwToWHAq7JZtrpump</t>
        </is>
      </c>
      <c r="B50" t="inlineStr">
        <is>
          <t>Liminal</t>
        </is>
      </c>
      <c r="C50" t="n">
        <v>2</v>
      </c>
      <c r="D50" t="n">
        <v>2.17</v>
      </c>
      <c r="E50" t="n">
        <v>1.25</v>
      </c>
      <c r="F50" t="n">
        <v>1.74</v>
      </c>
      <c r="G50" t="n">
        <v>3.91</v>
      </c>
      <c r="H50" t="n">
        <v>1</v>
      </c>
      <c r="I50" t="n">
        <v>2</v>
      </c>
      <c r="J50" t="n">
        <v>-1</v>
      </c>
      <c r="K50" t="n">
        <v>-1</v>
      </c>
      <c r="L50">
        <f>HYPERLINK("https://www.defined.fi/sol/EQqQVg2kp7kcvydu7xYG2DJFFZLjwToWHAq7JZtrpump?maker=9mkQDdUrcyPAmsBDEJquDLWCEnRK8Ryoxw6ncHCbjjXd","https://www.defined.fi/sol/EQqQVg2kp7kcvydu7xYG2DJFFZLjwToWHAq7JZtrpump?maker=9mkQDdUrcyPAmsBDEJquDLWCEnRK8Ryoxw6ncHCbjjXd")</f>
        <v/>
      </c>
      <c r="M50">
        <f>HYPERLINK("https://dexscreener.com/solana/EQqQVg2kp7kcvydu7xYG2DJFFZLjwToWHAq7JZtrpump?maker=9mkQDdUrcyPAmsBDEJquDLWCEnRK8Ryoxw6ncHCbjjXd","https://dexscreener.com/solana/EQqQVg2kp7kcvydu7xYG2DJFFZLjwToWHAq7JZtrpump?maker=9mkQDdUrcyPAmsBDEJquDLWCEnRK8Ryoxw6ncHCbjjXd")</f>
        <v/>
      </c>
    </row>
    <row r="51">
      <c r="A51" t="inlineStr">
        <is>
          <t>BhCRgMZj4DRGnHJR1M6FALJ87d6RSahfD18L69c9zVR3</t>
        </is>
      </c>
      <c r="B51" t="inlineStr">
        <is>
          <t>NeuroSama</t>
        </is>
      </c>
      <c r="C51" t="n">
        <v>2</v>
      </c>
      <c r="D51" t="n">
        <v>-2.74</v>
      </c>
      <c r="E51" t="n">
        <v>-0.95</v>
      </c>
      <c r="F51" t="n">
        <v>2.88</v>
      </c>
      <c r="G51" t="n">
        <v>0.139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HYPERLINK("https://www.defined.fi/sol/BhCRgMZj4DRGnHJR1M6FALJ87d6RSahfD18L69c9zVR3?maker=9mkQDdUrcyPAmsBDEJquDLWCEnRK8Ryoxw6ncHCbjjXd","https://www.defined.fi/sol/BhCRgMZj4DRGnHJR1M6FALJ87d6RSahfD18L69c9zVR3?maker=9mkQDdUrcyPAmsBDEJquDLWCEnRK8Ryoxw6ncHCbjjXd")</f>
        <v/>
      </c>
      <c r="M51">
        <f>HYPERLINK("https://dexscreener.com/solana/BhCRgMZj4DRGnHJR1M6FALJ87d6RSahfD18L69c9zVR3?maker=9mkQDdUrcyPAmsBDEJquDLWCEnRK8Ryoxw6ncHCbjjXd","https://dexscreener.com/solana/BhCRgMZj4DRGnHJR1M6FALJ87d6RSahfD18L69c9zVR3?maker=9mkQDdUrcyPAmsBDEJquDLWCEnRK8Ryoxw6ncHCbjjXd")</f>
        <v/>
      </c>
    </row>
    <row r="52">
      <c r="A52" t="inlineStr">
        <is>
          <t>6NKqYaVGC7H5cyKekgPMeHrb1REEXGEeBcpxqWc2g8nc</t>
        </is>
      </c>
      <c r="B52" t="inlineStr">
        <is>
          <t>FELY</t>
        </is>
      </c>
      <c r="C52" t="n">
        <v>2</v>
      </c>
      <c r="D52" t="n">
        <v>0</v>
      </c>
      <c r="E52" t="n">
        <v>0</v>
      </c>
      <c r="F52" t="n">
        <v>0</v>
      </c>
      <c r="G52" t="n">
        <v>0.093</v>
      </c>
      <c r="H52" t="n">
        <v>0</v>
      </c>
      <c r="I52" t="n">
        <v>1</v>
      </c>
      <c r="J52" t="n">
        <v>-1</v>
      </c>
      <c r="K52" t="n">
        <v>-1</v>
      </c>
      <c r="L52">
        <f>HYPERLINK("https://www.defined.fi/sol/6NKqYaVGC7H5cyKekgPMeHrb1REEXGEeBcpxqWc2g8nc?maker=9mkQDdUrcyPAmsBDEJquDLWCEnRK8Ryoxw6ncHCbjjXd","https://www.defined.fi/sol/6NKqYaVGC7H5cyKekgPMeHrb1REEXGEeBcpxqWc2g8nc?maker=9mkQDdUrcyPAmsBDEJquDLWCEnRK8Ryoxw6ncHCbjjXd")</f>
        <v/>
      </c>
      <c r="M52">
        <f>HYPERLINK("https://dexscreener.com/solana/6NKqYaVGC7H5cyKekgPMeHrb1REEXGEeBcpxqWc2g8nc?maker=9mkQDdUrcyPAmsBDEJquDLWCEnRK8Ryoxw6ncHCbjjXd","https://dexscreener.com/solana/6NKqYaVGC7H5cyKekgPMeHrb1REEXGEeBcpxqWc2g8nc?maker=9mkQDdUrcyPAmsBDEJquDLWCEnRK8Ryoxw6ncHCbjjXd")</f>
        <v/>
      </c>
    </row>
    <row r="53">
      <c r="A53" t="inlineStr">
        <is>
          <t>GAptFQ38NvBZy8uJPxg1Pq52iAz6T1RAL78SZoHYpump</t>
        </is>
      </c>
      <c r="B53" t="inlineStr">
        <is>
          <t>OGLN3000</t>
        </is>
      </c>
      <c r="C53" t="n">
        <v>2</v>
      </c>
      <c r="D53" t="n">
        <v>-2.09</v>
      </c>
      <c r="E53" t="n">
        <v>-0.88</v>
      </c>
      <c r="F53" t="n">
        <v>2.39</v>
      </c>
      <c r="G53" t="n">
        <v>0.299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HYPERLINK("https://www.defined.fi/sol/GAptFQ38NvBZy8uJPxg1Pq52iAz6T1RAL78SZoHYpump?maker=9mkQDdUrcyPAmsBDEJquDLWCEnRK8Ryoxw6ncHCbjjXd","https://www.defined.fi/sol/GAptFQ38NvBZy8uJPxg1Pq52iAz6T1RAL78SZoHYpump?maker=9mkQDdUrcyPAmsBDEJquDLWCEnRK8Ryoxw6ncHCbjjXd")</f>
        <v/>
      </c>
      <c r="M53">
        <f>HYPERLINK("https://dexscreener.com/solana/GAptFQ38NvBZy8uJPxg1Pq52iAz6T1RAL78SZoHYpump?maker=9mkQDdUrcyPAmsBDEJquDLWCEnRK8Ryoxw6ncHCbjjXd","https://dexscreener.com/solana/GAptFQ38NvBZy8uJPxg1Pq52iAz6T1RAL78SZoHYpump?maker=9mkQDdUrcyPAmsBDEJquDLWCEnRK8Ryoxw6ncHCbjjXd")</f>
        <v/>
      </c>
    </row>
    <row r="54">
      <c r="A54" t="inlineStr">
        <is>
          <t>5UxDbWEhssgaTqkQiBx2kb2xFMubvBju32NKgPvGpump</t>
        </is>
      </c>
      <c r="B54" t="inlineStr">
        <is>
          <t>KAREN</t>
        </is>
      </c>
      <c r="C54" t="n">
        <v>2</v>
      </c>
      <c r="D54" t="n">
        <v>-0.62</v>
      </c>
      <c r="E54" t="n">
        <v>-0.65</v>
      </c>
      <c r="F54" t="n">
        <v>0.955</v>
      </c>
      <c r="G54" t="n">
        <v>0.335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HYPERLINK("https://www.defined.fi/sol/5UxDbWEhssgaTqkQiBx2kb2xFMubvBju32NKgPvGpump?maker=9mkQDdUrcyPAmsBDEJquDLWCEnRK8Ryoxw6ncHCbjjXd","https://www.defined.fi/sol/5UxDbWEhssgaTqkQiBx2kb2xFMubvBju32NKgPvGpump?maker=9mkQDdUrcyPAmsBDEJquDLWCEnRK8Ryoxw6ncHCbjjXd")</f>
        <v/>
      </c>
      <c r="M54">
        <f>HYPERLINK("https://dexscreener.com/solana/5UxDbWEhssgaTqkQiBx2kb2xFMubvBju32NKgPvGpump?maker=9mkQDdUrcyPAmsBDEJquDLWCEnRK8Ryoxw6ncHCbjjXd","https://dexscreener.com/solana/5UxDbWEhssgaTqkQiBx2kb2xFMubvBju32NKgPvGpump?maker=9mkQDdUrcyPAmsBDEJquDLWCEnRK8Ryoxw6ncHCbjjXd")</f>
        <v/>
      </c>
    </row>
    <row r="55">
      <c r="A55" t="inlineStr">
        <is>
          <t>2eXjsveVLBUDArBrJBGyEPWFUyMm5xQEjHXephMqpump</t>
        </is>
      </c>
      <c r="B55" t="inlineStr">
        <is>
          <t>DOGE</t>
        </is>
      </c>
      <c r="C55" t="n">
        <v>2</v>
      </c>
      <c r="D55" t="n">
        <v>-0.288</v>
      </c>
      <c r="E55" t="n">
        <v>-0.15</v>
      </c>
      <c r="F55" t="n">
        <v>1.91</v>
      </c>
      <c r="G55" t="n">
        <v>1.62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HYPERLINK("https://www.defined.fi/sol/2eXjsveVLBUDArBrJBGyEPWFUyMm5xQEjHXephMqpump?maker=9mkQDdUrcyPAmsBDEJquDLWCEnRK8Ryoxw6ncHCbjjXd","https://www.defined.fi/sol/2eXjsveVLBUDArBrJBGyEPWFUyMm5xQEjHXephMqpump?maker=9mkQDdUrcyPAmsBDEJquDLWCEnRK8Ryoxw6ncHCbjjXd")</f>
        <v/>
      </c>
      <c r="M55">
        <f>HYPERLINK("https://dexscreener.com/solana/2eXjsveVLBUDArBrJBGyEPWFUyMm5xQEjHXephMqpump?maker=9mkQDdUrcyPAmsBDEJquDLWCEnRK8Ryoxw6ncHCbjjXd","https://dexscreener.com/solana/2eXjsveVLBUDArBrJBGyEPWFUyMm5xQEjHXephMqpump?maker=9mkQDdUrcyPAmsBDEJquDLWCEnRK8Ryoxw6ncHCbjjXd")</f>
        <v/>
      </c>
    </row>
    <row r="56">
      <c r="A56" t="inlineStr">
        <is>
          <t>8yJ15ee2AUQmwbWPxXLTTeBTzyMGn4MtSRKMqVHw1J1G</t>
        </is>
      </c>
      <c r="B56" t="inlineStr">
        <is>
          <t>KITTY</t>
        </is>
      </c>
      <c r="C56" t="n">
        <v>2</v>
      </c>
      <c r="D56" t="n">
        <v>58.27</v>
      </c>
      <c r="E56" t="n">
        <v>3.06</v>
      </c>
      <c r="F56" t="n">
        <v>19.02</v>
      </c>
      <c r="G56" t="n">
        <v>51.93</v>
      </c>
      <c r="H56" t="n">
        <v>4</v>
      </c>
      <c r="I56" t="n">
        <v>5</v>
      </c>
      <c r="J56" t="n">
        <v>-1</v>
      </c>
      <c r="K56" t="n">
        <v>-1</v>
      </c>
      <c r="L56">
        <f>HYPERLINK("https://www.defined.fi/sol/8yJ15ee2AUQmwbWPxXLTTeBTzyMGn4MtSRKMqVHw1J1G?maker=9mkQDdUrcyPAmsBDEJquDLWCEnRK8Ryoxw6ncHCbjjXd","https://www.defined.fi/sol/8yJ15ee2AUQmwbWPxXLTTeBTzyMGn4MtSRKMqVHw1J1G?maker=9mkQDdUrcyPAmsBDEJquDLWCEnRK8Ryoxw6ncHCbjjXd")</f>
        <v/>
      </c>
      <c r="M56">
        <f>HYPERLINK("https://dexscreener.com/solana/8yJ15ee2AUQmwbWPxXLTTeBTzyMGn4MtSRKMqVHw1J1G?maker=9mkQDdUrcyPAmsBDEJquDLWCEnRK8Ryoxw6ncHCbjjXd","https://dexscreener.com/solana/8yJ15ee2AUQmwbWPxXLTTeBTzyMGn4MtSRKMqVHw1J1G?maker=9mkQDdUrcyPAmsBDEJquDLWCEnRK8Ryoxw6ncHCbjjXd")</f>
        <v/>
      </c>
    </row>
    <row r="57">
      <c r="A57" t="inlineStr">
        <is>
          <t>9B4A2wwJWPtHKhvXYCr9qdP5FiSTmsQJcQtv9Ewipump</t>
        </is>
      </c>
      <c r="B57" t="inlineStr">
        <is>
          <t>MOCK</t>
        </is>
      </c>
      <c r="C57" t="n">
        <v>2</v>
      </c>
      <c r="D57" t="n">
        <v>-2.27</v>
      </c>
      <c r="E57" t="n">
        <v>-0.85</v>
      </c>
      <c r="F57" t="n">
        <v>2.68</v>
      </c>
      <c r="G57" t="n">
        <v>0.414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HYPERLINK("https://www.defined.fi/sol/9B4A2wwJWPtHKhvXYCr9qdP5FiSTmsQJcQtv9Ewipump?maker=9mkQDdUrcyPAmsBDEJquDLWCEnRK8Ryoxw6ncHCbjjXd","https://www.defined.fi/sol/9B4A2wwJWPtHKhvXYCr9qdP5FiSTmsQJcQtv9Ewipump?maker=9mkQDdUrcyPAmsBDEJquDLWCEnRK8Ryoxw6ncHCbjjXd")</f>
        <v/>
      </c>
      <c r="M57">
        <f>HYPERLINK("https://dexscreener.com/solana/9B4A2wwJWPtHKhvXYCr9qdP5FiSTmsQJcQtv9Ewipump?maker=9mkQDdUrcyPAmsBDEJquDLWCEnRK8Ryoxw6ncHCbjjXd","https://dexscreener.com/solana/9B4A2wwJWPtHKhvXYCr9qdP5FiSTmsQJcQtv9Ewipump?maker=9mkQDdUrcyPAmsBDEJquDLWCEnRK8Ryoxw6ncHCbjjXd")</f>
        <v/>
      </c>
    </row>
    <row r="58">
      <c r="A58" t="inlineStr">
        <is>
          <t>DtR4D9FtVoTX2569gaL837ZgrB6wNjj6tkmnX9Rdk9B2</t>
        </is>
      </c>
      <c r="B58" t="inlineStr">
        <is>
          <t>aura</t>
        </is>
      </c>
      <c r="C58" t="n">
        <v>2</v>
      </c>
      <c r="D58" t="n">
        <v>16.41</v>
      </c>
      <c r="E58" t="n">
        <v>0.11</v>
      </c>
      <c r="F58" t="n">
        <v>151.81</v>
      </c>
      <c r="G58" t="n">
        <v>134.08</v>
      </c>
      <c r="H58" t="n">
        <v>5</v>
      </c>
      <c r="I58" t="n">
        <v>2</v>
      </c>
      <c r="J58" t="n">
        <v>-1</v>
      </c>
      <c r="K58" t="n">
        <v>-1</v>
      </c>
      <c r="L58">
        <f>HYPERLINK("https://www.defined.fi/sol/DtR4D9FtVoTX2569gaL837ZgrB6wNjj6tkmnX9Rdk9B2?maker=9mkQDdUrcyPAmsBDEJquDLWCEnRK8Ryoxw6ncHCbjjXd","https://www.defined.fi/sol/DtR4D9FtVoTX2569gaL837ZgrB6wNjj6tkmnX9Rdk9B2?maker=9mkQDdUrcyPAmsBDEJquDLWCEnRK8Ryoxw6ncHCbjjXd")</f>
        <v/>
      </c>
      <c r="M58">
        <f>HYPERLINK("https://dexscreener.com/solana/DtR4D9FtVoTX2569gaL837ZgrB6wNjj6tkmnX9Rdk9B2?maker=9mkQDdUrcyPAmsBDEJquDLWCEnRK8Ryoxw6ncHCbjjXd","https://dexscreener.com/solana/DtR4D9FtVoTX2569gaL837ZgrB6wNjj6tkmnX9Rdk9B2?maker=9mkQDdUrcyPAmsBDEJquDLWCEnRK8Ryoxw6ncHCbjjXd")</f>
        <v/>
      </c>
    </row>
    <row r="59">
      <c r="A59" t="inlineStr">
        <is>
          <t>GmbC2HgWpHpq9SHnmEXZNT5e1zgcU9oASDqbAkGTpump</t>
        </is>
      </c>
      <c r="B59" t="inlineStr">
        <is>
          <t>CATANA</t>
        </is>
      </c>
      <c r="C59" t="n">
        <v>2</v>
      </c>
      <c r="D59" t="n">
        <v>3.96</v>
      </c>
      <c r="E59" t="n">
        <v>0.41</v>
      </c>
      <c r="F59" t="n">
        <v>9.640000000000001</v>
      </c>
      <c r="G59" t="n">
        <v>13.6</v>
      </c>
      <c r="H59" t="n">
        <v>1</v>
      </c>
      <c r="I59" t="n">
        <v>2</v>
      </c>
      <c r="J59" t="n">
        <v>-1</v>
      </c>
      <c r="K59" t="n">
        <v>-1</v>
      </c>
      <c r="L59">
        <f>HYPERLINK("https://www.defined.fi/sol/GmbC2HgWpHpq9SHnmEXZNT5e1zgcU9oASDqbAkGTpump?maker=9mkQDdUrcyPAmsBDEJquDLWCEnRK8Ryoxw6ncHCbjjXd","https://www.defined.fi/sol/GmbC2HgWpHpq9SHnmEXZNT5e1zgcU9oASDqbAkGTpump?maker=9mkQDdUrcyPAmsBDEJquDLWCEnRK8Ryoxw6ncHCbjjXd")</f>
        <v/>
      </c>
      <c r="M59">
        <f>HYPERLINK("https://dexscreener.com/solana/GmbC2HgWpHpq9SHnmEXZNT5e1zgcU9oASDqbAkGTpump?maker=9mkQDdUrcyPAmsBDEJquDLWCEnRK8Ryoxw6ncHCbjjXd","https://dexscreener.com/solana/GmbC2HgWpHpq9SHnmEXZNT5e1zgcU9oASDqbAkGTpump?maker=9mkQDdUrcyPAmsBDEJquDLWCEnRK8Ryoxw6ncHCbjjXd")</f>
        <v/>
      </c>
    </row>
    <row r="60">
      <c r="A60" t="inlineStr">
        <is>
          <t>22xFvyBVYwaVLHkYv1u6qmJ864LMrx89JiLZ6YXXpump</t>
        </is>
      </c>
      <c r="B60" t="inlineStr">
        <is>
          <t>HENRY</t>
        </is>
      </c>
      <c r="C60" t="n">
        <v>2</v>
      </c>
      <c r="D60" t="n">
        <v>-10.2</v>
      </c>
      <c r="E60" t="n">
        <v>-0.19</v>
      </c>
      <c r="F60" t="n">
        <v>54.84</v>
      </c>
      <c r="G60" t="n">
        <v>44.64</v>
      </c>
      <c r="H60" t="n">
        <v>7</v>
      </c>
      <c r="I60" t="n">
        <v>7</v>
      </c>
      <c r="J60" t="n">
        <v>-1</v>
      </c>
      <c r="K60" t="n">
        <v>-1</v>
      </c>
      <c r="L60">
        <f>HYPERLINK("https://www.defined.fi/sol/22xFvyBVYwaVLHkYv1u6qmJ864LMrx89JiLZ6YXXpump?maker=9mkQDdUrcyPAmsBDEJquDLWCEnRK8Ryoxw6ncHCbjjXd","https://www.defined.fi/sol/22xFvyBVYwaVLHkYv1u6qmJ864LMrx89JiLZ6YXXpump?maker=9mkQDdUrcyPAmsBDEJquDLWCEnRK8Ryoxw6ncHCbjjXd")</f>
        <v/>
      </c>
      <c r="M60">
        <f>HYPERLINK("https://dexscreener.com/solana/22xFvyBVYwaVLHkYv1u6qmJ864LMrx89JiLZ6YXXpump?maker=9mkQDdUrcyPAmsBDEJquDLWCEnRK8Ryoxw6ncHCbjjXd","https://dexscreener.com/solana/22xFvyBVYwaVLHkYv1u6qmJ864LMrx89JiLZ6YXXpump?maker=9mkQDdUrcyPAmsBDEJquDLWCEnRK8Ryoxw6ncHCbjjXd")</f>
        <v/>
      </c>
    </row>
    <row r="61">
      <c r="A61" t="inlineStr">
        <is>
          <t>AsmKCysufJvzLiMu5BXPn2ENsLx6DKsRSxstDk4Epump</t>
        </is>
      </c>
      <c r="B61" t="inlineStr">
        <is>
          <t>unknown_AsmK</t>
        </is>
      </c>
      <c r="C61" t="n">
        <v>3</v>
      </c>
      <c r="D61" t="n">
        <v>-1.63</v>
      </c>
      <c r="E61" t="n">
        <v>-0.34</v>
      </c>
      <c r="F61" t="n">
        <v>4.79</v>
      </c>
      <c r="G61" t="n">
        <v>3.16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HYPERLINK("https://www.defined.fi/sol/AsmKCysufJvzLiMu5BXPn2ENsLx6DKsRSxstDk4Epump?maker=9mkQDdUrcyPAmsBDEJquDLWCEnRK8Ryoxw6ncHCbjjXd","https://www.defined.fi/sol/AsmKCysufJvzLiMu5BXPn2ENsLx6DKsRSxstDk4Epump?maker=9mkQDdUrcyPAmsBDEJquDLWCEnRK8Ryoxw6ncHCbjjXd")</f>
        <v/>
      </c>
      <c r="M61">
        <f>HYPERLINK("https://dexscreener.com/solana/AsmKCysufJvzLiMu5BXPn2ENsLx6DKsRSxstDk4Epump?maker=9mkQDdUrcyPAmsBDEJquDLWCEnRK8Ryoxw6ncHCbjjXd","https://dexscreener.com/solana/AsmKCysufJvzLiMu5BXPn2ENsLx6DKsRSxstDk4Epump?maker=9mkQDdUrcyPAmsBDEJquDLWCEnRK8Ryoxw6ncHCbjjXd")</f>
        <v/>
      </c>
    </row>
    <row r="62">
      <c r="A62" t="inlineStr">
        <is>
          <t>CUzSRjBvqFFq45mg6j9oyQrDxyUTHEKM2xqKzDkZpump</t>
        </is>
      </c>
      <c r="B62" t="inlineStr">
        <is>
          <t>SYDNEY</t>
        </is>
      </c>
      <c r="C62" t="n">
        <v>3</v>
      </c>
      <c r="D62" t="n">
        <v>1.73</v>
      </c>
      <c r="E62" t="n">
        <v>0.36</v>
      </c>
      <c r="F62" t="n">
        <v>4.86</v>
      </c>
      <c r="G62" t="n">
        <v>6.59</v>
      </c>
      <c r="H62" t="n">
        <v>1</v>
      </c>
      <c r="I62" t="n">
        <v>2</v>
      </c>
      <c r="J62" t="n">
        <v>-1</v>
      </c>
      <c r="K62" t="n">
        <v>-1</v>
      </c>
      <c r="L62">
        <f>HYPERLINK("https://www.defined.fi/sol/CUzSRjBvqFFq45mg6j9oyQrDxyUTHEKM2xqKzDkZpump?maker=9mkQDdUrcyPAmsBDEJquDLWCEnRK8Ryoxw6ncHCbjjXd","https://www.defined.fi/sol/CUzSRjBvqFFq45mg6j9oyQrDxyUTHEKM2xqKzDkZpump?maker=9mkQDdUrcyPAmsBDEJquDLWCEnRK8Ryoxw6ncHCbjjXd")</f>
        <v/>
      </c>
      <c r="M62">
        <f>HYPERLINK("https://dexscreener.com/solana/CUzSRjBvqFFq45mg6j9oyQrDxyUTHEKM2xqKzDkZpump?maker=9mkQDdUrcyPAmsBDEJquDLWCEnRK8Ryoxw6ncHCbjjXd","https://dexscreener.com/solana/CUzSRjBvqFFq45mg6j9oyQrDxyUTHEKM2xqKzDkZpump?maker=9mkQDdUrcyPAmsBDEJquDLWCEnRK8Ryoxw6ncHCbjjXd")</f>
        <v/>
      </c>
    </row>
    <row r="63">
      <c r="A63" t="inlineStr">
        <is>
          <t>umgcPr2uQHzmCerCu6kSPBiaUdMWZewRRQmQ54Apump</t>
        </is>
      </c>
      <c r="B63" t="inlineStr">
        <is>
          <t>Taylor</t>
        </is>
      </c>
      <c r="C63" t="n">
        <v>3</v>
      </c>
      <c r="D63" t="n">
        <v>4.76</v>
      </c>
      <c r="E63" t="n">
        <v>0.07000000000000001</v>
      </c>
      <c r="F63" t="n">
        <v>68.19</v>
      </c>
      <c r="G63" t="n">
        <v>72.94</v>
      </c>
      <c r="H63" t="n">
        <v>12</v>
      </c>
      <c r="I63" t="n">
        <v>8</v>
      </c>
      <c r="J63" t="n">
        <v>-1</v>
      </c>
      <c r="K63" t="n">
        <v>-1</v>
      </c>
      <c r="L63">
        <f>HYPERLINK("https://www.defined.fi/sol/umgcPr2uQHzmCerCu6kSPBiaUdMWZewRRQmQ54Apump?maker=9mkQDdUrcyPAmsBDEJquDLWCEnRK8Ryoxw6ncHCbjjXd","https://www.defined.fi/sol/umgcPr2uQHzmCerCu6kSPBiaUdMWZewRRQmQ54Apump?maker=9mkQDdUrcyPAmsBDEJquDLWCEnRK8Ryoxw6ncHCbjjXd")</f>
        <v/>
      </c>
      <c r="M63">
        <f>HYPERLINK("https://dexscreener.com/solana/umgcPr2uQHzmCerCu6kSPBiaUdMWZewRRQmQ54Apump?maker=9mkQDdUrcyPAmsBDEJquDLWCEnRK8Ryoxw6ncHCbjjXd","https://dexscreener.com/solana/umgcPr2uQHzmCerCu6kSPBiaUdMWZewRRQmQ54Apump?maker=9mkQDdUrcyPAmsBDEJquDLWCEnRK8Ryoxw6ncHCbjjXd")</f>
        <v/>
      </c>
    </row>
    <row r="64">
      <c r="A64" t="inlineStr">
        <is>
          <t>EYrci5wDqErWHXjKPLxeWtbXq36JcFKzCC7JoMi1pump</t>
        </is>
      </c>
      <c r="B64" t="inlineStr">
        <is>
          <t>ChildAI</t>
        </is>
      </c>
      <c r="C64" t="n">
        <v>3</v>
      </c>
      <c r="D64" t="n">
        <v>0.265</v>
      </c>
      <c r="E64" t="n">
        <v>0.06</v>
      </c>
      <c r="F64" t="n">
        <v>4.84</v>
      </c>
      <c r="G64" t="n">
        <v>5.1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HYPERLINK("https://www.defined.fi/sol/EYrci5wDqErWHXjKPLxeWtbXq36JcFKzCC7JoMi1pump?maker=9mkQDdUrcyPAmsBDEJquDLWCEnRK8Ryoxw6ncHCbjjXd","https://www.defined.fi/sol/EYrci5wDqErWHXjKPLxeWtbXq36JcFKzCC7JoMi1pump?maker=9mkQDdUrcyPAmsBDEJquDLWCEnRK8Ryoxw6ncHCbjjXd")</f>
        <v/>
      </c>
      <c r="M64">
        <f>HYPERLINK("https://dexscreener.com/solana/EYrci5wDqErWHXjKPLxeWtbXq36JcFKzCC7JoMi1pump?maker=9mkQDdUrcyPAmsBDEJquDLWCEnRK8Ryoxw6ncHCbjjXd","https://dexscreener.com/solana/EYrci5wDqErWHXjKPLxeWtbXq36JcFKzCC7JoMi1pump?maker=9mkQDdUrcyPAmsBDEJquDLWCEnRK8Ryoxw6ncHCbjjXd")</f>
        <v/>
      </c>
    </row>
    <row r="65">
      <c r="A65" t="inlineStr">
        <is>
          <t>3uqyLzQzdrXaiTos1XR9kJJJQSwAvc2TcejrpDXppump</t>
        </is>
      </c>
      <c r="B65" t="inlineStr">
        <is>
          <t>SUBTLE</t>
        </is>
      </c>
      <c r="C65" t="n">
        <v>3</v>
      </c>
      <c r="D65" t="n">
        <v>1.28</v>
      </c>
      <c r="E65" t="n">
        <v>0.35</v>
      </c>
      <c r="F65" t="n">
        <v>3.66</v>
      </c>
      <c r="G65" t="n">
        <v>4.93</v>
      </c>
      <c r="H65" t="n">
        <v>1</v>
      </c>
      <c r="I65" t="n">
        <v>2</v>
      </c>
      <c r="J65" t="n">
        <v>-1</v>
      </c>
      <c r="K65" t="n">
        <v>-1</v>
      </c>
      <c r="L65">
        <f>HYPERLINK("https://www.defined.fi/sol/3uqyLzQzdrXaiTos1XR9kJJJQSwAvc2TcejrpDXppump?maker=9mkQDdUrcyPAmsBDEJquDLWCEnRK8Ryoxw6ncHCbjjXd","https://www.defined.fi/sol/3uqyLzQzdrXaiTos1XR9kJJJQSwAvc2TcejrpDXppump?maker=9mkQDdUrcyPAmsBDEJquDLWCEnRK8Ryoxw6ncHCbjjXd")</f>
        <v/>
      </c>
      <c r="M65">
        <f>HYPERLINK("https://dexscreener.com/solana/3uqyLzQzdrXaiTos1XR9kJJJQSwAvc2TcejrpDXppump?maker=9mkQDdUrcyPAmsBDEJquDLWCEnRK8Ryoxw6ncHCbjjXd","https://dexscreener.com/solana/3uqyLzQzdrXaiTos1XR9kJJJQSwAvc2TcejrpDXppump?maker=9mkQDdUrcyPAmsBDEJquDLWCEnRK8Ryoxw6ncHCbjjXd")</f>
        <v/>
      </c>
    </row>
    <row r="66">
      <c r="A66" t="inlineStr">
        <is>
          <t>8A1Ce3Fq8oKUAvbHbd4EXFa9jdHhzhDWTBwc22MQ7p63</t>
        </is>
      </c>
      <c r="B66" t="inlineStr">
        <is>
          <t>AIwifhat</t>
        </is>
      </c>
      <c r="C66" t="n">
        <v>3</v>
      </c>
      <c r="D66" t="n">
        <v>-1.82</v>
      </c>
      <c r="E66" t="n">
        <v>-1</v>
      </c>
      <c r="F66" t="n">
        <v>2.96</v>
      </c>
      <c r="G66" t="n">
        <v>1.13</v>
      </c>
      <c r="H66" t="n">
        <v>2</v>
      </c>
      <c r="I66" t="n">
        <v>2</v>
      </c>
      <c r="J66" t="n">
        <v>-1</v>
      </c>
      <c r="K66" t="n">
        <v>-1</v>
      </c>
      <c r="L66">
        <f>HYPERLINK("https://www.defined.fi/sol/8A1Ce3Fq8oKUAvbHbd4EXFa9jdHhzhDWTBwc22MQ7p63?maker=9mkQDdUrcyPAmsBDEJquDLWCEnRK8Ryoxw6ncHCbjjXd","https://www.defined.fi/sol/8A1Ce3Fq8oKUAvbHbd4EXFa9jdHhzhDWTBwc22MQ7p63?maker=9mkQDdUrcyPAmsBDEJquDLWCEnRK8Ryoxw6ncHCbjjXd")</f>
        <v/>
      </c>
      <c r="M66">
        <f>HYPERLINK("https://dexscreener.com/solana/8A1Ce3Fq8oKUAvbHbd4EXFa9jdHhzhDWTBwc22MQ7p63?maker=9mkQDdUrcyPAmsBDEJquDLWCEnRK8Ryoxw6ncHCbjjXd","https://dexscreener.com/solana/8A1Ce3Fq8oKUAvbHbd4EXFa9jdHhzhDWTBwc22MQ7p63?maker=9mkQDdUrcyPAmsBDEJquDLWCEnRK8Ryoxw6ncHCbjjXd")</f>
        <v/>
      </c>
    </row>
    <row r="67">
      <c r="A67" t="inlineStr">
        <is>
          <t>AWLbawaGxCL5hJk5JDn2iZmr6FoPx9wPZ8G19hmwpump</t>
        </is>
      </c>
      <c r="B67" t="inlineStr">
        <is>
          <t>VIDEODOG</t>
        </is>
      </c>
      <c r="C67" t="n">
        <v>3</v>
      </c>
      <c r="D67" t="n">
        <v>0</v>
      </c>
      <c r="E67" t="n">
        <v>0</v>
      </c>
      <c r="F67" t="n">
        <v>1.94</v>
      </c>
      <c r="G67" t="n">
        <v>0</v>
      </c>
      <c r="H67" t="n">
        <v>1</v>
      </c>
      <c r="I67" t="n">
        <v>0</v>
      </c>
      <c r="J67" t="n">
        <v>-1</v>
      </c>
      <c r="K67" t="n">
        <v>-1</v>
      </c>
      <c r="L67">
        <f>HYPERLINK("https://www.defined.fi/sol/AWLbawaGxCL5hJk5JDn2iZmr6FoPx9wPZ8G19hmwpump?maker=9mkQDdUrcyPAmsBDEJquDLWCEnRK8Ryoxw6ncHCbjjXd","https://www.defined.fi/sol/AWLbawaGxCL5hJk5JDn2iZmr6FoPx9wPZ8G19hmwpump?maker=9mkQDdUrcyPAmsBDEJquDLWCEnRK8Ryoxw6ncHCbjjXd")</f>
        <v/>
      </c>
      <c r="M67">
        <f>HYPERLINK("https://dexscreener.com/solana/AWLbawaGxCL5hJk5JDn2iZmr6FoPx9wPZ8G19hmwpump?maker=9mkQDdUrcyPAmsBDEJquDLWCEnRK8Ryoxw6ncHCbjjXd","https://dexscreener.com/solana/AWLbawaGxCL5hJk5JDn2iZmr6FoPx9wPZ8G19hmwpump?maker=9mkQDdUrcyPAmsBDEJquDLWCEnRK8Ryoxw6ncHCbjjXd")</f>
        <v/>
      </c>
    </row>
    <row r="68">
      <c r="A68" t="inlineStr">
        <is>
          <t>BEwyzgPoXpMSwqyshHR2PTJ5S2Yo14Tc2Gzi3RoBpump</t>
        </is>
      </c>
      <c r="B68" t="inlineStr">
        <is>
          <t>Howdy</t>
        </is>
      </c>
      <c r="C68" t="n">
        <v>3</v>
      </c>
      <c r="D68" t="n">
        <v>0.753</v>
      </c>
      <c r="E68" t="n">
        <v>0.39</v>
      </c>
      <c r="F68" t="n">
        <v>1.96</v>
      </c>
      <c r="G68" t="n">
        <v>2.71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HYPERLINK("https://www.defined.fi/sol/BEwyzgPoXpMSwqyshHR2PTJ5S2Yo14Tc2Gzi3RoBpump?maker=9mkQDdUrcyPAmsBDEJquDLWCEnRK8Ryoxw6ncHCbjjXd","https://www.defined.fi/sol/BEwyzgPoXpMSwqyshHR2PTJ5S2Yo14Tc2Gzi3RoBpump?maker=9mkQDdUrcyPAmsBDEJquDLWCEnRK8Ryoxw6ncHCbjjXd")</f>
        <v/>
      </c>
      <c r="M68">
        <f>HYPERLINK("https://dexscreener.com/solana/BEwyzgPoXpMSwqyshHR2PTJ5S2Yo14Tc2Gzi3RoBpump?maker=9mkQDdUrcyPAmsBDEJquDLWCEnRK8Ryoxw6ncHCbjjXd","https://dexscreener.com/solana/BEwyzgPoXpMSwqyshHR2PTJ5S2Yo14Tc2Gzi3RoBpump?maker=9mkQDdUrcyPAmsBDEJquDLWCEnRK8Ryoxw6ncHCbjjXd")</f>
        <v/>
      </c>
    </row>
    <row r="69">
      <c r="A69" t="inlineStr">
        <is>
          <t>qWk29vM8KGYKBnBfgXCjThfzzXf6ry6X874bARRpump</t>
        </is>
      </c>
      <c r="B69" t="inlineStr">
        <is>
          <t>PEPEAI</t>
        </is>
      </c>
      <c r="C69" t="n">
        <v>3</v>
      </c>
      <c r="D69" t="n">
        <v>-0.094</v>
      </c>
      <c r="E69" t="n">
        <v>-0.03</v>
      </c>
      <c r="F69" t="n">
        <v>2.94</v>
      </c>
      <c r="G69" t="n">
        <v>2.85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HYPERLINK("https://www.defined.fi/sol/qWk29vM8KGYKBnBfgXCjThfzzXf6ry6X874bARRpump?maker=9mkQDdUrcyPAmsBDEJquDLWCEnRK8Ryoxw6ncHCbjjXd","https://www.defined.fi/sol/qWk29vM8KGYKBnBfgXCjThfzzXf6ry6X874bARRpump?maker=9mkQDdUrcyPAmsBDEJquDLWCEnRK8Ryoxw6ncHCbjjXd")</f>
        <v/>
      </c>
      <c r="M69">
        <f>HYPERLINK("https://dexscreener.com/solana/qWk29vM8KGYKBnBfgXCjThfzzXf6ry6X874bARRpump?maker=9mkQDdUrcyPAmsBDEJquDLWCEnRK8Ryoxw6ncHCbjjXd","https://dexscreener.com/solana/qWk29vM8KGYKBnBfgXCjThfzzXf6ry6X874bARRpump?maker=9mkQDdUrcyPAmsBDEJquDLWCEnRK8Ryoxw6ncHCbjjXd")</f>
        <v/>
      </c>
    </row>
    <row r="70">
      <c r="A70" t="inlineStr">
        <is>
          <t>7DssKRwQJyyu93pwzMYA1bYMU7fTjbtkKQyLCdpppump</t>
        </is>
      </c>
      <c r="B70" t="inlineStr">
        <is>
          <t>sophia</t>
        </is>
      </c>
      <c r="C70" t="n">
        <v>3</v>
      </c>
      <c r="D70" t="n">
        <v>-1.09</v>
      </c>
      <c r="E70" t="n">
        <v>-0.76</v>
      </c>
      <c r="F70" t="n">
        <v>1.44</v>
      </c>
      <c r="G70" t="n">
        <v>0.347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HYPERLINK("https://www.defined.fi/sol/7DssKRwQJyyu93pwzMYA1bYMU7fTjbtkKQyLCdpppump?maker=9mkQDdUrcyPAmsBDEJquDLWCEnRK8Ryoxw6ncHCbjjXd","https://www.defined.fi/sol/7DssKRwQJyyu93pwzMYA1bYMU7fTjbtkKQyLCdpppump?maker=9mkQDdUrcyPAmsBDEJquDLWCEnRK8Ryoxw6ncHCbjjXd")</f>
        <v/>
      </c>
      <c r="M70">
        <f>HYPERLINK("https://dexscreener.com/solana/7DssKRwQJyyu93pwzMYA1bYMU7fTjbtkKQyLCdpppump?maker=9mkQDdUrcyPAmsBDEJquDLWCEnRK8Ryoxw6ncHCbjjXd","https://dexscreener.com/solana/7DssKRwQJyyu93pwzMYA1bYMU7fTjbtkKQyLCdpppump?maker=9mkQDdUrcyPAmsBDEJquDLWCEnRK8Ryoxw6ncHCbjjXd")</f>
        <v/>
      </c>
    </row>
    <row r="71">
      <c r="A71" t="inlineStr">
        <is>
          <t>Gacvh4m2uivyBuE7L3EUC3se2zXHmn5ntmw2nTSpump</t>
        </is>
      </c>
      <c r="B71" t="inlineStr">
        <is>
          <t>AUTISM</t>
        </is>
      </c>
      <c r="C71" t="n">
        <v>3</v>
      </c>
      <c r="D71" t="n">
        <v>1.93</v>
      </c>
      <c r="E71" t="n">
        <v>0.5</v>
      </c>
      <c r="F71" t="n">
        <v>3.87</v>
      </c>
      <c r="G71" t="n">
        <v>5.81</v>
      </c>
      <c r="H71" t="n">
        <v>2</v>
      </c>
      <c r="I71" t="n">
        <v>3</v>
      </c>
      <c r="J71" t="n">
        <v>-1</v>
      </c>
      <c r="K71" t="n">
        <v>-1</v>
      </c>
      <c r="L71">
        <f>HYPERLINK("https://www.defined.fi/sol/Gacvh4m2uivyBuE7L3EUC3se2zXHmn5ntmw2nTSpump?maker=9mkQDdUrcyPAmsBDEJquDLWCEnRK8Ryoxw6ncHCbjjXd","https://www.defined.fi/sol/Gacvh4m2uivyBuE7L3EUC3se2zXHmn5ntmw2nTSpump?maker=9mkQDdUrcyPAmsBDEJquDLWCEnRK8Ryoxw6ncHCbjjXd")</f>
        <v/>
      </c>
      <c r="M71">
        <f>HYPERLINK("https://dexscreener.com/solana/Gacvh4m2uivyBuE7L3EUC3se2zXHmn5ntmw2nTSpump?maker=9mkQDdUrcyPAmsBDEJquDLWCEnRK8Ryoxw6ncHCbjjXd","https://dexscreener.com/solana/Gacvh4m2uivyBuE7L3EUC3se2zXHmn5ntmw2nTSpump?maker=9mkQDdUrcyPAmsBDEJquDLWCEnRK8Ryoxw6ncHCbjjXd")</f>
        <v/>
      </c>
    </row>
    <row r="72">
      <c r="A72" t="inlineStr">
        <is>
          <t>73LsT1ay85UgSvbUB3p9ZDxknB7UaWwATGXcg9rMpump</t>
        </is>
      </c>
      <c r="B72" t="inlineStr">
        <is>
          <t>Taylor</t>
        </is>
      </c>
      <c r="C72" t="n">
        <v>3</v>
      </c>
      <c r="D72" t="n">
        <v>0.602</v>
      </c>
      <c r="E72" t="n">
        <v>0.12</v>
      </c>
      <c r="F72" t="n">
        <v>4.89</v>
      </c>
      <c r="G72" t="n">
        <v>5.49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HYPERLINK("https://www.defined.fi/sol/73LsT1ay85UgSvbUB3p9ZDxknB7UaWwATGXcg9rMpump?maker=9mkQDdUrcyPAmsBDEJquDLWCEnRK8Ryoxw6ncHCbjjXd","https://www.defined.fi/sol/73LsT1ay85UgSvbUB3p9ZDxknB7UaWwATGXcg9rMpump?maker=9mkQDdUrcyPAmsBDEJquDLWCEnRK8Ryoxw6ncHCbjjXd")</f>
        <v/>
      </c>
      <c r="M72">
        <f>HYPERLINK("https://dexscreener.com/solana/73LsT1ay85UgSvbUB3p9ZDxknB7UaWwATGXcg9rMpump?maker=9mkQDdUrcyPAmsBDEJquDLWCEnRK8Ryoxw6ncHCbjjXd","https://dexscreener.com/solana/73LsT1ay85UgSvbUB3p9ZDxknB7UaWwATGXcg9rMpump?maker=9mkQDdUrcyPAmsBDEJquDLWCEnRK8Ryoxw6ncHCbjjXd")</f>
        <v/>
      </c>
    </row>
    <row r="73">
      <c r="A73" t="inlineStr">
        <is>
          <t>KkqCJwRvyoGmMQ93p8U4Kr6t9NTXWr1PehFYFzPpump</t>
        </is>
      </c>
      <c r="B73" t="inlineStr">
        <is>
          <t>PawPaw</t>
        </is>
      </c>
      <c r="C73" t="n">
        <v>4</v>
      </c>
      <c r="D73" t="n">
        <v>0.182</v>
      </c>
      <c r="E73" t="n">
        <v>0.02</v>
      </c>
      <c r="F73" t="n">
        <v>9.69</v>
      </c>
      <c r="G73" t="n">
        <v>9.869999999999999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HYPERLINK("https://www.defined.fi/sol/KkqCJwRvyoGmMQ93p8U4Kr6t9NTXWr1PehFYFzPpump?maker=9mkQDdUrcyPAmsBDEJquDLWCEnRK8Ryoxw6ncHCbjjXd","https://www.defined.fi/sol/KkqCJwRvyoGmMQ93p8U4Kr6t9NTXWr1PehFYFzPpump?maker=9mkQDdUrcyPAmsBDEJquDLWCEnRK8Ryoxw6ncHCbjjXd")</f>
        <v/>
      </c>
      <c r="M73">
        <f>HYPERLINK("https://dexscreener.com/solana/KkqCJwRvyoGmMQ93p8U4Kr6t9NTXWr1PehFYFzPpump?maker=9mkQDdUrcyPAmsBDEJquDLWCEnRK8Ryoxw6ncHCbjjXd","https://dexscreener.com/solana/KkqCJwRvyoGmMQ93p8U4Kr6t9NTXWr1PehFYFzPpump?maker=9mkQDdUrcyPAmsBDEJquDLWCEnRK8Ryoxw6ncHCbjjXd")</f>
        <v/>
      </c>
    </row>
    <row r="74">
      <c r="A74" t="inlineStr">
        <is>
          <t>9uEb6KBSwThaUygiEGa4wdZB3LPQhpgvHEtkzWeVpump</t>
        </is>
      </c>
      <c r="B74" t="inlineStr">
        <is>
          <t>POV</t>
        </is>
      </c>
      <c r="C74" t="n">
        <v>4</v>
      </c>
      <c r="D74" t="n">
        <v>-3.9</v>
      </c>
      <c r="E74" t="n">
        <v>-0.5</v>
      </c>
      <c r="F74" t="n">
        <v>7.73</v>
      </c>
      <c r="G74" t="n">
        <v>3.84</v>
      </c>
      <c r="H74" t="n">
        <v>2</v>
      </c>
      <c r="I74" t="n">
        <v>2</v>
      </c>
      <c r="J74" t="n">
        <v>-1</v>
      </c>
      <c r="K74" t="n">
        <v>-1</v>
      </c>
      <c r="L74">
        <f>HYPERLINK("https://www.defined.fi/sol/9uEb6KBSwThaUygiEGa4wdZB3LPQhpgvHEtkzWeVpump?maker=9mkQDdUrcyPAmsBDEJquDLWCEnRK8Ryoxw6ncHCbjjXd","https://www.defined.fi/sol/9uEb6KBSwThaUygiEGa4wdZB3LPQhpgvHEtkzWeVpump?maker=9mkQDdUrcyPAmsBDEJquDLWCEnRK8Ryoxw6ncHCbjjXd")</f>
        <v/>
      </c>
      <c r="M74">
        <f>HYPERLINK("https://dexscreener.com/solana/9uEb6KBSwThaUygiEGa4wdZB3LPQhpgvHEtkzWeVpump?maker=9mkQDdUrcyPAmsBDEJquDLWCEnRK8Ryoxw6ncHCbjjXd","https://dexscreener.com/solana/9uEb6KBSwThaUygiEGa4wdZB3LPQhpgvHEtkzWeVpump?maker=9mkQDdUrcyPAmsBDEJquDLWCEnRK8Ryoxw6ncHCbjjXd")</f>
        <v/>
      </c>
    </row>
    <row r="75">
      <c r="A75" t="inlineStr">
        <is>
          <t>CDz1WStXCQhTA5cW8N8HKMauuXGwwVELYP4PS9QWpump</t>
        </is>
      </c>
      <c r="B75" t="inlineStr">
        <is>
          <t>TUBA</t>
        </is>
      </c>
      <c r="C75" t="n">
        <v>4</v>
      </c>
      <c r="D75" t="n">
        <v>-0.02</v>
      </c>
      <c r="E75" t="n">
        <v>-0</v>
      </c>
      <c r="F75" t="n">
        <v>4.84</v>
      </c>
      <c r="G75" t="n">
        <v>4.82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HYPERLINK("https://www.defined.fi/sol/CDz1WStXCQhTA5cW8N8HKMauuXGwwVELYP4PS9QWpump?maker=9mkQDdUrcyPAmsBDEJquDLWCEnRK8Ryoxw6ncHCbjjXd","https://www.defined.fi/sol/CDz1WStXCQhTA5cW8N8HKMauuXGwwVELYP4PS9QWpump?maker=9mkQDdUrcyPAmsBDEJquDLWCEnRK8Ryoxw6ncHCbjjXd")</f>
        <v/>
      </c>
      <c r="M75">
        <f>HYPERLINK("https://dexscreener.com/solana/CDz1WStXCQhTA5cW8N8HKMauuXGwwVELYP4PS9QWpump?maker=9mkQDdUrcyPAmsBDEJquDLWCEnRK8Ryoxw6ncHCbjjXd","https://dexscreener.com/solana/CDz1WStXCQhTA5cW8N8HKMauuXGwwVELYP4PS9QWpump?maker=9mkQDdUrcyPAmsBDEJquDLWCEnRK8Ryoxw6ncHCbjjXd")</f>
        <v/>
      </c>
    </row>
    <row r="76">
      <c r="A76" t="inlineStr">
        <is>
          <t>F8exHpwRrJV7fzvwHtd5K5wHUemk2p6XhdmnjdJepump</t>
        </is>
      </c>
      <c r="B76" t="inlineStr">
        <is>
          <t>CLIMP</t>
        </is>
      </c>
      <c r="C76" t="n">
        <v>4</v>
      </c>
      <c r="D76" t="n">
        <v>-1.43</v>
      </c>
      <c r="E76" t="n">
        <v>-0.74</v>
      </c>
      <c r="F76" t="n">
        <v>1.93</v>
      </c>
      <c r="G76" t="n">
        <v>0.502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HYPERLINK("https://www.defined.fi/sol/F8exHpwRrJV7fzvwHtd5K5wHUemk2p6XhdmnjdJepump?maker=9mkQDdUrcyPAmsBDEJquDLWCEnRK8Ryoxw6ncHCbjjXd","https://www.defined.fi/sol/F8exHpwRrJV7fzvwHtd5K5wHUemk2p6XhdmnjdJepump?maker=9mkQDdUrcyPAmsBDEJquDLWCEnRK8Ryoxw6ncHCbjjXd")</f>
        <v/>
      </c>
      <c r="M76">
        <f>HYPERLINK("https://dexscreener.com/solana/F8exHpwRrJV7fzvwHtd5K5wHUemk2p6XhdmnjdJepump?maker=9mkQDdUrcyPAmsBDEJquDLWCEnRK8Ryoxw6ncHCbjjXd","https://dexscreener.com/solana/F8exHpwRrJV7fzvwHtd5K5wHUemk2p6XhdmnjdJepump?maker=9mkQDdUrcyPAmsBDEJquDLWCEnRK8Ryoxw6ncHCbjjXd")</f>
        <v/>
      </c>
    </row>
    <row r="77">
      <c r="A77" t="inlineStr">
        <is>
          <t>DZzt8yhkVtWXVUS3RTtt5ErFDKmqfpR59gz3txBUk7Y9</t>
        </is>
      </c>
      <c r="B77" t="inlineStr">
        <is>
          <t>GOAT</t>
        </is>
      </c>
      <c r="C77" t="n">
        <v>4</v>
      </c>
      <c r="D77" t="n">
        <v>-0.827</v>
      </c>
      <c r="E77" t="n">
        <v>-1</v>
      </c>
      <c r="F77" t="n">
        <v>2.06</v>
      </c>
      <c r="G77" t="n">
        <v>1.24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HYPERLINK("https://www.defined.fi/sol/DZzt8yhkVtWXVUS3RTtt5ErFDKmqfpR59gz3txBUk7Y9?maker=9mkQDdUrcyPAmsBDEJquDLWCEnRK8Ryoxw6ncHCbjjXd","https://www.defined.fi/sol/DZzt8yhkVtWXVUS3RTtt5ErFDKmqfpR59gz3txBUk7Y9?maker=9mkQDdUrcyPAmsBDEJquDLWCEnRK8Ryoxw6ncHCbjjXd")</f>
        <v/>
      </c>
      <c r="M77">
        <f>HYPERLINK("https://dexscreener.com/solana/DZzt8yhkVtWXVUS3RTtt5ErFDKmqfpR59gz3txBUk7Y9?maker=9mkQDdUrcyPAmsBDEJquDLWCEnRK8Ryoxw6ncHCbjjXd","https://dexscreener.com/solana/DZzt8yhkVtWXVUS3RTtt5ErFDKmqfpR59gz3txBUk7Y9?maker=9mkQDdUrcyPAmsBDEJquDLWCEnRK8Ryoxw6ncHCbjjXd")</f>
        <v/>
      </c>
    </row>
    <row r="78">
      <c r="A78" t="inlineStr">
        <is>
          <t>DtzWSnQaQMHKJwW5tJgtMsGSVivLeWNzXZXWctERpump</t>
        </is>
      </c>
      <c r="B78" t="inlineStr">
        <is>
          <t>NEET</t>
        </is>
      </c>
      <c r="C78" t="n">
        <v>4</v>
      </c>
      <c r="D78" t="n">
        <v>8.27</v>
      </c>
      <c r="E78" t="n">
        <v>1.26</v>
      </c>
      <c r="F78" t="n">
        <v>6.55</v>
      </c>
      <c r="G78" t="n">
        <v>14.82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HYPERLINK("https://www.defined.fi/sol/DtzWSnQaQMHKJwW5tJgtMsGSVivLeWNzXZXWctERpump?maker=9mkQDdUrcyPAmsBDEJquDLWCEnRK8Ryoxw6ncHCbjjXd","https://www.defined.fi/sol/DtzWSnQaQMHKJwW5tJgtMsGSVivLeWNzXZXWctERpump?maker=9mkQDdUrcyPAmsBDEJquDLWCEnRK8Ryoxw6ncHCbjjXd")</f>
        <v/>
      </c>
      <c r="M78">
        <f>HYPERLINK("https://dexscreener.com/solana/DtzWSnQaQMHKJwW5tJgtMsGSVivLeWNzXZXWctERpump?maker=9mkQDdUrcyPAmsBDEJquDLWCEnRK8Ryoxw6ncHCbjjXd","https://dexscreener.com/solana/DtzWSnQaQMHKJwW5tJgtMsGSVivLeWNzXZXWctERpump?maker=9mkQDdUrcyPAmsBDEJquDLWCEnRK8Ryoxw6ncHCbjjXd")</f>
        <v/>
      </c>
    </row>
    <row r="79">
      <c r="A79" t="inlineStr">
        <is>
          <t>5crWMvVbEqazh8FmB6BYPzg22F4d2cNbnGBPNzSMpump</t>
        </is>
      </c>
      <c r="B79" t="inlineStr">
        <is>
          <t>F.A.G.S</t>
        </is>
      </c>
      <c r="C79" t="n">
        <v>4</v>
      </c>
      <c r="D79" t="n">
        <v>-5.58</v>
      </c>
      <c r="E79" t="n">
        <v>-0.64</v>
      </c>
      <c r="F79" t="n">
        <v>8.720000000000001</v>
      </c>
      <c r="G79" t="n">
        <v>3.13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HYPERLINK("https://www.defined.fi/sol/5crWMvVbEqazh8FmB6BYPzg22F4d2cNbnGBPNzSMpump?maker=9mkQDdUrcyPAmsBDEJquDLWCEnRK8Ryoxw6ncHCbjjXd","https://www.defined.fi/sol/5crWMvVbEqazh8FmB6BYPzg22F4d2cNbnGBPNzSMpump?maker=9mkQDdUrcyPAmsBDEJquDLWCEnRK8Ryoxw6ncHCbjjXd")</f>
        <v/>
      </c>
      <c r="M79">
        <f>HYPERLINK("https://dexscreener.com/solana/5crWMvVbEqazh8FmB6BYPzg22F4d2cNbnGBPNzSMpump?maker=9mkQDdUrcyPAmsBDEJquDLWCEnRK8Ryoxw6ncHCbjjXd","https://dexscreener.com/solana/5crWMvVbEqazh8FmB6BYPzg22F4d2cNbnGBPNzSMpump?maker=9mkQDdUrcyPAmsBDEJquDLWCEnRK8Ryoxw6ncHCbjjXd")</f>
        <v/>
      </c>
    </row>
    <row r="80">
      <c r="A80" t="inlineStr">
        <is>
          <t>31hM3duFXhGnhofzx8czzq2w9mRYbGyNNhSFbTW4pump</t>
        </is>
      </c>
      <c r="B80" t="inlineStr">
        <is>
          <t>Titan</t>
        </is>
      </c>
      <c r="C80" t="n">
        <v>4</v>
      </c>
      <c r="D80" t="n">
        <v>-3.56</v>
      </c>
      <c r="E80" t="n">
        <v>-0.6</v>
      </c>
      <c r="F80" t="n">
        <v>5.96</v>
      </c>
      <c r="G80" t="n">
        <v>2.4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HYPERLINK("https://www.defined.fi/sol/31hM3duFXhGnhofzx8czzq2w9mRYbGyNNhSFbTW4pump?maker=9mkQDdUrcyPAmsBDEJquDLWCEnRK8Ryoxw6ncHCbjjXd","https://www.defined.fi/sol/31hM3duFXhGnhofzx8czzq2w9mRYbGyNNhSFbTW4pump?maker=9mkQDdUrcyPAmsBDEJquDLWCEnRK8Ryoxw6ncHCbjjXd")</f>
        <v/>
      </c>
      <c r="M80">
        <f>HYPERLINK("https://dexscreener.com/solana/31hM3duFXhGnhofzx8czzq2w9mRYbGyNNhSFbTW4pump?maker=9mkQDdUrcyPAmsBDEJquDLWCEnRK8Ryoxw6ncHCbjjXd","https://dexscreener.com/solana/31hM3duFXhGnhofzx8czzq2w9mRYbGyNNhSFbTW4pump?maker=9mkQDdUrcyPAmsBDEJquDLWCEnRK8Ryoxw6ncHCbjjXd")</f>
        <v/>
      </c>
    </row>
    <row r="81">
      <c r="A81" t="inlineStr">
        <is>
          <t>JBSVUpKgYNHt4GLtNebQxTJmZgftTMWENQrziHtGpump</t>
        </is>
      </c>
      <c r="B81" t="inlineStr">
        <is>
          <t>Swarm</t>
        </is>
      </c>
      <c r="C81" t="n">
        <v>4</v>
      </c>
      <c r="D81" t="n">
        <v>-11.05</v>
      </c>
      <c r="E81" t="n">
        <v>-0.8</v>
      </c>
      <c r="F81" t="n">
        <v>13.9</v>
      </c>
      <c r="G81" t="n">
        <v>2.85</v>
      </c>
      <c r="H81" t="n">
        <v>2</v>
      </c>
      <c r="I81" t="n">
        <v>1</v>
      </c>
      <c r="J81" t="n">
        <v>-1</v>
      </c>
      <c r="K81" t="n">
        <v>-1</v>
      </c>
      <c r="L81">
        <f>HYPERLINK("https://www.defined.fi/sol/JBSVUpKgYNHt4GLtNebQxTJmZgftTMWENQrziHtGpump?maker=9mkQDdUrcyPAmsBDEJquDLWCEnRK8Ryoxw6ncHCbjjXd","https://www.defined.fi/sol/JBSVUpKgYNHt4GLtNebQxTJmZgftTMWENQrziHtGpump?maker=9mkQDdUrcyPAmsBDEJquDLWCEnRK8Ryoxw6ncHCbjjXd")</f>
        <v/>
      </c>
      <c r="M81">
        <f>HYPERLINK("https://dexscreener.com/solana/JBSVUpKgYNHt4GLtNebQxTJmZgftTMWENQrziHtGpump?maker=9mkQDdUrcyPAmsBDEJquDLWCEnRK8Ryoxw6ncHCbjjXd","https://dexscreener.com/solana/JBSVUpKgYNHt4GLtNebQxTJmZgftTMWENQrziHtGpump?maker=9mkQDdUrcyPAmsBDEJquDLWCEnRK8Ryoxw6ncHCbjjXd")</f>
        <v/>
      </c>
    </row>
    <row r="82">
      <c r="A82" t="inlineStr">
        <is>
          <t>3cy8N3asQY3WKBWaeBY3MzBQzbD4Mpy1nyGYoYKdNioA</t>
        </is>
      </c>
      <c r="B82" t="inlineStr">
        <is>
          <t>EXODIA</t>
        </is>
      </c>
      <c r="C82" t="n">
        <v>4</v>
      </c>
      <c r="D82" t="n">
        <v>-5.41</v>
      </c>
      <c r="E82" t="n">
        <v>-0.6899999999999999</v>
      </c>
      <c r="F82" t="n">
        <v>7.84</v>
      </c>
      <c r="G82" t="n">
        <v>2.44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HYPERLINK("https://www.defined.fi/sol/3cy8N3asQY3WKBWaeBY3MzBQzbD4Mpy1nyGYoYKdNioA?maker=9mkQDdUrcyPAmsBDEJquDLWCEnRK8Ryoxw6ncHCbjjXd","https://www.defined.fi/sol/3cy8N3asQY3WKBWaeBY3MzBQzbD4Mpy1nyGYoYKdNioA?maker=9mkQDdUrcyPAmsBDEJquDLWCEnRK8Ryoxw6ncHCbjjXd")</f>
        <v/>
      </c>
      <c r="M82">
        <f>HYPERLINK("https://dexscreener.com/solana/3cy8N3asQY3WKBWaeBY3MzBQzbD4Mpy1nyGYoYKdNioA?maker=9mkQDdUrcyPAmsBDEJquDLWCEnRK8Ryoxw6ncHCbjjXd","https://dexscreener.com/solana/3cy8N3asQY3WKBWaeBY3MzBQzbD4Mpy1nyGYoYKdNioA?maker=9mkQDdUrcyPAmsBDEJquDLWCEnRK8Ryoxw6ncHCbjjXd")</f>
        <v/>
      </c>
    </row>
    <row r="83">
      <c r="A83" t="inlineStr">
        <is>
          <t>8TzfHZa6ZnvvGsQfnFC5wGrCiqbN9nD2KMjyabfrpump</t>
        </is>
      </c>
      <c r="B83" t="inlineStr">
        <is>
          <t>stoic</t>
        </is>
      </c>
      <c r="C83" t="n">
        <v>5</v>
      </c>
      <c r="D83" t="n">
        <v>0.922</v>
      </c>
      <c r="E83" t="n">
        <v>0.2</v>
      </c>
      <c r="F83" t="n">
        <v>4.59</v>
      </c>
      <c r="G83" t="n">
        <v>5.51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HYPERLINK("https://www.defined.fi/sol/8TzfHZa6ZnvvGsQfnFC5wGrCiqbN9nD2KMjyabfrpump?maker=9mkQDdUrcyPAmsBDEJquDLWCEnRK8Ryoxw6ncHCbjjXd","https://www.defined.fi/sol/8TzfHZa6ZnvvGsQfnFC5wGrCiqbN9nD2KMjyabfrpump?maker=9mkQDdUrcyPAmsBDEJquDLWCEnRK8Ryoxw6ncHCbjjXd")</f>
        <v/>
      </c>
      <c r="M83">
        <f>HYPERLINK("https://dexscreener.com/solana/8TzfHZa6ZnvvGsQfnFC5wGrCiqbN9nD2KMjyabfrpump?maker=9mkQDdUrcyPAmsBDEJquDLWCEnRK8Ryoxw6ncHCbjjXd","https://dexscreener.com/solana/8TzfHZa6ZnvvGsQfnFC5wGrCiqbN9nD2KMjyabfrpump?maker=9mkQDdUrcyPAmsBDEJquDLWCEnRK8Ryoxw6ncHCbjjXd")</f>
        <v/>
      </c>
    </row>
    <row r="84">
      <c r="A84" t="inlineStr">
        <is>
          <t>3BeJ9zCgQhaqKMu2HgKJ79yQBChD1Pf3hPwRX44fpump</t>
        </is>
      </c>
      <c r="B84" t="inlineStr">
        <is>
          <t>CB</t>
        </is>
      </c>
      <c r="C84" t="n">
        <v>5</v>
      </c>
      <c r="D84" t="n">
        <v>11.05</v>
      </c>
      <c r="E84" t="n">
        <v>0.19</v>
      </c>
      <c r="F84" t="n">
        <v>58.16</v>
      </c>
      <c r="G84" t="n">
        <v>69.22</v>
      </c>
      <c r="H84" t="n">
        <v>6</v>
      </c>
      <c r="I84" t="n">
        <v>5</v>
      </c>
      <c r="J84" t="n">
        <v>-1</v>
      </c>
      <c r="K84" t="n">
        <v>-1</v>
      </c>
      <c r="L84">
        <f>HYPERLINK("https://www.defined.fi/sol/3BeJ9zCgQhaqKMu2HgKJ79yQBChD1Pf3hPwRX44fpump?maker=9mkQDdUrcyPAmsBDEJquDLWCEnRK8Ryoxw6ncHCbjjXd","https://www.defined.fi/sol/3BeJ9zCgQhaqKMu2HgKJ79yQBChD1Pf3hPwRX44fpump?maker=9mkQDdUrcyPAmsBDEJquDLWCEnRK8Ryoxw6ncHCbjjXd")</f>
        <v/>
      </c>
      <c r="M84">
        <f>HYPERLINK("https://dexscreener.com/solana/3BeJ9zCgQhaqKMu2HgKJ79yQBChD1Pf3hPwRX44fpump?maker=9mkQDdUrcyPAmsBDEJquDLWCEnRK8Ryoxw6ncHCbjjXd","https://dexscreener.com/solana/3BeJ9zCgQhaqKMu2HgKJ79yQBChD1Pf3hPwRX44fpump?maker=9mkQDdUrcyPAmsBDEJquDLWCEnRK8Ryoxw6ncHCbjjXd")</f>
        <v/>
      </c>
    </row>
    <row r="85">
      <c r="A85" t="inlineStr">
        <is>
          <t>DEBhwE3N7QKpeMv5XyQnH7jRN9kxHcJMLZTPEykKpump</t>
        </is>
      </c>
      <c r="B85" t="inlineStr">
        <is>
          <t>TAY</t>
        </is>
      </c>
      <c r="C85" t="n">
        <v>5</v>
      </c>
      <c r="D85" t="n">
        <v>-3.56</v>
      </c>
      <c r="E85" t="n">
        <v>-0.74</v>
      </c>
      <c r="F85" t="n">
        <v>4.8</v>
      </c>
      <c r="G85" t="n">
        <v>1.25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HYPERLINK("https://www.defined.fi/sol/DEBhwE3N7QKpeMv5XyQnH7jRN9kxHcJMLZTPEykKpump?maker=9mkQDdUrcyPAmsBDEJquDLWCEnRK8Ryoxw6ncHCbjjXd","https://www.defined.fi/sol/DEBhwE3N7QKpeMv5XyQnH7jRN9kxHcJMLZTPEykKpump?maker=9mkQDdUrcyPAmsBDEJquDLWCEnRK8Ryoxw6ncHCbjjXd")</f>
        <v/>
      </c>
      <c r="M85">
        <f>HYPERLINK("https://dexscreener.com/solana/DEBhwE3N7QKpeMv5XyQnH7jRN9kxHcJMLZTPEykKpump?maker=9mkQDdUrcyPAmsBDEJquDLWCEnRK8Ryoxw6ncHCbjjXd","https://dexscreener.com/solana/DEBhwE3N7QKpeMv5XyQnH7jRN9kxHcJMLZTPEykKpump?maker=9mkQDdUrcyPAmsBDEJquDLWCEnRK8Ryoxw6ncHCbjjXd")</f>
        <v/>
      </c>
    </row>
    <row r="86">
      <c r="A86" t="inlineStr">
        <is>
          <t>81VVtYhFhuxpQKZenBTQgxNuyyty8ojDkwNgqJ5wpump</t>
        </is>
      </c>
      <c r="B86" t="inlineStr">
        <is>
          <t>YUNA</t>
        </is>
      </c>
      <c r="C86" t="n">
        <v>5</v>
      </c>
      <c r="D86" t="n">
        <v>-3.03</v>
      </c>
      <c r="E86" t="n">
        <v>-0.79</v>
      </c>
      <c r="F86" t="n">
        <v>3.84</v>
      </c>
      <c r="G86" t="n">
        <v>0.8070000000000001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HYPERLINK("https://www.defined.fi/sol/81VVtYhFhuxpQKZenBTQgxNuyyty8ojDkwNgqJ5wpump?maker=9mkQDdUrcyPAmsBDEJquDLWCEnRK8Ryoxw6ncHCbjjXd","https://www.defined.fi/sol/81VVtYhFhuxpQKZenBTQgxNuyyty8ojDkwNgqJ5wpump?maker=9mkQDdUrcyPAmsBDEJquDLWCEnRK8Ryoxw6ncHCbjjXd")</f>
        <v/>
      </c>
      <c r="M86">
        <f>HYPERLINK("https://dexscreener.com/solana/81VVtYhFhuxpQKZenBTQgxNuyyty8ojDkwNgqJ5wpump?maker=9mkQDdUrcyPAmsBDEJquDLWCEnRK8Ryoxw6ncHCbjjXd","https://dexscreener.com/solana/81VVtYhFhuxpQKZenBTQgxNuyyty8ojDkwNgqJ5wpump?maker=9mkQDdUrcyPAmsBDEJquDLWCEnRK8Ryoxw6ncHCbjjXd")</f>
        <v/>
      </c>
    </row>
    <row r="87">
      <c r="A87" t="inlineStr">
        <is>
          <t>EQGnLq6ohuqZZb8YeNzpA3dp4L6r9Wn56bphXzG8pump</t>
        </is>
      </c>
      <c r="B87" t="inlineStr">
        <is>
          <t>PeopleGame</t>
        </is>
      </c>
      <c r="C87" t="n">
        <v>5</v>
      </c>
      <c r="D87" t="n">
        <v>-0.032</v>
      </c>
      <c r="E87" t="n">
        <v>-1</v>
      </c>
      <c r="F87" t="n">
        <v>0.512</v>
      </c>
      <c r="G87" t="n">
        <v>0.48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HYPERLINK("https://www.defined.fi/sol/EQGnLq6ohuqZZb8YeNzpA3dp4L6r9Wn56bphXzG8pump?maker=9mkQDdUrcyPAmsBDEJquDLWCEnRK8Ryoxw6ncHCbjjXd","https://www.defined.fi/sol/EQGnLq6ohuqZZb8YeNzpA3dp4L6r9Wn56bphXzG8pump?maker=9mkQDdUrcyPAmsBDEJquDLWCEnRK8Ryoxw6ncHCbjjXd")</f>
        <v/>
      </c>
      <c r="M87">
        <f>HYPERLINK("https://dexscreener.com/solana/EQGnLq6ohuqZZb8YeNzpA3dp4L6r9Wn56bphXzG8pump?maker=9mkQDdUrcyPAmsBDEJquDLWCEnRK8Ryoxw6ncHCbjjXd","https://dexscreener.com/solana/EQGnLq6ohuqZZb8YeNzpA3dp4L6r9Wn56bphXzG8pump?maker=9mkQDdUrcyPAmsBDEJquDLWCEnRK8Ryoxw6ncHCbjjXd")</f>
        <v/>
      </c>
    </row>
    <row r="88">
      <c r="A88" t="inlineStr">
        <is>
          <t>9o81cWB4kAWZ1hxxpakTsCTorJAwehPtxDKxMA564poi</t>
        </is>
      </c>
      <c r="B88" t="inlineStr">
        <is>
          <t>LILY</t>
        </is>
      </c>
      <c r="C88" t="n">
        <v>5</v>
      </c>
      <c r="D88" t="n">
        <v>-8.44</v>
      </c>
      <c r="E88" t="n">
        <v>-0.33</v>
      </c>
      <c r="F88" t="n">
        <v>25.83</v>
      </c>
      <c r="G88" t="n">
        <v>17.39</v>
      </c>
      <c r="H88" t="n">
        <v>3</v>
      </c>
      <c r="I88" t="n">
        <v>3</v>
      </c>
      <c r="J88" t="n">
        <v>-1</v>
      </c>
      <c r="K88" t="n">
        <v>-1</v>
      </c>
      <c r="L88">
        <f>HYPERLINK("https://www.defined.fi/sol/9o81cWB4kAWZ1hxxpakTsCTorJAwehPtxDKxMA564poi?maker=9mkQDdUrcyPAmsBDEJquDLWCEnRK8Ryoxw6ncHCbjjXd","https://www.defined.fi/sol/9o81cWB4kAWZ1hxxpakTsCTorJAwehPtxDKxMA564poi?maker=9mkQDdUrcyPAmsBDEJquDLWCEnRK8Ryoxw6ncHCbjjXd")</f>
        <v/>
      </c>
      <c r="M88">
        <f>HYPERLINK("https://dexscreener.com/solana/9o81cWB4kAWZ1hxxpakTsCTorJAwehPtxDKxMA564poi?maker=9mkQDdUrcyPAmsBDEJquDLWCEnRK8Ryoxw6ncHCbjjXd","https://dexscreener.com/solana/9o81cWB4kAWZ1hxxpakTsCTorJAwehPtxDKxMA564poi?maker=9mkQDdUrcyPAmsBDEJquDLWCEnRK8Ryoxw6ncHCbjjXd")</f>
        <v/>
      </c>
    </row>
    <row r="89">
      <c r="A89" t="inlineStr">
        <is>
          <t>GUxKzvR7QmvA5M5j2LufNynVMa6hxjWkERDM7Vnpvvii</t>
        </is>
      </c>
      <c r="B89" t="inlineStr">
        <is>
          <t>Signs</t>
        </is>
      </c>
      <c r="C89" t="n">
        <v>6</v>
      </c>
      <c r="D89" t="n">
        <v>-0.8100000000000001</v>
      </c>
      <c r="E89" t="n">
        <v>-0.09</v>
      </c>
      <c r="F89" t="n">
        <v>9.52</v>
      </c>
      <c r="G89" t="n">
        <v>8.710000000000001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HYPERLINK("https://www.defined.fi/sol/GUxKzvR7QmvA5M5j2LufNynVMa6hxjWkERDM7Vnpvvii?maker=9mkQDdUrcyPAmsBDEJquDLWCEnRK8Ryoxw6ncHCbjjXd","https://www.defined.fi/sol/GUxKzvR7QmvA5M5j2LufNynVMa6hxjWkERDM7Vnpvvii?maker=9mkQDdUrcyPAmsBDEJquDLWCEnRK8Ryoxw6ncHCbjjXd")</f>
        <v/>
      </c>
      <c r="M89">
        <f>HYPERLINK("https://dexscreener.com/solana/GUxKzvR7QmvA5M5j2LufNynVMa6hxjWkERDM7Vnpvvii?maker=9mkQDdUrcyPAmsBDEJquDLWCEnRK8Ryoxw6ncHCbjjXd","https://dexscreener.com/solana/GUxKzvR7QmvA5M5j2LufNynVMa6hxjWkERDM7Vnpvvii?maker=9mkQDdUrcyPAmsBDEJquDLWCEnRK8Ryoxw6ncHCbjjXd")</f>
        <v/>
      </c>
    </row>
    <row r="90">
      <c r="A90" t="inlineStr">
        <is>
          <t>D1wUhnzTDscCDRdxDwR4h82XkesXgQR4Q2zLhSuYJA5m</t>
        </is>
      </c>
      <c r="B90" t="inlineStr">
        <is>
          <t>FLUXT</t>
        </is>
      </c>
      <c r="C90" t="n">
        <v>6</v>
      </c>
      <c r="D90" t="n">
        <v>1.99</v>
      </c>
      <c r="E90" t="n">
        <v>0.41</v>
      </c>
      <c r="F90" t="n">
        <v>4.78</v>
      </c>
      <c r="G90" t="n">
        <v>6.76</v>
      </c>
      <c r="H90" t="n">
        <v>1</v>
      </c>
      <c r="I90" t="n">
        <v>2</v>
      </c>
      <c r="J90" t="n">
        <v>-1</v>
      </c>
      <c r="K90" t="n">
        <v>-1</v>
      </c>
      <c r="L90">
        <f>HYPERLINK("https://www.defined.fi/sol/D1wUhnzTDscCDRdxDwR4h82XkesXgQR4Q2zLhSuYJA5m?maker=9mkQDdUrcyPAmsBDEJquDLWCEnRK8Ryoxw6ncHCbjjXd","https://www.defined.fi/sol/D1wUhnzTDscCDRdxDwR4h82XkesXgQR4Q2zLhSuYJA5m?maker=9mkQDdUrcyPAmsBDEJquDLWCEnRK8Ryoxw6ncHCbjjXd")</f>
        <v/>
      </c>
      <c r="M90">
        <f>HYPERLINK("https://dexscreener.com/solana/D1wUhnzTDscCDRdxDwR4h82XkesXgQR4Q2zLhSuYJA5m?maker=9mkQDdUrcyPAmsBDEJquDLWCEnRK8Ryoxw6ncHCbjjXd","https://dexscreener.com/solana/D1wUhnzTDscCDRdxDwR4h82XkesXgQR4Q2zLhSuYJA5m?maker=9mkQDdUrcyPAmsBDEJquDLWCEnRK8Ryoxw6ncHCbjjXd")</f>
        <v/>
      </c>
    </row>
    <row r="91">
      <c r="A91" t="inlineStr">
        <is>
          <t>CiMwmuUiTmpyWN6TyjjKi3QqsVPUkHb2PA6soiaQpump</t>
        </is>
      </c>
      <c r="B91" t="inlineStr">
        <is>
          <t>ADOLF</t>
        </is>
      </c>
      <c r="C91" t="n">
        <v>6</v>
      </c>
      <c r="D91" t="n">
        <v>-2.59</v>
      </c>
      <c r="E91" t="n">
        <v>-0.68</v>
      </c>
      <c r="F91" t="n">
        <v>3.8</v>
      </c>
      <c r="G91" t="n">
        <v>1.21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HYPERLINK("https://www.defined.fi/sol/CiMwmuUiTmpyWN6TyjjKi3QqsVPUkHb2PA6soiaQpump?maker=9mkQDdUrcyPAmsBDEJquDLWCEnRK8Ryoxw6ncHCbjjXd","https://www.defined.fi/sol/CiMwmuUiTmpyWN6TyjjKi3QqsVPUkHb2PA6soiaQpump?maker=9mkQDdUrcyPAmsBDEJquDLWCEnRK8Ryoxw6ncHCbjjXd")</f>
        <v/>
      </c>
      <c r="M91">
        <f>HYPERLINK("https://dexscreener.com/solana/CiMwmuUiTmpyWN6TyjjKi3QqsVPUkHb2PA6soiaQpump?maker=9mkQDdUrcyPAmsBDEJquDLWCEnRK8Ryoxw6ncHCbjjXd","https://dexscreener.com/solana/CiMwmuUiTmpyWN6TyjjKi3QqsVPUkHb2PA6soiaQpump?maker=9mkQDdUrcyPAmsBDEJquDLWCEnRK8Ryoxw6ncHCbjjXd")</f>
        <v/>
      </c>
    </row>
    <row r="92">
      <c r="A92" t="inlineStr">
        <is>
          <t>BVxi7Le7GDcdiHg5teDQZKHhUC1aaQjy48La9yMPpump</t>
        </is>
      </c>
      <c r="B92" t="inlineStr">
        <is>
          <t>Marie</t>
        </is>
      </c>
      <c r="C92" t="n">
        <v>6</v>
      </c>
      <c r="D92" t="n">
        <v>0</v>
      </c>
      <c r="E92" t="n">
        <v>0</v>
      </c>
      <c r="F92" t="n">
        <v>9.52</v>
      </c>
      <c r="G92" t="n">
        <v>0</v>
      </c>
      <c r="H92" t="n">
        <v>1</v>
      </c>
      <c r="I92" t="n">
        <v>0</v>
      </c>
      <c r="J92" t="n">
        <v>-1</v>
      </c>
      <c r="K92" t="n">
        <v>-1</v>
      </c>
      <c r="L92">
        <f>HYPERLINK("https://www.defined.fi/sol/BVxi7Le7GDcdiHg5teDQZKHhUC1aaQjy48La9yMPpump?maker=9mkQDdUrcyPAmsBDEJquDLWCEnRK8Ryoxw6ncHCbjjXd","https://www.defined.fi/sol/BVxi7Le7GDcdiHg5teDQZKHhUC1aaQjy48La9yMPpump?maker=9mkQDdUrcyPAmsBDEJquDLWCEnRK8Ryoxw6ncHCbjjXd")</f>
        <v/>
      </c>
      <c r="M92">
        <f>HYPERLINK("https://dexscreener.com/solana/BVxi7Le7GDcdiHg5teDQZKHhUC1aaQjy48La9yMPpump?maker=9mkQDdUrcyPAmsBDEJquDLWCEnRK8Ryoxw6ncHCbjjXd","https://dexscreener.com/solana/BVxi7Le7GDcdiHg5teDQZKHhUC1aaQjy48La9yMPpump?maker=9mkQDdUrcyPAmsBDEJquDLWCEnRK8Ryoxw6ncHCbjjXd")</f>
        <v/>
      </c>
    </row>
    <row r="93">
      <c r="A93" t="inlineStr">
        <is>
          <t>3iZTtyekBSdmkJXHZ6GEv6KePBg51mHm29EJedtxEMJG</t>
        </is>
      </c>
      <c r="B93" t="inlineStr">
        <is>
          <t>DATBOI</t>
        </is>
      </c>
      <c r="C93" t="n">
        <v>6</v>
      </c>
      <c r="D93" t="n">
        <v>-1.09</v>
      </c>
      <c r="E93" t="n">
        <v>-0.12</v>
      </c>
      <c r="F93" t="n">
        <v>9.17</v>
      </c>
      <c r="G93" t="n">
        <v>8.08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HYPERLINK("https://www.defined.fi/sol/3iZTtyekBSdmkJXHZ6GEv6KePBg51mHm29EJedtxEMJG?maker=9mkQDdUrcyPAmsBDEJquDLWCEnRK8Ryoxw6ncHCbjjXd","https://www.defined.fi/sol/3iZTtyekBSdmkJXHZ6GEv6KePBg51mHm29EJedtxEMJG?maker=9mkQDdUrcyPAmsBDEJquDLWCEnRK8Ryoxw6ncHCbjjXd")</f>
        <v/>
      </c>
      <c r="M93">
        <f>HYPERLINK("https://dexscreener.com/solana/3iZTtyekBSdmkJXHZ6GEv6KePBg51mHm29EJedtxEMJG?maker=9mkQDdUrcyPAmsBDEJquDLWCEnRK8Ryoxw6ncHCbjjXd","https://dexscreener.com/solana/3iZTtyekBSdmkJXHZ6GEv6KePBg51mHm29EJedtxEMJG?maker=9mkQDdUrcyPAmsBDEJquDLWCEnRK8Ryoxw6ncHCbjjXd")</f>
        <v/>
      </c>
    </row>
    <row r="94">
      <c r="A94" t="inlineStr">
        <is>
          <t>GtDZKAqvMZMnti46ZewMiXCa4oXF4bZxwQPoKzXPFxZn</t>
        </is>
      </c>
      <c r="B94" t="inlineStr">
        <is>
          <t>nub</t>
        </is>
      </c>
      <c r="C94" t="n">
        <v>6</v>
      </c>
      <c r="D94" t="n">
        <v>-2.44</v>
      </c>
      <c r="E94" t="n">
        <v>-0.04</v>
      </c>
      <c r="F94" t="n">
        <v>60.36</v>
      </c>
      <c r="G94" t="n">
        <v>57.91</v>
      </c>
      <c r="H94" t="n">
        <v>4</v>
      </c>
      <c r="I94" t="n">
        <v>3</v>
      </c>
      <c r="J94" t="n">
        <v>-1</v>
      </c>
      <c r="K94" t="n">
        <v>-1</v>
      </c>
      <c r="L94">
        <f>HYPERLINK("https://www.defined.fi/sol/GtDZKAqvMZMnti46ZewMiXCa4oXF4bZxwQPoKzXPFxZn?maker=9mkQDdUrcyPAmsBDEJquDLWCEnRK8Ryoxw6ncHCbjjXd","https://www.defined.fi/sol/GtDZKAqvMZMnti46ZewMiXCa4oXF4bZxwQPoKzXPFxZn?maker=9mkQDdUrcyPAmsBDEJquDLWCEnRK8Ryoxw6ncHCbjjXd")</f>
        <v/>
      </c>
      <c r="M94">
        <f>HYPERLINK("https://dexscreener.com/solana/GtDZKAqvMZMnti46ZewMiXCa4oXF4bZxwQPoKzXPFxZn?maker=9mkQDdUrcyPAmsBDEJquDLWCEnRK8Ryoxw6ncHCbjjXd","https://dexscreener.com/solana/GtDZKAqvMZMnti46ZewMiXCa4oXF4bZxwQPoKzXPFxZn?maker=9mkQDdUrcyPAmsBDEJquDLWCEnRK8Ryoxw6ncHCbjjXd")</f>
        <v/>
      </c>
    </row>
    <row r="95">
      <c r="A95" t="inlineStr">
        <is>
          <t>BVG3BJH4ghUPJT9mCi7JbziNwx3dqRTzgo9x5poGpump</t>
        </is>
      </c>
      <c r="B95" t="inlineStr">
        <is>
          <t>rocky</t>
        </is>
      </c>
      <c r="C95" t="n">
        <v>7</v>
      </c>
      <c r="D95" t="n">
        <v>0.475</v>
      </c>
      <c r="E95" t="n">
        <v>0.03</v>
      </c>
      <c r="F95" t="n">
        <v>13.82</v>
      </c>
      <c r="G95" t="n">
        <v>14.29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HYPERLINK("https://www.defined.fi/sol/BVG3BJH4ghUPJT9mCi7JbziNwx3dqRTzgo9x5poGpump?maker=9mkQDdUrcyPAmsBDEJquDLWCEnRK8Ryoxw6ncHCbjjXd","https://www.defined.fi/sol/BVG3BJH4ghUPJT9mCi7JbziNwx3dqRTzgo9x5poGpump?maker=9mkQDdUrcyPAmsBDEJquDLWCEnRK8Ryoxw6ncHCbjjXd")</f>
        <v/>
      </c>
      <c r="M95">
        <f>HYPERLINK("https://dexscreener.com/solana/BVG3BJH4ghUPJT9mCi7JbziNwx3dqRTzgo9x5poGpump?maker=9mkQDdUrcyPAmsBDEJquDLWCEnRK8Ryoxw6ncHCbjjXd","https://dexscreener.com/solana/BVG3BJH4ghUPJT9mCi7JbziNwx3dqRTzgo9x5poGpump?maker=9mkQDdUrcyPAmsBDEJquDLWCEnRK8Ryoxw6ncHCbjjXd")</f>
        <v/>
      </c>
    </row>
    <row r="96">
      <c r="A96" t="inlineStr">
        <is>
          <t>H4fKM95QNPDNo9b2oZfgDFNHjPpktLLEHo3pEii2pump</t>
        </is>
      </c>
      <c r="B96" t="inlineStr">
        <is>
          <t>unknown_H4fK</t>
        </is>
      </c>
      <c r="C96" t="n">
        <v>8</v>
      </c>
      <c r="D96" t="n">
        <v>0.028</v>
      </c>
      <c r="E96" t="n">
        <v>0.03</v>
      </c>
      <c r="F96" t="n">
        <v>0.918</v>
      </c>
      <c r="G96" t="n">
        <v>0.946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HYPERLINK("https://www.defined.fi/sol/H4fKM95QNPDNo9b2oZfgDFNHjPpktLLEHo3pEii2pump?maker=9mkQDdUrcyPAmsBDEJquDLWCEnRK8Ryoxw6ncHCbjjXd","https://www.defined.fi/sol/H4fKM95QNPDNo9b2oZfgDFNHjPpktLLEHo3pEii2pump?maker=9mkQDdUrcyPAmsBDEJquDLWCEnRK8Ryoxw6ncHCbjjXd")</f>
        <v/>
      </c>
      <c r="M96">
        <f>HYPERLINK("https://dexscreener.com/solana/H4fKM95QNPDNo9b2oZfgDFNHjPpktLLEHo3pEii2pump?maker=9mkQDdUrcyPAmsBDEJquDLWCEnRK8Ryoxw6ncHCbjjXd","https://dexscreener.com/solana/H4fKM95QNPDNo9b2oZfgDFNHjPpktLLEHo3pEii2pump?maker=9mkQDdUrcyPAmsBDEJquDLWCEnRK8Ryoxw6ncHCbjjXd")</f>
        <v/>
      </c>
    </row>
    <row r="97">
      <c r="A97" t="inlineStr">
        <is>
          <t>8mRGwu2vgL6sAmd32xV7Wd6xU8eLm3qQiibah1Jppump</t>
        </is>
      </c>
      <c r="B97" t="inlineStr">
        <is>
          <t>ROKO</t>
        </is>
      </c>
      <c r="C97" t="n">
        <v>8</v>
      </c>
      <c r="D97" t="n">
        <v>1.72</v>
      </c>
      <c r="E97" t="n">
        <v>-1</v>
      </c>
      <c r="F97" t="n">
        <v>0.893</v>
      </c>
      <c r="G97" t="n">
        <v>2.61</v>
      </c>
      <c r="H97" t="n">
        <v>1</v>
      </c>
      <c r="I97" t="n">
        <v>2</v>
      </c>
      <c r="J97" t="n">
        <v>-1</v>
      </c>
      <c r="K97" t="n">
        <v>-1</v>
      </c>
      <c r="L97">
        <f>HYPERLINK("https://www.defined.fi/sol/8mRGwu2vgL6sAmd32xV7Wd6xU8eLm3qQiibah1Jppump?maker=9mkQDdUrcyPAmsBDEJquDLWCEnRK8Ryoxw6ncHCbjjXd","https://www.defined.fi/sol/8mRGwu2vgL6sAmd32xV7Wd6xU8eLm3qQiibah1Jppump?maker=9mkQDdUrcyPAmsBDEJquDLWCEnRK8Ryoxw6ncHCbjjXd")</f>
        <v/>
      </c>
      <c r="M97">
        <f>HYPERLINK("https://dexscreener.com/solana/8mRGwu2vgL6sAmd32xV7Wd6xU8eLm3qQiibah1Jppump?maker=9mkQDdUrcyPAmsBDEJquDLWCEnRK8Ryoxw6ncHCbjjXd","https://dexscreener.com/solana/8mRGwu2vgL6sAmd32xV7Wd6xU8eLm3qQiibah1Jppump?maker=9mkQDdUrcyPAmsBDEJquDLWCEnRK8Ryoxw6ncHCbjjXd")</f>
        <v/>
      </c>
    </row>
    <row r="98">
      <c r="A98" t="inlineStr">
        <is>
          <t>q181ST7rmrrZrXgKButYmTb7Wt2p34BvLuvPWaypump</t>
        </is>
      </c>
      <c r="B98" t="inlineStr">
        <is>
          <t>VERY</t>
        </is>
      </c>
      <c r="C98" t="n">
        <v>9</v>
      </c>
      <c r="D98" t="n">
        <v>0.544</v>
      </c>
      <c r="E98" t="n">
        <v>0.62</v>
      </c>
      <c r="F98" t="n">
        <v>0.877</v>
      </c>
      <c r="G98" t="n">
        <v>1.42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HYPERLINK("https://www.defined.fi/sol/q181ST7rmrrZrXgKButYmTb7Wt2p34BvLuvPWaypump?maker=9mkQDdUrcyPAmsBDEJquDLWCEnRK8Ryoxw6ncHCbjjXd","https://www.defined.fi/sol/q181ST7rmrrZrXgKButYmTb7Wt2p34BvLuvPWaypump?maker=9mkQDdUrcyPAmsBDEJquDLWCEnRK8Ryoxw6ncHCbjjXd")</f>
        <v/>
      </c>
      <c r="M98">
        <f>HYPERLINK("https://dexscreener.com/solana/q181ST7rmrrZrXgKButYmTb7Wt2p34BvLuvPWaypump?maker=9mkQDdUrcyPAmsBDEJquDLWCEnRK8Ryoxw6ncHCbjjXd","https://dexscreener.com/solana/q181ST7rmrrZrXgKButYmTb7Wt2p34BvLuvPWaypump?maker=9mkQDdUrcyPAmsBDEJquDLWCEnRK8Ryoxw6ncHCbjjXd")</f>
        <v/>
      </c>
    </row>
    <row r="99">
      <c r="A99" t="inlineStr">
        <is>
          <t>6FcmYXkiQNy8jeWfZicveZQYKZ1vM3pBmsNgHs4Epump</t>
        </is>
      </c>
      <c r="B99" t="inlineStr">
        <is>
          <t>Wizzy</t>
        </is>
      </c>
      <c r="C99" t="n">
        <v>9</v>
      </c>
      <c r="D99" t="n">
        <v>-2.14</v>
      </c>
      <c r="E99" t="n">
        <v>-0.83</v>
      </c>
      <c r="F99" t="n">
        <v>2.6</v>
      </c>
      <c r="G99" t="n">
        <v>0.453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HYPERLINK("https://www.defined.fi/sol/6FcmYXkiQNy8jeWfZicveZQYKZ1vM3pBmsNgHs4Epump?maker=9mkQDdUrcyPAmsBDEJquDLWCEnRK8Ryoxw6ncHCbjjXd","https://www.defined.fi/sol/6FcmYXkiQNy8jeWfZicveZQYKZ1vM3pBmsNgHs4Epump?maker=9mkQDdUrcyPAmsBDEJquDLWCEnRK8Ryoxw6ncHCbjjXd")</f>
        <v/>
      </c>
      <c r="M99">
        <f>HYPERLINK("https://dexscreener.com/solana/6FcmYXkiQNy8jeWfZicveZQYKZ1vM3pBmsNgHs4Epump?maker=9mkQDdUrcyPAmsBDEJquDLWCEnRK8Ryoxw6ncHCbjjXd","https://dexscreener.com/solana/6FcmYXkiQNy8jeWfZicveZQYKZ1vM3pBmsNgHs4Epump?maker=9mkQDdUrcyPAmsBDEJquDLWCEnRK8Ryoxw6ncHCbjjXd")</f>
        <v/>
      </c>
    </row>
    <row r="100">
      <c r="A100" t="inlineStr">
        <is>
          <t>mkvXiNBpa8uiSApe5BrhWVJaT87pJFTZxRy7zFapump</t>
        </is>
      </c>
      <c r="B100" t="inlineStr">
        <is>
          <t>Nailong</t>
        </is>
      </c>
      <c r="C100" t="n">
        <v>9</v>
      </c>
      <c r="D100" t="n">
        <v>2.69</v>
      </c>
      <c r="E100" t="n">
        <v>0.2</v>
      </c>
      <c r="F100" t="n">
        <v>13.12</v>
      </c>
      <c r="G100" t="n">
        <v>15.82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HYPERLINK("https://www.defined.fi/sol/mkvXiNBpa8uiSApe5BrhWVJaT87pJFTZxRy7zFapump?maker=9mkQDdUrcyPAmsBDEJquDLWCEnRK8Ryoxw6ncHCbjjXd","https://www.defined.fi/sol/mkvXiNBpa8uiSApe5BrhWVJaT87pJFTZxRy7zFapump?maker=9mkQDdUrcyPAmsBDEJquDLWCEnRK8Ryoxw6ncHCbjjXd")</f>
        <v/>
      </c>
      <c r="M100">
        <f>HYPERLINK("https://dexscreener.com/solana/mkvXiNBpa8uiSApe5BrhWVJaT87pJFTZxRy7zFapump?maker=9mkQDdUrcyPAmsBDEJquDLWCEnRK8Ryoxw6ncHCbjjXd","https://dexscreener.com/solana/mkvXiNBpa8uiSApe5BrhWVJaT87pJFTZxRy7zFapump?maker=9mkQDdUrcyPAmsBDEJquDLWCEnRK8Ryoxw6ncHCbjjXd")</f>
        <v/>
      </c>
    </row>
    <row r="101">
      <c r="A101" t="inlineStr">
        <is>
          <t>24gG4br5xFBRmxdqpgirtxgcr7BaWoErQfc2uyDp2Qhh</t>
        </is>
      </c>
      <c r="B101" t="inlineStr">
        <is>
          <t>NOS</t>
        </is>
      </c>
      <c r="C101" t="n">
        <v>10</v>
      </c>
      <c r="D101" t="n">
        <v>1.52</v>
      </c>
      <c r="E101" t="n">
        <v>0.22</v>
      </c>
      <c r="F101" t="n">
        <v>7.03</v>
      </c>
      <c r="G101" t="n">
        <v>8.550000000000001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HYPERLINK("https://www.defined.fi/sol/24gG4br5xFBRmxdqpgirtxgcr7BaWoErQfc2uyDp2Qhh?maker=9mkQDdUrcyPAmsBDEJquDLWCEnRK8Ryoxw6ncHCbjjXd","https://www.defined.fi/sol/24gG4br5xFBRmxdqpgirtxgcr7BaWoErQfc2uyDp2Qhh?maker=9mkQDdUrcyPAmsBDEJquDLWCEnRK8Ryoxw6ncHCbjjXd")</f>
        <v/>
      </c>
      <c r="M101">
        <f>HYPERLINK("https://dexscreener.com/solana/24gG4br5xFBRmxdqpgirtxgcr7BaWoErQfc2uyDp2Qhh?maker=9mkQDdUrcyPAmsBDEJquDLWCEnRK8Ryoxw6ncHCbjjXd","https://dexscreener.com/solana/24gG4br5xFBRmxdqpgirtxgcr7BaWoErQfc2uyDp2Qhh?maker=9mkQDdUrcyPAmsBDEJquDLWCEnRK8Ryoxw6ncHCbjjXd")</f>
        <v/>
      </c>
    </row>
    <row r="102">
      <c r="A102" t="inlineStr">
        <is>
          <t>3gjABvTgEhrzDw9zW4hCVrpYkVp9gHxYv6WdF7xtpump</t>
        </is>
      </c>
      <c r="B102" t="inlineStr">
        <is>
          <t>Hinton</t>
        </is>
      </c>
      <c r="C102" t="n">
        <v>10</v>
      </c>
      <c r="D102" t="n">
        <v>-0.063</v>
      </c>
      <c r="E102" t="n">
        <v>-1</v>
      </c>
      <c r="F102" t="n">
        <v>0.619</v>
      </c>
      <c r="G102" t="n">
        <v>0.555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HYPERLINK("https://www.defined.fi/sol/3gjABvTgEhrzDw9zW4hCVrpYkVp9gHxYv6WdF7xtpump?maker=9mkQDdUrcyPAmsBDEJquDLWCEnRK8Ryoxw6ncHCbjjXd","https://www.defined.fi/sol/3gjABvTgEhrzDw9zW4hCVrpYkVp9gHxYv6WdF7xtpump?maker=9mkQDdUrcyPAmsBDEJquDLWCEnRK8Ryoxw6ncHCbjjXd")</f>
        <v/>
      </c>
      <c r="M102">
        <f>HYPERLINK("https://dexscreener.com/solana/3gjABvTgEhrzDw9zW4hCVrpYkVp9gHxYv6WdF7xtpump?maker=9mkQDdUrcyPAmsBDEJquDLWCEnRK8Ryoxw6ncHCbjjXd","https://dexscreener.com/solana/3gjABvTgEhrzDw9zW4hCVrpYkVp9gHxYv6WdF7xtpump?maker=9mkQDdUrcyPAmsBDEJquDLWCEnRK8Ryoxw6ncHCbjjXd")</f>
        <v/>
      </c>
    </row>
    <row r="103">
      <c r="A103" t="inlineStr">
        <is>
          <t>EK5bbU32KxCXxQoKV5x1mTkoCrfMCimGhwtd3c2bpump</t>
        </is>
      </c>
      <c r="B103" t="inlineStr">
        <is>
          <t>Hinton</t>
        </is>
      </c>
      <c r="C103" t="n">
        <v>10</v>
      </c>
      <c r="D103" t="n">
        <v>0.416</v>
      </c>
      <c r="E103" t="n">
        <v>-1</v>
      </c>
      <c r="F103" t="n">
        <v>2.66</v>
      </c>
      <c r="G103" t="n">
        <v>3.07</v>
      </c>
      <c r="H103" t="n">
        <v>1</v>
      </c>
      <c r="I103" t="n">
        <v>2</v>
      </c>
      <c r="J103" t="n">
        <v>-1</v>
      </c>
      <c r="K103" t="n">
        <v>-1</v>
      </c>
      <c r="L103">
        <f>HYPERLINK("https://www.defined.fi/sol/EK5bbU32KxCXxQoKV5x1mTkoCrfMCimGhwtd3c2bpump?maker=9mkQDdUrcyPAmsBDEJquDLWCEnRK8Ryoxw6ncHCbjjXd","https://www.defined.fi/sol/EK5bbU32KxCXxQoKV5x1mTkoCrfMCimGhwtd3c2bpump?maker=9mkQDdUrcyPAmsBDEJquDLWCEnRK8Ryoxw6ncHCbjjXd")</f>
        <v/>
      </c>
      <c r="M103">
        <f>HYPERLINK("https://dexscreener.com/solana/EK5bbU32KxCXxQoKV5x1mTkoCrfMCimGhwtd3c2bpump?maker=9mkQDdUrcyPAmsBDEJquDLWCEnRK8Ryoxw6ncHCbjjXd","https://dexscreener.com/solana/EK5bbU32KxCXxQoKV5x1mTkoCrfMCimGhwtd3c2bpump?maker=9mkQDdUrcyPAmsBDEJquDLWCEnRK8Ryoxw6ncHCbjjXd")</f>
        <v/>
      </c>
    </row>
    <row r="104">
      <c r="A104" t="inlineStr">
        <is>
          <t>4wvuT22Marg5RWgmw9cB6PVsTPAmxsFBFauybXV4pump</t>
        </is>
      </c>
      <c r="B104" t="inlineStr">
        <is>
          <t>MIHARU</t>
        </is>
      </c>
      <c r="C104" t="n">
        <v>10</v>
      </c>
      <c r="D104" t="n">
        <v>14.23</v>
      </c>
      <c r="E104" t="n">
        <v>15</v>
      </c>
      <c r="F104" t="n">
        <v>0.897</v>
      </c>
      <c r="G104" t="n">
        <v>15.12</v>
      </c>
      <c r="H104" t="n">
        <v>1</v>
      </c>
      <c r="I104" t="n">
        <v>4</v>
      </c>
      <c r="J104" t="n">
        <v>-1</v>
      </c>
      <c r="K104" t="n">
        <v>-1</v>
      </c>
      <c r="L104">
        <f>HYPERLINK("https://www.defined.fi/sol/4wvuT22Marg5RWgmw9cB6PVsTPAmxsFBFauybXV4pump?maker=9mkQDdUrcyPAmsBDEJquDLWCEnRK8Ryoxw6ncHCbjjXd","https://www.defined.fi/sol/4wvuT22Marg5RWgmw9cB6PVsTPAmxsFBFauybXV4pump?maker=9mkQDdUrcyPAmsBDEJquDLWCEnRK8Ryoxw6ncHCbjjXd")</f>
        <v/>
      </c>
      <c r="M104">
        <f>HYPERLINK("https://dexscreener.com/solana/4wvuT22Marg5RWgmw9cB6PVsTPAmxsFBFauybXV4pump?maker=9mkQDdUrcyPAmsBDEJquDLWCEnRK8Ryoxw6ncHCbjjXd","https://dexscreener.com/solana/4wvuT22Marg5RWgmw9cB6PVsTPAmxsFBFauybXV4pump?maker=9mkQDdUrcyPAmsBDEJquDLWCEnRK8Ryoxw6ncHCbjjXd")</f>
        <v/>
      </c>
    </row>
    <row r="105">
      <c r="A105" t="inlineStr">
        <is>
          <t>DHoadXCbf6TcadkcMGJ8kFRdDa2sXPQ1KrgodUDRpump</t>
        </is>
      </c>
      <c r="B105" t="inlineStr">
        <is>
          <t>CHIIKAWA</t>
        </is>
      </c>
      <c r="C105" t="n">
        <v>10</v>
      </c>
      <c r="D105" t="n">
        <v>-4.49</v>
      </c>
      <c r="E105" t="n">
        <v>-0.57</v>
      </c>
      <c r="F105" t="n">
        <v>7.85</v>
      </c>
      <c r="G105" t="n">
        <v>3.36</v>
      </c>
      <c r="H105" t="n">
        <v>2</v>
      </c>
      <c r="I105" t="n">
        <v>1</v>
      </c>
      <c r="J105" t="n">
        <v>-1</v>
      </c>
      <c r="K105" t="n">
        <v>-1</v>
      </c>
      <c r="L105">
        <f>HYPERLINK("https://www.defined.fi/sol/DHoadXCbf6TcadkcMGJ8kFRdDa2sXPQ1KrgodUDRpump?maker=9mkQDdUrcyPAmsBDEJquDLWCEnRK8Ryoxw6ncHCbjjXd","https://www.defined.fi/sol/DHoadXCbf6TcadkcMGJ8kFRdDa2sXPQ1KrgodUDRpump?maker=9mkQDdUrcyPAmsBDEJquDLWCEnRK8Ryoxw6ncHCbjjXd")</f>
        <v/>
      </c>
      <c r="M105">
        <f>HYPERLINK("https://dexscreener.com/solana/DHoadXCbf6TcadkcMGJ8kFRdDa2sXPQ1KrgodUDRpump?maker=9mkQDdUrcyPAmsBDEJquDLWCEnRK8Ryoxw6ncHCbjjXd","https://dexscreener.com/solana/DHoadXCbf6TcadkcMGJ8kFRdDa2sXPQ1KrgodUDRpump?maker=9mkQDdUrcyPAmsBDEJquDLWCEnRK8Ryoxw6ncHCbjjXd")</f>
        <v/>
      </c>
    </row>
    <row r="106">
      <c r="A106" t="inlineStr">
        <is>
          <t>BWzZQswJRUh5aHQ5P6txtgC2GwYdmJ58ukwriUFFpump</t>
        </is>
      </c>
      <c r="B106" t="inlineStr">
        <is>
          <t>ZIMOMO</t>
        </is>
      </c>
      <c r="C106" t="n">
        <v>10</v>
      </c>
      <c r="D106" t="n">
        <v>-1.37</v>
      </c>
      <c r="E106" t="n">
        <v>-0.41</v>
      </c>
      <c r="F106" t="n">
        <v>3.34</v>
      </c>
      <c r="G106" t="n">
        <v>1.98</v>
      </c>
      <c r="H106" t="n">
        <v>1</v>
      </c>
      <c r="I106" t="n">
        <v>1</v>
      </c>
      <c r="J106" t="n">
        <v>-1</v>
      </c>
      <c r="K106" t="n">
        <v>-1</v>
      </c>
      <c r="L106">
        <f>HYPERLINK("https://www.defined.fi/sol/BWzZQswJRUh5aHQ5P6txtgC2GwYdmJ58ukwriUFFpump?maker=9mkQDdUrcyPAmsBDEJquDLWCEnRK8Ryoxw6ncHCbjjXd","https://www.defined.fi/sol/BWzZQswJRUh5aHQ5P6txtgC2GwYdmJ58ukwriUFFpump?maker=9mkQDdUrcyPAmsBDEJquDLWCEnRK8Ryoxw6ncHCbjjXd")</f>
        <v/>
      </c>
      <c r="M106">
        <f>HYPERLINK("https://dexscreener.com/solana/BWzZQswJRUh5aHQ5P6txtgC2GwYdmJ58ukwriUFFpump?maker=9mkQDdUrcyPAmsBDEJquDLWCEnRK8Ryoxw6ncHCbjjXd","https://dexscreener.com/solana/BWzZQswJRUh5aHQ5P6txtgC2GwYdmJ58ukwriUFFpump?maker=9mkQDdUrcyPAmsBDEJquDLWCEnRK8Ryoxw6ncHCbjjXd")</f>
        <v/>
      </c>
    </row>
    <row r="107">
      <c r="A107" t="inlineStr">
        <is>
          <t>4bLyzrVvz43NrDBu5J142wpbXNFaBfDQknRRqNoPpump</t>
        </is>
      </c>
      <c r="B107" t="inlineStr">
        <is>
          <t>chance</t>
        </is>
      </c>
      <c r="C107" t="n">
        <v>11</v>
      </c>
      <c r="D107" t="n">
        <v>-4.91</v>
      </c>
      <c r="E107" t="n">
        <v>-0.6</v>
      </c>
      <c r="F107" t="n">
        <v>8.15</v>
      </c>
      <c r="G107" t="n">
        <v>3.24</v>
      </c>
      <c r="H107" t="n">
        <v>1</v>
      </c>
      <c r="I107" t="n">
        <v>1</v>
      </c>
      <c r="J107" t="n">
        <v>-1</v>
      </c>
      <c r="K107" t="n">
        <v>-1</v>
      </c>
      <c r="L107">
        <f>HYPERLINK("https://www.defined.fi/sol/4bLyzrVvz43NrDBu5J142wpbXNFaBfDQknRRqNoPpump?maker=9mkQDdUrcyPAmsBDEJquDLWCEnRK8Ryoxw6ncHCbjjXd","https://www.defined.fi/sol/4bLyzrVvz43NrDBu5J142wpbXNFaBfDQknRRqNoPpump?maker=9mkQDdUrcyPAmsBDEJquDLWCEnRK8Ryoxw6ncHCbjjXd")</f>
        <v/>
      </c>
      <c r="M107">
        <f>HYPERLINK("https://dexscreener.com/solana/4bLyzrVvz43NrDBu5J142wpbXNFaBfDQknRRqNoPpump?maker=9mkQDdUrcyPAmsBDEJquDLWCEnRK8Ryoxw6ncHCbjjXd","https://dexscreener.com/solana/4bLyzrVvz43NrDBu5J142wpbXNFaBfDQknRRqNoPpump?maker=9mkQDdUrcyPAmsBDEJquDLWCEnRK8Ryoxw6ncHCbjjXd")</f>
        <v/>
      </c>
    </row>
    <row r="108">
      <c r="A108" t="inlineStr">
        <is>
          <t>mqq7mJMhD6upLnLVFok6gZ6Ajk3s1qTpzFvmu2hpump</t>
        </is>
      </c>
      <c r="B108" t="inlineStr">
        <is>
          <t>S&amp;P500</t>
        </is>
      </c>
      <c r="C108" t="n">
        <v>11</v>
      </c>
      <c r="D108" t="n">
        <v>1.14</v>
      </c>
      <c r="E108" t="n">
        <v>0.42</v>
      </c>
      <c r="F108" t="n">
        <v>2.74</v>
      </c>
      <c r="G108" t="n">
        <v>3.88</v>
      </c>
      <c r="H108" t="n">
        <v>1</v>
      </c>
      <c r="I108" t="n">
        <v>2</v>
      </c>
      <c r="J108" t="n">
        <v>-1</v>
      </c>
      <c r="K108" t="n">
        <v>-1</v>
      </c>
      <c r="L108">
        <f>HYPERLINK("https://www.defined.fi/sol/mqq7mJMhD6upLnLVFok6gZ6Ajk3s1qTpzFvmu2hpump?maker=9mkQDdUrcyPAmsBDEJquDLWCEnRK8Ryoxw6ncHCbjjXd","https://www.defined.fi/sol/mqq7mJMhD6upLnLVFok6gZ6Ajk3s1qTpzFvmu2hpump?maker=9mkQDdUrcyPAmsBDEJquDLWCEnRK8Ryoxw6ncHCbjjXd")</f>
        <v/>
      </c>
      <c r="M108">
        <f>HYPERLINK("https://dexscreener.com/solana/mqq7mJMhD6upLnLVFok6gZ6Ajk3s1qTpzFvmu2hpump?maker=9mkQDdUrcyPAmsBDEJquDLWCEnRK8Ryoxw6ncHCbjjXd","https://dexscreener.com/solana/mqq7mJMhD6upLnLVFok6gZ6Ajk3s1qTpzFvmu2hpump?maker=9mkQDdUrcyPAmsBDEJquDLWCEnRK8Ryoxw6ncHCbjjXd")</f>
        <v/>
      </c>
    </row>
    <row r="109">
      <c r="A109" t="inlineStr">
        <is>
          <t>fESbUKjuMY6jzDH9VP8cy4p3pu2q5W2rK2XghVfNseP</t>
        </is>
      </c>
      <c r="B109" t="inlineStr">
        <is>
          <t>SOLANA</t>
        </is>
      </c>
      <c r="C109" t="n">
        <v>11</v>
      </c>
      <c r="D109" t="n">
        <v>-1.29</v>
      </c>
      <c r="E109" t="n">
        <v>-0.1</v>
      </c>
      <c r="F109" t="n">
        <v>12.72</v>
      </c>
      <c r="G109" t="n">
        <v>11.43</v>
      </c>
      <c r="H109" t="n">
        <v>1</v>
      </c>
      <c r="I109" t="n">
        <v>1</v>
      </c>
      <c r="J109" t="n">
        <v>-1</v>
      </c>
      <c r="K109" t="n">
        <v>-1</v>
      </c>
      <c r="L109">
        <f>HYPERLINK("https://www.defined.fi/sol/fESbUKjuMY6jzDH9VP8cy4p3pu2q5W2rK2XghVfNseP?maker=9mkQDdUrcyPAmsBDEJquDLWCEnRK8Ryoxw6ncHCbjjXd","https://www.defined.fi/sol/fESbUKjuMY6jzDH9VP8cy4p3pu2q5W2rK2XghVfNseP?maker=9mkQDdUrcyPAmsBDEJquDLWCEnRK8Ryoxw6ncHCbjjXd")</f>
        <v/>
      </c>
      <c r="M109">
        <f>HYPERLINK("https://dexscreener.com/solana/fESbUKjuMY6jzDH9VP8cy4p3pu2q5W2rK2XghVfNseP?maker=9mkQDdUrcyPAmsBDEJquDLWCEnRK8Ryoxw6ncHCbjjXd","https://dexscreener.com/solana/fESbUKjuMY6jzDH9VP8cy4p3pu2q5W2rK2XghVfNseP?maker=9mkQDdUrcyPAmsBDEJquDLWCEnRK8Ryoxw6ncHCbjjXd")</f>
        <v/>
      </c>
    </row>
    <row r="110">
      <c r="A110" t="inlineStr">
        <is>
          <t>E6AujzX54E1ZoPDFP2CyG3HHUVKygEkp6DRqig61pump</t>
        </is>
      </c>
      <c r="B110" t="inlineStr">
        <is>
          <t>Pochita</t>
        </is>
      </c>
      <c r="C110" t="n">
        <v>11</v>
      </c>
      <c r="D110" t="n">
        <v>0.603</v>
      </c>
      <c r="E110" t="n">
        <v>0.02</v>
      </c>
      <c r="F110" t="n">
        <v>37.2</v>
      </c>
      <c r="G110" t="n">
        <v>37.8</v>
      </c>
      <c r="H110" t="n">
        <v>2</v>
      </c>
      <c r="I110" t="n">
        <v>1</v>
      </c>
      <c r="J110" t="n">
        <v>-1</v>
      </c>
      <c r="K110" t="n">
        <v>-1</v>
      </c>
      <c r="L110">
        <f>HYPERLINK("https://www.defined.fi/sol/E6AujzX54E1ZoPDFP2CyG3HHUVKygEkp6DRqig61pump?maker=9mkQDdUrcyPAmsBDEJquDLWCEnRK8Ryoxw6ncHCbjjXd","https://www.defined.fi/sol/E6AujzX54E1ZoPDFP2CyG3HHUVKygEkp6DRqig61pump?maker=9mkQDdUrcyPAmsBDEJquDLWCEnRK8Ryoxw6ncHCbjjXd")</f>
        <v/>
      </c>
      <c r="M110">
        <f>HYPERLINK("https://dexscreener.com/solana/E6AujzX54E1ZoPDFP2CyG3HHUVKygEkp6DRqig61pump?maker=9mkQDdUrcyPAmsBDEJquDLWCEnRK8Ryoxw6ncHCbjjXd","https://dexscreener.com/solana/E6AujzX54E1ZoPDFP2CyG3HHUVKygEkp6DRqig61pump?maker=9mkQDdUrcyPAmsBDEJquDLWCEnRK8Ryoxw6ncHCbjjXd")</f>
        <v/>
      </c>
    </row>
    <row r="111">
      <c r="A111" t="inlineStr">
        <is>
          <t>Em9zr2tgSmGgRbz3kxyQeRXjRi9oc13wMu6cKam4zWFW</t>
        </is>
      </c>
      <c r="B111" t="inlineStr">
        <is>
          <t>NAMI</t>
        </is>
      </c>
      <c r="C111" t="n">
        <v>12</v>
      </c>
      <c r="D111" t="n">
        <v>-1.66</v>
      </c>
      <c r="E111" t="n">
        <v>-0.09</v>
      </c>
      <c r="F111" t="n">
        <v>18.52</v>
      </c>
      <c r="G111" t="n">
        <v>16.86</v>
      </c>
      <c r="H111" t="n">
        <v>2</v>
      </c>
      <c r="I111" t="n">
        <v>2</v>
      </c>
      <c r="J111" t="n">
        <v>-1</v>
      </c>
      <c r="K111" t="n">
        <v>-1</v>
      </c>
      <c r="L111">
        <f>HYPERLINK("https://www.defined.fi/sol/Em9zr2tgSmGgRbz3kxyQeRXjRi9oc13wMu6cKam4zWFW?maker=9mkQDdUrcyPAmsBDEJquDLWCEnRK8Ryoxw6ncHCbjjXd","https://www.defined.fi/sol/Em9zr2tgSmGgRbz3kxyQeRXjRi9oc13wMu6cKam4zWFW?maker=9mkQDdUrcyPAmsBDEJquDLWCEnRK8Ryoxw6ncHCbjjXd")</f>
        <v/>
      </c>
      <c r="M111">
        <f>HYPERLINK("https://dexscreener.com/solana/Em9zr2tgSmGgRbz3kxyQeRXjRi9oc13wMu6cKam4zWFW?maker=9mkQDdUrcyPAmsBDEJquDLWCEnRK8Ryoxw6ncHCbjjXd","https://dexscreener.com/solana/Em9zr2tgSmGgRbz3kxyQeRXjRi9oc13wMu6cKam4zWFW?maker=9mkQDdUrcyPAmsBDEJquDLWCEnRK8Ryoxw6ncHCbjjXd")</f>
        <v/>
      </c>
    </row>
    <row r="112">
      <c r="A112" t="inlineStr">
        <is>
          <t>3B5wuUrMEi5yATD7on46hKfej3pfmd7t1RKgrsN3pump</t>
        </is>
      </c>
      <c r="B112" t="inlineStr">
        <is>
          <t>BILLY</t>
        </is>
      </c>
      <c r="C112" t="n">
        <v>13</v>
      </c>
      <c r="D112" t="n">
        <v>33.71</v>
      </c>
      <c r="E112" t="n">
        <v>0.17</v>
      </c>
      <c r="F112" t="n">
        <v>199.39</v>
      </c>
      <c r="G112" t="n">
        <v>233.1</v>
      </c>
      <c r="H112" t="n">
        <v>1</v>
      </c>
      <c r="I112" t="n">
        <v>3</v>
      </c>
      <c r="J112" t="n">
        <v>-1</v>
      </c>
      <c r="K112" t="n">
        <v>-1</v>
      </c>
      <c r="L112">
        <f>HYPERLINK("https://www.defined.fi/sol/3B5wuUrMEi5yATD7on46hKfej3pfmd7t1RKgrsN3pump?maker=9mkQDdUrcyPAmsBDEJquDLWCEnRK8Ryoxw6ncHCbjjXd","https://www.defined.fi/sol/3B5wuUrMEi5yATD7on46hKfej3pfmd7t1RKgrsN3pump?maker=9mkQDdUrcyPAmsBDEJquDLWCEnRK8Ryoxw6ncHCbjjXd")</f>
        <v/>
      </c>
      <c r="M112">
        <f>HYPERLINK("https://dexscreener.com/solana/3B5wuUrMEi5yATD7on46hKfej3pfmd7t1RKgrsN3pump?maker=9mkQDdUrcyPAmsBDEJquDLWCEnRK8Ryoxw6ncHCbjjXd","https://dexscreener.com/solana/3B5wuUrMEi5yATD7on46hKfej3pfmd7t1RKgrsN3pump?maker=9mkQDdUrcyPAmsBDEJquDLWCEnRK8Ryoxw6ncHCbjjXd")</f>
        <v/>
      </c>
    </row>
    <row r="113">
      <c r="A113" t="inlineStr">
        <is>
          <t>B6MZeWRaqswvJJtpDnvaGEtLzTSzrygM2wHwEHKppump</t>
        </is>
      </c>
      <c r="B113" t="inlineStr">
        <is>
          <t>jotchua</t>
        </is>
      </c>
      <c r="C113" t="n">
        <v>13</v>
      </c>
      <c r="D113" t="n">
        <v>0.158</v>
      </c>
      <c r="E113" t="n">
        <v>0.08</v>
      </c>
      <c r="F113" t="n">
        <v>1.88</v>
      </c>
      <c r="G113" t="n">
        <v>2.03</v>
      </c>
      <c r="H113" t="n">
        <v>1</v>
      </c>
      <c r="I113" t="n">
        <v>1</v>
      </c>
      <c r="J113" t="n">
        <v>-1</v>
      </c>
      <c r="K113" t="n">
        <v>-1</v>
      </c>
      <c r="L113">
        <f>HYPERLINK("https://www.defined.fi/sol/B6MZeWRaqswvJJtpDnvaGEtLzTSzrygM2wHwEHKppump?maker=9mkQDdUrcyPAmsBDEJquDLWCEnRK8Ryoxw6ncHCbjjXd","https://www.defined.fi/sol/B6MZeWRaqswvJJtpDnvaGEtLzTSzrygM2wHwEHKppump?maker=9mkQDdUrcyPAmsBDEJquDLWCEnRK8Ryoxw6ncHCbjjXd")</f>
        <v/>
      </c>
      <c r="M113">
        <f>HYPERLINK("https://dexscreener.com/solana/B6MZeWRaqswvJJtpDnvaGEtLzTSzrygM2wHwEHKppump?maker=9mkQDdUrcyPAmsBDEJquDLWCEnRK8Ryoxw6ncHCbjjXd","https://dexscreener.com/solana/B6MZeWRaqswvJJtpDnvaGEtLzTSzrygM2wHwEHKppump?maker=9mkQDdUrcyPAmsBDEJquDLWCEnRK8Ryoxw6ncHCbjjXd")</f>
        <v/>
      </c>
    </row>
    <row r="114">
      <c r="A114" t="inlineStr">
        <is>
          <t>F6s6hxSW6yWF4h5YBbW28JHLFEGXKYbEmungaTPtpump</t>
        </is>
      </c>
      <c r="B114" t="inlineStr">
        <is>
          <t>DORAE</t>
        </is>
      </c>
      <c r="C114" t="n">
        <v>15</v>
      </c>
      <c r="D114" t="n">
        <v>-1.09</v>
      </c>
      <c r="E114" t="n">
        <v>-0.31</v>
      </c>
      <c r="F114" t="n">
        <v>3.54</v>
      </c>
      <c r="G114" t="n">
        <v>2.45</v>
      </c>
      <c r="H114" t="n">
        <v>1</v>
      </c>
      <c r="I114" t="n">
        <v>1</v>
      </c>
      <c r="J114" t="n">
        <v>-1</v>
      </c>
      <c r="K114" t="n">
        <v>-1</v>
      </c>
      <c r="L114">
        <f>HYPERLINK("https://www.defined.fi/sol/F6s6hxSW6yWF4h5YBbW28JHLFEGXKYbEmungaTPtpump?maker=9mkQDdUrcyPAmsBDEJquDLWCEnRK8Ryoxw6ncHCbjjXd","https://www.defined.fi/sol/F6s6hxSW6yWF4h5YBbW28JHLFEGXKYbEmungaTPtpump?maker=9mkQDdUrcyPAmsBDEJquDLWCEnRK8Ryoxw6ncHCbjjXd")</f>
        <v/>
      </c>
      <c r="M114">
        <f>HYPERLINK("https://dexscreener.com/solana/F6s6hxSW6yWF4h5YBbW28JHLFEGXKYbEmungaTPtpump?maker=9mkQDdUrcyPAmsBDEJquDLWCEnRK8Ryoxw6ncHCbjjXd","https://dexscreener.com/solana/F6s6hxSW6yWF4h5YBbW28JHLFEGXKYbEmungaTPtpump?maker=9mkQDdUrcyPAmsBDEJquDLWCEnRK8Ryoxw6ncHCbjjXd")</f>
        <v/>
      </c>
    </row>
    <row r="115">
      <c r="A115" t="inlineStr">
        <is>
          <t>8WnQQRbuEZ3CCDbH5MCVioBbw6o75NKANq9WdPhBDsWo</t>
        </is>
      </c>
      <c r="B115" t="inlineStr">
        <is>
          <t>coby</t>
        </is>
      </c>
      <c r="C115" t="n">
        <v>16</v>
      </c>
      <c r="D115" t="n">
        <v>24.27</v>
      </c>
      <c r="E115" t="n">
        <v>0.4</v>
      </c>
      <c r="F115" t="n">
        <v>61.16</v>
      </c>
      <c r="G115" t="n">
        <v>85.43000000000001</v>
      </c>
      <c r="H115" t="n">
        <v>2</v>
      </c>
      <c r="I115" t="n">
        <v>4</v>
      </c>
      <c r="J115" t="n">
        <v>-1</v>
      </c>
      <c r="K115" t="n">
        <v>-1</v>
      </c>
      <c r="L115">
        <f>HYPERLINK("https://www.defined.fi/sol/8WnQQRbuEZ3CCDbH5MCVioBbw6o75NKANq9WdPhBDsWo?maker=9mkQDdUrcyPAmsBDEJquDLWCEnRK8Ryoxw6ncHCbjjXd","https://www.defined.fi/sol/8WnQQRbuEZ3CCDbH5MCVioBbw6o75NKANq9WdPhBDsWo?maker=9mkQDdUrcyPAmsBDEJquDLWCEnRK8Ryoxw6ncHCbjjXd")</f>
        <v/>
      </c>
      <c r="M115">
        <f>HYPERLINK("https://dexscreener.com/solana/8WnQQRbuEZ3CCDbH5MCVioBbw6o75NKANq9WdPhBDsWo?maker=9mkQDdUrcyPAmsBDEJquDLWCEnRK8Ryoxw6ncHCbjjXd","https://dexscreener.com/solana/8WnQQRbuEZ3CCDbH5MCVioBbw6o75NKANq9WdPhBDsWo?maker=9mkQDdUrcyPAmsBDEJquDLWCEnRK8Ryoxw6ncHCbjjXd")</f>
        <v/>
      </c>
    </row>
    <row r="116">
      <c r="A116" t="inlineStr">
        <is>
          <t>6mxTBi4K4MUz11djv9HZwj1V2UUbtevdcuy6dJVapump</t>
        </is>
      </c>
      <c r="B116" t="inlineStr">
        <is>
          <t>George</t>
        </is>
      </c>
      <c r="C116" t="n">
        <v>16</v>
      </c>
      <c r="D116" t="n">
        <v>-1.62</v>
      </c>
      <c r="E116" t="n">
        <v>-0.27</v>
      </c>
      <c r="F116" t="n">
        <v>6.07</v>
      </c>
      <c r="G116" t="n">
        <v>4.45</v>
      </c>
      <c r="H116" t="n">
        <v>2</v>
      </c>
      <c r="I116" t="n">
        <v>2</v>
      </c>
      <c r="J116" t="n">
        <v>-1</v>
      </c>
      <c r="K116" t="n">
        <v>-1</v>
      </c>
      <c r="L116">
        <f>HYPERLINK("https://www.defined.fi/sol/6mxTBi4K4MUz11djv9HZwj1V2UUbtevdcuy6dJVapump?maker=9mkQDdUrcyPAmsBDEJquDLWCEnRK8Ryoxw6ncHCbjjXd","https://www.defined.fi/sol/6mxTBi4K4MUz11djv9HZwj1V2UUbtevdcuy6dJVapump?maker=9mkQDdUrcyPAmsBDEJquDLWCEnRK8Ryoxw6ncHCbjjXd")</f>
        <v/>
      </c>
      <c r="M116">
        <f>HYPERLINK("https://dexscreener.com/solana/6mxTBi4K4MUz11djv9HZwj1V2UUbtevdcuy6dJVapump?maker=9mkQDdUrcyPAmsBDEJquDLWCEnRK8Ryoxw6ncHCbjjXd","https://dexscreener.com/solana/6mxTBi4K4MUz11djv9HZwj1V2UUbtevdcuy6dJVapump?maker=9mkQDdUrcyPAmsBDEJquDLWCEnRK8Ryoxw6ncHCbjjXd")</f>
        <v/>
      </c>
    </row>
    <row r="117">
      <c r="A117" t="inlineStr">
        <is>
          <t>3WPep4ufaToK1aS5s8BL9inzeUrt4DYaQCiic6ZkkC1U</t>
        </is>
      </c>
      <c r="B117" t="inlineStr">
        <is>
          <t>GIKO</t>
        </is>
      </c>
      <c r="C117" t="n">
        <v>16</v>
      </c>
      <c r="D117" t="n">
        <v>-3.56</v>
      </c>
      <c r="E117" t="n">
        <v>-0.06</v>
      </c>
      <c r="F117" t="n">
        <v>63.48</v>
      </c>
      <c r="G117" t="n">
        <v>59.92</v>
      </c>
      <c r="H117" t="n">
        <v>1</v>
      </c>
      <c r="I117" t="n">
        <v>1</v>
      </c>
      <c r="J117" t="n">
        <v>-1</v>
      </c>
      <c r="K117" t="n">
        <v>-1</v>
      </c>
      <c r="L117">
        <f>HYPERLINK("https://www.defined.fi/sol/3WPep4ufaToK1aS5s8BL9inzeUrt4DYaQCiic6ZkkC1U?maker=9mkQDdUrcyPAmsBDEJquDLWCEnRK8Ryoxw6ncHCbjjXd","https://www.defined.fi/sol/3WPep4ufaToK1aS5s8BL9inzeUrt4DYaQCiic6ZkkC1U?maker=9mkQDdUrcyPAmsBDEJquDLWCEnRK8Ryoxw6ncHCbjjXd")</f>
        <v/>
      </c>
      <c r="M117">
        <f>HYPERLINK("https://dexscreener.com/solana/3WPep4ufaToK1aS5s8BL9inzeUrt4DYaQCiic6ZkkC1U?maker=9mkQDdUrcyPAmsBDEJquDLWCEnRK8Ryoxw6ncHCbjjXd","https://dexscreener.com/solana/3WPep4ufaToK1aS5s8BL9inzeUrt4DYaQCiic6ZkkC1U?maker=9mkQDdUrcyPAmsBDEJquDLWCEnRK8Ryoxw6ncHCbjjXd")</f>
        <v/>
      </c>
    </row>
    <row r="118">
      <c r="A118" t="inlineStr">
        <is>
          <t>23YjdQAyrjuM9wRaiwd3gwgiSxTYdZZBvpBpPXXQpump</t>
        </is>
      </c>
      <c r="B118" t="inlineStr">
        <is>
          <t>kapicoin</t>
        </is>
      </c>
      <c r="C118" t="n">
        <v>19</v>
      </c>
      <c r="D118" t="n">
        <v>2.88</v>
      </c>
      <c r="E118" t="n">
        <v>0.59</v>
      </c>
      <c r="F118" t="n">
        <v>4.89</v>
      </c>
      <c r="G118" t="n">
        <v>7.76</v>
      </c>
      <c r="H118" t="n">
        <v>1</v>
      </c>
      <c r="I118" t="n">
        <v>2</v>
      </c>
      <c r="J118" t="n">
        <v>-1</v>
      </c>
      <c r="K118" t="n">
        <v>-1</v>
      </c>
      <c r="L118">
        <f>HYPERLINK("https://www.defined.fi/sol/23YjdQAyrjuM9wRaiwd3gwgiSxTYdZZBvpBpPXXQpump?maker=9mkQDdUrcyPAmsBDEJquDLWCEnRK8Ryoxw6ncHCbjjXd","https://www.defined.fi/sol/23YjdQAyrjuM9wRaiwd3gwgiSxTYdZZBvpBpPXXQpump?maker=9mkQDdUrcyPAmsBDEJquDLWCEnRK8Ryoxw6ncHCbjjXd")</f>
        <v/>
      </c>
      <c r="M118">
        <f>HYPERLINK("https://dexscreener.com/solana/23YjdQAyrjuM9wRaiwd3gwgiSxTYdZZBvpBpPXXQpump?maker=9mkQDdUrcyPAmsBDEJquDLWCEnRK8Ryoxw6ncHCbjjXd","https://dexscreener.com/solana/23YjdQAyrjuM9wRaiwd3gwgiSxTYdZZBvpBpPXXQpump?maker=9mkQDdUrcyPAmsBDEJquDLWCEnRK8Ryoxw6ncHCbjjXd")</f>
        <v/>
      </c>
    </row>
    <row r="119">
      <c r="A119" t="inlineStr">
        <is>
          <t>JDdiiPP23QNxu1WX5kVT5E3AU8cKvLAJG16VFqF9pump</t>
        </is>
      </c>
      <c r="B119" t="inlineStr">
        <is>
          <t>#moo</t>
        </is>
      </c>
      <c r="C119" t="n">
        <v>21</v>
      </c>
      <c r="D119" t="n">
        <v>-0.131</v>
      </c>
      <c r="E119" t="n">
        <v>-0.03</v>
      </c>
      <c r="F119" t="n">
        <v>4.83</v>
      </c>
      <c r="G119" t="n">
        <v>9.06</v>
      </c>
      <c r="H119" t="n">
        <v>1</v>
      </c>
      <c r="I119" t="n">
        <v>5</v>
      </c>
      <c r="J119" t="n">
        <v>-1</v>
      </c>
      <c r="K119" t="n">
        <v>-1</v>
      </c>
      <c r="L119">
        <f>HYPERLINK("https://www.defined.fi/sol/JDdiiPP23QNxu1WX5kVT5E3AU8cKvLAJG16VFqF9pump?maker=9mkQDdUrcyPAmsBDEJquDLWCEnRK8Ryoxw6ncHCbjjXd","https://www.defined.fi/sol/JDdiiPP23QNxu1WX5kVT5E3AU8cKvLAJG16VFqF9pump?maker=9mkQDdUrcyPAmsBDEJquDLWCEnRK8Ryoxw6ncHCbjjXd")</f>
        <v/>
      </c>
      <c r="M119">
        <f>HYPERLINK("https://dexscreener.com/solana/JDdiiPP23QNxu1WX5kVT5E3AU8cKvLAJG16VFqF9pump?maker=9mkQDdUrcyPAmsBDEJquDLWCEnRK8Ryoxw6ncHCbjjXd","https://dexscreener.com/solana/JDdiiPP23QNxu1WX5kVT5E3AU8cKvLAJG16VFqF9pump?maker=9mkQDdUrcyPAmsBDEJquDLWCEnRK8Ryoxw6ncHCbjjXd")</f>
        <v/>
      </c>
    </row>
    <row r="120">
      <c r="A120" t="inlineStr">
        <is>
          <t>GiG7Hr61RVm4CSUxJmgiCoySFQtdiwxtqf64MsRppump</t>
        </is>
      </c>
      <c r="B120" t="inlineStr">
        <is>
          <t>SCF</t>
        </is>
      </c>
      <c r="C120" t="n">
        <v>21</v>
      </c>
      <c r="D120" t="n">
        <v>3.06</v>
      </c>
      <c r="E120" t="n">
        <v>0.02</v>
      </c>
      <c r="F120" t="n">
        <v>126.61</v>
      </c>
      <c r="G120" t="n">
        <v>129.67</v>
      </c>
      <c r="H120" t="n">
        <v>3</v>
      </c>
      <c r="I120" t="n">
        <v>2</v>
      </c>
      <c r="J120" t="n">
        <v>-1</v>
      </c>
      <c r="K120" t="n">
        <v>-1</v>
      </c>
      <c r="L120">
        <f>HYPERLINK("https://www.defined.fi/sol/GiG7Hr61RVm4CSUxJmgiCoySFQtdiwxtqf64MsRppump?maker=9mkQDdUrcyPAmsBDEJquDLWCEnRK8Ryoxw6ncHCbjjXd","https://www.defined.fi/sol/GiG7Hr61RVm4CSUxJmgiCoySFQtdiwxtqf64MsRppump?maker=9mkQDdUrcyPAmsBDEJquDLWCEnRK8Ryoxw6ncHCbjjXd")</f>
        <v/>
      </c>
      <c r="M120">
        <f>HYPERLINK("https://dexscreener.com/solana/GiG7Hr61RVm4CSUxJmgiCoySFQtdiwxtqf64MsRppump?maker=9mkQDdUrcyPAmsBDEJquDLWCEnRK8Ryoxw6ncHCbjjXd","https://dexscreener.com/solana/GiG7Hr61RVm4CSUxJmgiCoySFQtdiwxtqf64MsRppump?maker=9mkQDdUrcyPAmsBDEJquDLWCEnRK8Ryoxw6ncHCbjjXd")</f>
        <v/>
      </c>
    </row>
    <row r="121">
      <c r="A121" t="inlineStr">
        <is>
          <t>8AGrudQDbjNjnHzBsrndfVDBHgg6KBJ7RN6j3hbfq3Qh</t>
        </is>
      </c>
      <c r="B121" t="inlineStr">
        <is>
          <t>degen</t>
        </is>
      </c>
      <c r="C121" t="n">
        <v>23</v>
      </c>
      <c r="D121" t="n">
        <v>20.39</v>
      </c>
      <c r="E121" t="n">
        <v>1.79</v>
      </c>
      <c r="F121" t="n">
        <v>11.39</v>
      </c>
      <c r="G121" t="n">
        <v>31.78</v>
      </c>
      <c r="H121" t="n">
        <v>2</v>
      </c>
      <c r="I121" t="n">
        <v>4</v>
      </c>
      <c r="J121" t="n">
        <v>-1</v>
      </c>
      <c r="K121" t="n">
        <v>-1</v>
      </c>
      <c r="L121">
        <f>HYPERLINK("https://www.defined.fi/sol/8AGrudQDbjNjnHzBsrndfVDBHgg6KBJ7RN6j3hbfq3Qh?maker=9mkQDdUrcyPAmsBDEJquDLWCEnRK8Ryoxw6ncHCbjjXd","https://www.defined.fi/sol/8AGrudQDbjNjnHzBsrndfVDBHgg6KBJ7RN6j3hbfq3Qh?maker=9mkQDdUrcyPAmsBDEJquDLWCEnRK8Ryoxw6ncHCbjjXd")</f>
        <v/>
      </c>
      <c r="M121">
        <f>HYPERLINK("https://dexscreener.com/solana/8AGrudQDbjNjnHzBsrndfVDBHgg6KBJ7RN6j3hbfq3Qh?maker=9mkQDdUrcyPAmsBDEJquDLWCEnRK8Ryoxw6ncHCbjjXd","https://dexscreener.com/solana/8AGrudQDbjNjnHzBsrndfVDBHgg6KBJ7RN6j3hbfq3Qh?maker=9mkQDdUrcyPAmsBDEJquDLWCEnRK8Ryoxw6ncHCbjjXd")</f>
        <v/>
      </c>
    </row>
    <row r="122">
      <c r="A122" t="inlineStr">
        <is>
          <t>2MSvDsGQ6JhVRaMKWbP1aePWzwkZiGBjMFgSZzfJPdn2</t>
        </is>
      </c>
      <c r="B122" t="inlineStr">
        <is>
          <t>OMOCHI</t>
        </is>
      </c>
      <c r="C122" t="n">
        <v>23</v>
      </c>
      <c r="D122" t="n">
        <v>-2.95</v>
      </c>
      <c r="E122" t="n">
        <v>-0.62</v>
      </c>
      <c r="F122" t="n">
        <v>4.72</v>
      </c>
      <c r="G122" t="n">
        <v>1.77</v>
      </c>
      <c r="H122" t="n">
        <v>1</v>
      </c>
      <c r="I122" t="n">
        <v>1</v>
      </c>
      <c r="J122" t="n">
        <v>-1</v>
      </c>
      <c r="K122" t="n">
        <v>-1</v>
      </c>
      <c r="L122">
        <f>HYPERLINK("https://www.defined.fi/sol/2MSvDsGQ6JhVRaMKWbP1aePWzwkZiGBjMFgSZzfJPdn2?maker=9mkQDdUrcyPAmsBDEJquDLWCEnRK8Ryoxw6ncHCbjjXd","https://www.defined.fi/sol/2MSvDsGQ6JhVRaMKWbP1aePWzwkZiGBjMFgSZzfJPdn2?maker=9mkQDdUrcyPAmsBDEJquDLWCEnRK8Ryoxw6ncHCbjjXd")</f>
        <v/>
      </c>
      <c r="M122">
        <f>HYPERLINK("https://dexscreener.com/solana/2MSvDsGQ6JhVRaMKWbP1aePWzwkZiGBjMFgSZzfJPdn2?maker=9mkQDdUrcyPAmsBDEJquDLWCEnRK8Ryoxw6ncHCbjjXd","https://dexscreener.com/solana/2MSvDsGQ6JhVRaMKWbP1aePWzwkZiGBjMFgSZzfJPdn2?maker=9mkQDdUrcyPAmsBDEJquDLWCEnRK8Ryoxw6ncHCbjjXd")</f>
        <v/>
      </c>
    </row>
    <row r="123">
      <c r="A123" t="inlineStr">
        <is>
          <t>ADo5GnATeAaX4a2rGTpj8fEcQYw6jWKqo2zPQb1Jpump</t>
        </is>
      </c>
      <c r="B123" t="inlineStr">
        <is>
          <t>ZOO</t>
        </is>
      </c>
      <c r="C123" t="n">
        <v>23</v>
      </c>
      <c r="D123" t="n">
        <v>-0.535</v>
      </c>
      <c r="E123" t="n">
        <v>-0.14</v>
      </c>
      <c r="F123" t="n">
        <v>3.85</v>
      </c>
      <c r="G123" t="n">
        <v>3.32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HYPERLINK("https://www.defined.fi/sol/ADo5GnATeAaX4a2rGTpj8fEcQYw6jWKqo2zPQb1Jpump?maker=9mkQDdUrcyPAmsBDEJquDLWCEnRK8Ryoxw6ncHCbjjXd","https://www.defined.fi/sol/ADo5GnATeAaX4a2rGTpj8fEcQYw6jWKqo2zPQb1Jpump?maker=9mkQDdUrcyPAmsBDEJquDLWCEnRK8Ryoxw6ncHCbjjXd")</f>
        <v/>
      </c>
      <c r="M123">
        <f>HYPERLINK("https://dexscreener.com/solana/ADo5GnATeAaX4a2rGTpj8fEcQYw6jWKqo2zPQb1Jpump?maker=9mkQDdUrcyPAmsBDEJquDLWCEnRK8Ryoxw6ncHCbjjXd","https://dexscreener.com/solana/ADo5GnATeAaX4a2rGTpj8fEcQYw6jWKqo2zPQb1Jpump?maker=9mkQDdUrcyPAmsBDEJquDLWCEnRK8Ryoxw6ncHCbjjXd")</f>
        <v/>
      </c>
    </row>
    <row r="124">
      <c r="A124" t="inlineStr">
        <is>
          <t>CnNwfFx26tKo74Bqb67eyqa9WXz3nE7isuxHNRijpump</t>
        </is>
      </c>
      <c r="B124" t="inlineStr">
        <is>
          <t>Alan</t>
        </is>
      </c>
      <c r="C124" t="n">
        <v>24</v>
      </c>
      <c r="D124" t="n">
        <v>-2.45</v>
      </c>
      <c r="E124" t="n">
        <v>-0.86</v>
      </c>
      <c r="F124" t="n">
        <v>2.83</v>
      </c>
      <c r="G124" t="n">
        <v>0.382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HYPERLINK("https://www.defined.fi/sol/CnNwfFx26tKo74Bqb67eyqa9WXz3nE7isuxHNRijpump?maker=9mkQDdUrcyPAmsBDEJquDLWCEnRK8Ryoxw6ncHCbjjXd","https://www.defined.fi/sol/CnNwfFx26tKo74Bqb67eyqa9WXz3nE7isuxHNRijpump?maker=9mkQDdUrcyPAmsBDEJquDLWCEnRK8Ryoxw6ncHCbjjXd")</f>
        <v/>
      </c>
      <c r="M124">
        <f>HYPERLINK("https://dexscreener.com/solana/CnNwfFx26tKo74Bqb67eyqa9WXz3nE7isuxHNRijpump?maker=9mkQDdUrcyPAmsBDEJquDLWCEnRK8Ryoxw6ncHCbjjXd","https://dexscreener.com/solana/CnNwfFx26tKo74Bqb67eyqa9WXz3nE7isuxHNRijpump?maker=9mkQDdUrcyPAmsBDEJquDLWCEnRK8Ryoxw6ncHCbjjXd")</f>
        <v/>
      </c>
    </row>
    <row r="125">
      <c r="A125" t="inlineStr">
        <is>
          <t>9MF7LLuwNAXKUhXAPuS4qWEiooJD89bpPT7ZjEDpump</t>
        </is>
      </c>
      <c r="B125" t="inlineStr">
        <is>
          <t>dogefather</t>
        </is>
      </c>
      <c r="C125" t="n">
        <v>24</v>
      </c>
      <c r="D125" t="n">
        <v>-1.28</v>
      </c>
      <c r="E125" t="n">
        <v>-0.45</v>
      </c>
      <c r="F125" t="n">
        <v>2.84</v>
      </c>
      <c r="G125" t="n">
        <v>1.56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HYPERLINK("https://www.defined.fi/sol/9MF7LLuwNAXKUhXAPuS4qWEiooJD89bpPT7ZjEDpump?maker=9mkQDdUrcyPAmsBDEJquDLWCEnRK8Ryoxw6ncHCbjjXd","https://www.defined.fi/sol/9MF7LLuwNAXKUhXAPuS4qWEiooJD89bpPT7ZjEDpump?maker=9mkQDdUrcyPAmsBDEJquDLWCEnRK8Ryoxw6ncHCbjjXd")</f>
        <v/>
      </c>
      <c r="M125">
        <f>HYPERLINK("https://dexscreener.com/solana/9MF7LLuwNAXKUhXAPuS4qWEiooJD89bpPT7ZjEDpump?maker=9mkQDdUrcyPAmsBDEJquDLWCEnRK8Ryoxw6ncHCbjjXd","https://dexscreener.com/solana/9MF7LLuwNAXKUhXAPuS4qWEiooJD89bpPT7ZjEDpump?maker=9mkQDdUrcyPAmsBDEJquDLWCEnRK8Ryoxw6ncHCbjjXd")</f>
        <v/>
      </c>
    </row>
    <row r="126">
      <c r="A126" t="inlineStr">
        <is>
          <t>BEgBsVSKJSxreiCE1XmWWq8arnwit7xDqQXSWYgay9xP</t>
        </is>
      </c>
      <c r="B126" t="inlineStr">
        <is>
          <t>WYAC</t>
        </is>
      </c>
      <c r="C126" t="n">
        <v>24</v>
      </c>
      <c r="D126" t="n">
        <v>0.403</v>
      </c>
      <c r="E126" t="n">
        <v>0.02</v>
      </c>
      <c r="F126" t="n">
        <v>22.95</v>
      </c>
      <c r="G126" t="n">
        <v>23.35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HYPERLINK("https://www.defined.fi/sol/BEgBsVSKJSxreiCE1XmWWq8arnwit7xDqQXSWYgay9xP?maker=9mkQDdUrcyPAmsBDEJquDLWCEnRK8Ryoxw6ncHCbjjXd","https://www.defined.fi/sol/BEgBsVSKJSxreiCE1XmWWq8arnwit7xDqQXSWYgay9xP?maker=9mkQDdUrcyPAmsBDEJquDLWCEnRK8Ryoxw6ncHCbjjXd")</f>
        <v/>
      </c>
      <c r="M126">
        <f>HYPERLINK("https://dexscreener.com/solana/BEgBsVSKJSxreiCE1XmWWq8arnwit7xDqQXSWYgay9xP?maker=9mkQDdUrcyPAmsBDEJquDLWCEnRK8Ryoxw6ncHCbjjXd","https://dexscreener.com/solana/BEgBsVSKJSxreiCE1XmWWq8arnwit7xDqQXSWYgay9xP?maker=9mkQDdUrcyPAmsBDEJquDLWCEnRK8Ryoxw6ncHCbjjXd")</f>
        <v/>
      </c>
    </row>
    <row r="127">
      <c r="A127" t="inlineStr">
        <is>
          <t>418ccfkAGRNmivXZECGz4sGszsEowSDn8viYthSspump</t>
        </is>
      </c>
      <c r="B127" t="inlineStr">
        <is>
          <t>PUFFLE</t>
        </is>
      </c>
      <c r="C127" t="n">
        <v>24</v>
      </c>
      <c r="D127" t="n">
        <v>-2.5</v>
      </c>
      <c r="E127" t="n">
        <v>-0.89</v>
      </c>
      <c r="F127" t="n">
        <v>2.81</v>
      </c>
      <c r="G127" t="n">
        <v>0.313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HYPERLINK("https://www.defined.fi/sol/418ccfkAGRNmivXZECGz4sGszsEowSDn8viYthSspump?maker=9mkQDdUrcyPAmsBDEJquDLWCEnRK8Ryoxw6ncHCbjjXd","https://www.defined.fi/sol/418ccfkAGRNmivXZECGz4sGszsEowSDn8viYthSspump?maker=9mkQDdUrcyPAmsBDEJquDLWCEnRK8Ryoxw6ncHCbjjXd")</f>
        <v/>
      </c>
      <c r="M127">
        <f>HYPERLINK("https://dexscreener.com/solana/418ccfkAGRNmivXZECGz4sGszsEowSDn8viYthSspump?maker=9mkQDdUrcyPAmsBDEJquDLWCEnRK8Ryoxw6ncHCbjjXd","https://dexscreener.com/solana/418ccfkAGRNmivXZECGz4sGszsEowSDn8viYthSspump?maker=9mkQDdUrcyPAmsBDEJquDLWCEnRK8Ryoxw6ncHCbjjXd")</f>
        <v/>
      </c>
    </row>
    <row r="128">
      <c r="A128" t="inlineStr">
        <is>
          <t>6usMi2Wj5gUcdNby2cnu6ogCzwdWdiKLgXyUsSokpump</t>
        </is>
      </c>
      <c r="B128" t="inlineStr">
        <is>
          <t>omochi</t>
        </is>
      </c>
      <c r="C128" t="n">
        <v>24</v>
      </c>
      <c r="D128" t="n">
        <v>-0.018</v>
      </c>
      <c r="E128" t="n">
        <v>-1</v>
      </c>
      <c r="F128" t="n">
        <v>0.944</v>
      </c>
      <c r="G128" t="n">
        <v>0.926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HYPERLINK("https://www.defined.fi/sol/6usMi2Wj5gUcdNby2cnu6ogCzwdWdiKLgXyUsSokpump?maker=9mkQDdUrcyPAmsBDEJquDLWCEnRK8Ryoxw6ncHCbjjXd","https://www.defined.fi/sol/6usMi2Wj5gUcdNby2cnu6ogCzwdWdiKLgXyUsSokpump?maker=9mkQDdUrcyPAmsBDEJquDLWCEnRK8Ryoxw6ncHCbjjXd")</f>
        <v/>
      </c>
      <c r="M128">
        <f>HYPERLINK("https://dexscreener.com/solana/6usMi2Wj5gUcdNby2cnu6ogCzwdWdiKLgXyUsSokpump?maker=9mkQDdUrcyPAmsBDEJquDLWCEnRK8Ryoxw6ncHCbjjXd","https://dexscreener.com/solana/6usMi2Wj5gUcdNby2cnu6ogCzwdWdiKLgXyUsSokpump?maker=9mkQDdUrcyPAmsBDEJquDLWCEnRK8Ryoxw6ncHCbjjXd")</f>
        <v/>
      </c>
    </row>
    <row r="129">
      <c r="A129" t="inlineStr">
        <is>
          <t>3hgi2VhYgbmVy3yA9AKQDGW3y2GdLHQVkYCqbrSqpump</t>
        </is>
      </c>
      <c r="B129" t="inlineStr">
        <is>
          <t>#moodeng</t>
        </is>
      </c>
      <c r="C129" t="n">
        <v>24</v>
      </c>
      <c r="D129" t="n">
        <v>-0.167</v>
      </c>
      <c r="E129" t="n">
        <v>-1</v>
      </c>
      <c r="F129" t="n">
        <v>0.925</v>
      </c>
      <c r="G129" t="n">
        <v>0.758</v>
      </c>
      <c r="H129" t="n">
        <v>1</v>
      </c>
      <c r="I129" t="n">
        <v>1</v>
      </c>
      <c r="J129" t="n">
        <v>-1</v>
      </c>
      <c r="K129" t="n">
        <v>-1</v>
      </c>
      <c r="L129">
        <f>HYPERLINK("https://www.defined.fi/sol/3hgi2VhYgbmVy3yA9AKQDGW3y2GdLHQVkYCqbrSqpump?maker=9mkQDdUrcyPAmsBDEJquDLWCEnRK8Ryoxw6ncHCbjjXd","https://www.defined.fi/sol/3hgi2VhYgbmVy3yA9AKQDGW3y2GdLHQVkYCqbrSqpump?maker=9mkQDdUrcyPAmsBDEJquDLWCEnRK8Ryoxw6ncHCbjjXd")</f>
        <v/>
      </c>
      <c r="M129">
        <f>HYPERLINK("https://dexscreener.com/solana/3hgi2VhYgbmVy3yA9AKQDGW3y2GdLHQVkYCqbrSqpump?maker=9mkQDdUrcyPAmsBDEJquDLWCEnRK8Ryoxw6ncHCbjjXd","https://dexscreener.com/solana/3hgi2VhYgbmVy3yA9AKQDGW3y2GdLHQVkYCqbrSqpump?maker=9mkQDdUrcyPAmsBDEJquDLWCEnRK8Ryoxw6ncHCbjjXd")</f>
        <v/>
      </c>
    </row>
    <row r="130">
      <c r="A130" t="inlineStr">
        <is>
          <t>6D1GcqNUsJ7iTU7rcGV3VXrzj8sFFu8MKx1rjQAipump</t>
        </is>
      </c>
      <c r="B130" t="inlineStr">
        <is>
          <t>WHEEZY</t>
        </is>
      </c>
      <c r="C130" t="n">
        <v>24</v>
      </c>
      <c r="D130" t="n">
        <v>-0.9409999999999999</v>
      </c>
      <c r="E130" t="n">
        <v>-0.34</v>
      </c>
      <c r="F130" t="n">
        <v>2.8</v>
      </c>
      <c r="G130" t="n">
        <v>1.86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HYPERLINK("https://www.defined.fi/sol/6D1GcqNUsJ7iTU7rcGV3VXrzj8sFFu8MKx1rjQAipump?maker=9mkQDdUrcyPAmsBDEJquDLWCEnRK8Ryoxw6ncHCbjjXd","https://www.defined.fi/sol/6D1GcqNUsJ7iTU7rcGV3VXrzj8sFFu8MKx1rjQAipump?maker=9mkQDdUrcyPAmsBDEJquDLWCEnRK8Ryoxw6ncHCbjjXd")</f>
        <v/>
      </c>
      <c r="M130">
        <f>HYPERLINK("https://dexscreener.com/solana/6D1GcqNUsJ7iTU7rcGV3VXrzj8sFFu8MKx1rjQAipump?maker=9mkQDdUrcyPAmsBDEJquDLWCEnRK8Ryoxw6ncHCbjjXd","https://dexscreener.com/solana/6D1GcqNUsJ7iTU7rcGV3VXrzj8sFFu8MKx1rjQAipump?maker=9mkQDdUrcyPAmsBDEJquDLWCEnRK8Ryoxw6ncHCbjjXd")</f>
        <v/>
      </c>
    </row>
    <row r="131">
      <c r="A131" t="inlineStr">
        <is>
          <t>ChMvs2wKx1rh7AFnfN8DjLKTmEueV398tb9DW71Mpump</t>
        </is>
      </c>
      <c r="B131" t="inlineStr">
        <is>
          <t>KAGASOU</t>
        </is>
      </c>
      <c r="C131" t="n">
        <v>24</v>
      </c>
      <c r="D131" t="n">
        <v>-0.102</v>
      </c>
      <c r="E131" t="n">
        <v>-1</v>
      </c>
      <c r="F131" t="n">
        <v>1.42</v>
      </c>
      <c r="G131" t="n">
        <v>1.32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HYPERLINK("https://www.defined.fi/sol/ChMvs2wKx1rh7AFnfN8DjLKTmEueV398tb9DW71Mpump?maker=9mkQDdUrcyPAmsBDEJquDLWCEnRK8Ryoxw6ncHCbjjXd","https://www.defined.fi/sol/ChMvs2wKx1rh7AFnfN8DjLKTmEueV398tb9DW71Mpump?maker=9mkQDdUrcyPAmsBDEJquDLWCEnRK8Ryoxw6ncHCbjjXd")</f>
        <v/>
      </c>
      <c r="M131">
        <f>HYPERLINK("https://dexscreener.com/solana/ChMvs2wKx1rh7AFnfN8DjLKTmEueV398tb9DW71Mpump?maker=9mkQDdUrcyPAmsBDEJquDLWCEnRK8Ryoxw6ncHCbjjXd","https://dexscreener.com/solana/ChMvs2wKx1rh7AFnfN8DjLKTmEueV398tb9DW71Mpump?maker=9mkQDdUrcyPAmsBDEJquDLWCEnRK8Ryoxw6ncHCbjjXd")</f>
        <v/>
      </c>
    </row>
    <row r="132">
      <c r="A132" t="inlineStr">
        <is>
          <t>8z3AjDh8JDh4kFCH67i6bfk2wUph8rojHChVBmx7pump</t>
        </is>
      </c>
      <c r="B132" t="inlineStr">
        <is>
          <t>wechat</t>
        </is>
      </c>
      <c r="C132" t="n">
        <v>25</v>
      </c>
      <c r="D132" t="n">
        <v>-0.137</v>
      </c>
      <c r="E132" t="n">
        <v>-1</v>
      </c>
      <c r="F132" t="n">
        <v>1.41</v>
      </c>
      <c r="G132" t="n">
        <v>1.27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HYPERLINK("https://www.defined.fi/sol/8z3AjDh8JDh4kFCH67i6bfk2wUph8rojHChVBmx7pump?maker=9mkQDdUrcyPAmsBDEJquDLWCEnRK8Ryoxw6ncHCbjjXd","https://www.defined.fi/sol/8z3AjDh8JDh4kFCH67i6bfk2wUph8rojHChVBmx7pump?maker=9mkQDdUrcyPAmsBDEJquDLWCEnRK8Ryoxw6ncHCbjjXd")</f>
        <v/>
      </c>
      <c r="M132">
        <f>HYPERLINK("https://dexscreener.com/solana/8z3AjDh8JDh4kFCH67i6bfk2wUph8rojHChVBmx7pump?maker=9mkQDdUrcyPAmsBDEJquDLWCEnRK8Ryoxw6ncHCbjjXd","https://dexscreener.com/solana/8z3AjDh8JDh4kFCH67i6bfk2wUph8rojHChVBmx7pump?maker=9mkQDdUrcyPAmsBDEJquDLWCEnRK8Ryoxw6ncHCbjjXd")</f>
        <v/>
      </c>
    </row>
    <row r="133">
      <c r="A133" t="inlineStr">
        <is>
          <t>DALk19CyBTQmYiv8tBgEzHHdb88vWYpJQRaFybnspump</t>
        </is>
      </c>
      <c r="B133" t="inlineStr">
        <is>
          <t>QQ</t>
        </is>
      </c>
      <c r="C133" t="n">
        <v>25</v>
      </c>
      <c r="D133" t="n">
        <v>2.26</v>
      </c>
      <c r="E133" t="n">
        <v>0.37</v>
      </c>
      <c r="F133" t="n">
        <v>6.12</v>
      </c>
      <c r="G133" t="n">
        <v>8.390000000000001</v>
      </c>
      <c r="H133" t="n">
        <v>2</v>
      </c>
      <c r="I133" t="n">
        <v>3</v>
      </c>
      <c r="J133" t="n">
        <v>-1</v>
      </c>
      <c r="K133" t="n">
        <v>-1</v>
      </c>
      <c r="L133">
        <f>HYPERLINK("https://www.defined.fi/sol/DALk19CyBTQmYiv8tBgEzHHdb88vWYpJQRaFybnspump?maker=9mkQDdUrcyPAmsBDEJquDLWCEnRK8Ryoxw6ncHCbjjXd","https://www.defined.fi/sol/DALk19CyBTQmYiv8tBgEzHHdb88vWYpJQRaFybnspump?maker=9mkQDdUrcyPAmsBDEJquDLWCEnRK8Ryoxw6ncHCbjjXd")</f>
        <v/>
      </c>
      <c r="M133">
        <f>HYPERLINK("https://dexscreener.com/solana/DALk19CyBTQmYiv8tBgEzHHdb88vWYpJQRaFybnspump?maker=9mkQDdUrcyPAmsBDEJquDLWCEnRK8Ryoxw6ncHCbjjXd","https://dexscreener.com/solana/DALk19CyBTQmYiv8tBgEzHHdb88vWYpJQRaFybnspump?maker=9mkQDdUrcyPAmsBDEJquDLWCEnRK8Ryoxw6ncHCbjjXd")</f>
        <v/>
      </c>
    </row>
    <row r="134">
      <c r="A134" t="inlineStr">
        <is>
          <t>EaEQT3gJnUfeXNwigth29BSdv9oR4YtPzLTkEDzrpump</t>
        </is>
      </c>
      <c r="B134" t="inlineStr">
        <is>
          <t>SOL</t>
        </is>
      </c>
      <c r="C134" t="n">
        <v>26</v>
      </c>
      <c r="D134" t="n">
        <v>29.67</v>
      </c>
      <c r="E134" t="n">
        <v>4.98</v>
      </c>
      <c r="F134" t="n">
        <v>5.96</v>
      </c>
      <c r="G134" t="n">
        <v>35.63</v>
      </c>
      <c r="H134" t="n">
        <v>0</v>
      </c>
      <c r="I134" t="n">
        <v>4</v>
      </c>
      <c r="J134" t="n">
        <v>-1</v>
      </c>
      <c r="K134" t="n">
        <v>-1</v>
      </c>
      <c r="L134">
        <f>HYPERLINK("https://www.defined.fi/sol/EaEQT3gJnUfeXNwigth29BSdv9oR4YtPzLTkEDzrpump?maker=9mkQDdUrcyPAmsBDEJquDLWCEnRK8Ryoxw6ncHCbjjXd","https://www.defined.fi/sol/EaEQT3gJnUfeXNwigth29BSdv9oR4YtPzLTkEDzrpump?maker=9mkQDdUrcyPAmsBDEJquDLWCEnRK8Ryoxw6ncHCbjjXd")</f>
        <v/>
      </c>
      <c r="M134">
        <f>HYPERLINK("https://dexscreener.com/solana/EaEQT3gJnUfeXNwigth29BSdv9oR4YtPzLTkEDzrpump?maker=9mkQDdUrcyPAmsBDEJquDLWCEnRK8Ryoxw6ncHCbjjXd","https://dexscreener.com/solana/EaEQT3gJnUfeXNwigth29BSdv9oR4YtPzLTkEDzrpump?maker=9mkQDdUrcyPAmsBDEJquDLWCEnRK8Ryoxw6ncHCbjjXd")</f>
        <v/>
      </c>
    </row>
    <row r="135">
      <c r="A135" t="inlineStr">
        <is>
          <t>4rpR4A42oNs9NfQJ8JKEVUKb2NcUXJ8CZpBKkaJquzZ8</t>
        </is>
      </c>
      <c r="B135" t="inlineStr">
        <is>
          <t>deer</t>
        </is>
      </c>
      <c r="C135" t="n">
        <v>27</v>
      </c>
      <c r="D135" t="n">
        <v>0.178</v>
      </c>
      <c r="E135" t="n">
        <v>0.03</v>
      </c>
      <c r="F135" t="n">
        <v>5.94</v>
      </c>
      <c r="G135" t="n">
        <v>6.12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HYPERLINK("https://www.defined.fi/sol/4rpR4A42oNs9NfQJ8JKEVUKb2NcUXJ8CZpBKkaJquzZ8?maker=9mkQDdUrcyPAmsBDEJquDLWCEnRK8Ryoxw6ncHCbjjXd","https://www.defined.fi/sol/4rpR4A42oNs9NfQJ8JKEVUKb2NcUXJ8CZpBKkaJquzZ8?maker=9mkQDdUrcyPAmsBDEJquDLWCEnRK8Ryoxw6ncHCbjjXd")</f>
        <v/>
      </c>
      <c r="M135">
        <f>HYPERLINK("https://dexscreener.com/solana/4rpR4A42oNs9NfQJ8JKEVUKb2NcUXJ8CZpBKkaJquzZ8?maker=9mkQDdUrcyPAmsBDEJquDLWCEnRK8Ryoxw6ncHCbjjXd","https://dexscreener.com/solana/4rpR4A42oNs9NfQJ8JKEVUKb2NcUXJ8CZpBKkaJquzZ8?maker=9mkQDdUrcyPAmsBDEJquDLWCEnRK8Ryoxw6ncHCbjjXd")</f>
        <v/>
      </c>
    </row>
    <row r="136">
      <c r="A136" t="inlineStr">
        <is>
          <t>7sTLHoCsCmHiCZ6cA4FBA5irPJ3VpehzkJCAxyUppump</t>
        </is>
      </c>
      <c r="B136" t="inlineStr">
        <is>
          <t>HawkDog</t>
        </is>
      </c>
      <c r="C136" t="n">
        <v>27</v>
      </c>
      <c r="D136" t="n">
        <v>-0.267</v>
      </c>
      <c r="E136" t="n">
        <v>-0.12</v>
      </c>
      <c r="F136" t="n">
        <v>2.24</v>
      </c>
      <c r="G136" t="n">
        <v>1.97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HYPERLINK("https://www.defined.fi/sol/7sTLHoCsCmHiCZ6cA4FBA5irPJ3VpehzkJCAxyUppump?maker=9mkQDdUrcyPAmsBDEJquDLWCEnRK8Ryoxw6ncHCbjjXd","https://www.defined.fi/sol/7sTLHoCsCmHiCZ6cA4FBA5irPJ3VpehzkJCAxyUppump?maker=9mkQDdUrcyPAmsBDEJquDLWCEnRK8Ryoxw6ncHCbjjXd")</f>
        <v/>
      </c>
      <c r="M136">
        <f>HYPERLINK("https://dexscreener.com/solana/7sTLHoCsCmHiCZ6cA4FBA5irPJ3VpehzkJCAxyUppump?maker=9mkQDdUrcyPAmsBDEJquDLWCEnRK8Ryoxw6ncHCbjjXd","https://dexscreener.com/solana/7sTLHoCsCmHiCZ6cA4FBA5irPJ3VpehzkJCAxyUppump?maker=9mkQDdUrcyPAmsBDEJquDLWCEnRK8Ryoxw6ncHCbjjXd")</f>
        <v/>
      </c>
    </row>
    <row r="137">
      <c r="A137" t="inlineStr">
        <is>
          <t>8Vb11fvr9f7k74hrhNJEqjGq1hzgBH7FnuwGFbPppump</t>
        </is>
      </c>
      <c r="B137" t="inlineStr">
        <is>
          <t>LENNY</t>
        </is>
      </c>
      <c r="C137" t="n">
        <v>28</v>
      </c>
      <c r="D137" t="n">
        <v>-3.55</v>
      </c>
      <c r="E137" t="n">
        <v>-0.86</v>
      </c>
      <c r="F137" t="n">
        <v>4.13</v>
      </c>
      <c r="G137" t="n">
        <v>0.577</v>
      </c>
      <c r="H137" t="n">
        <v>0</v>
      </c>
      <c r="I137" t="n">
        <v>1</v>
      </c>
      <c r="J137" t="n">
        <v>-1</v>
      </c>
      <c r="K137" t="n">
        <v>-1</v>
      </c>
      <c r="L137">
        <f>HYPERLINK("https://www.defined.fi/sol/8Vb11fvr9f7k74hrhNJEqjGq1hzgBH7FnuwGFbPppump?maker=9mkQDdUrcyPAmsBDEJquDLWCEnRK8Ryoxw6ncHCbjjXd","https://www.defined.fi/sol/8Vb11fvr9f7k74hrhNJEqjGq1hzgBH7FnuwGFbPppump?maker=9mkQDdUrcyPAmsBDEJquDLWCEnRK8Ryoxw6ncHCbjjXd")</f>
        <v/>
      </c>
      <c r="M137">
        <f>HYPERLINK("https://dexscreener.com/solana/8Vb11fvr9f7k74hrhNJEqjGq1hzgBH7FnuwGFbPppump?maker=9mkQDdUrcyPAmsBDEJquDLWCEnRK8Ryoxw6ncHCbjjXd","https://dexscreener.com/solana/8Vb11fvr9f7k74hrhNJEqjGq1hzgBH7FnuwGFbPppump?maker=9mkQDdUrcyPAmsBDEJquDLWCEnRK8Ryoxw6ncHCbjjXd")</f>
        <v/>
      </c>
    </row>
    <row r="138">
      <c r="A138" t="inlineStr">
        <is>
          <t>6ZrYhkwvoYE4QqzpdzJ7htEHwT2u2546EkTNJ7qepump</t>
        </is>
      </c>
      <c r="B138" t="inlineStr">
        <is>
          <t>nomnom</t>
        </is>
      </c>
      <c r="C138" t="n">
        <v>28</v>
      </c>
      <c r="D138" t="n">
        <v>12.57</v>
      </c>
      <c r="E138" t="n">
        <v>0.23</v>
      </c>
      <c r="F138" t="n">
        <v>55.91</v>
      </c>
      <c r="G138" t="n">
        <v>68.48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HYPERLINK("https://www.defined.fi/sol/6ZrYhkwvoYE4QqzpdzJ7htEHwT2u2546EkTNJ7qepump?maker=9mkQDdUrcyPAmsBDEJquDLWCEnRK8Ryoxw6ncHCbjjXd","https://www.defined.fi/sol/6ZrYhkwvoYE4QqzpdzJ7htEHwT2u2546EkTNJ7qepump?maker=9mkQDdUrcyPAmsBDEJquDLWCEnRK8Ryoxw6ncHCbjjXd")</f>
        <v/>
      </c>
      <c r="M138">
        <f>HYPERLINK("https://dexscreener.com/solana/6ZrYhkwvoYE4QqzpdzJ7htEHwT2u2546EkTNJ7qepump?maker=9mkQDdUrcyPAmsBDEJquDLWCEnRK8Ryoxw6ncHCbjjXd","https://dexscreener.com/solana/6ZrYhkwvoYE4QqzpdzJ7htEHwT2u2546EkTNJ7qepump?maker=9mkQDdUrcyPAmsBDEJquDLWCEnRK8Ryoxw6ncHCbjjXd")</f>
        <v/>
      </c>
    </row>
    <row r="139">
      <c r="A139" t="inlineStr">
        <is>
          <t>2RWBDPnjZvEq1qZcD6bBDZcNBiqxLo3BYwBB7RE4pump</t>
        </is>
      </c>
      <c r="B139" t="inlineStr">
        <is>
          <t>TCoins</t>
        </is>
      </c>
      <c r="C139" t="n">
        <v>28</v>
      </c>
      <c r="D139" t="n">
        <v>-3.98</v>
      </c>
      <c r="E139" t="n">
        <v>-0.85</v>
      </c>
      <c r="F139" t="n">
        <v>4.68</v>
      </c>
      <c r="G139" t="n">
        <v>0.7</v>
      </c>
      <c r="H139" t="n">
        <v>1</v>
      </c>
      <c r="I139" t="n">
        <v>1</v>
      </c>
      <c r="J139" t="n">
        <v>-1</v>
      </c>
      <c r="K139" t="n">
        <v>-1</v>
      </c>
      <c r="L139">
        <f>HYPERLINK("https://www.defined.fi/sol/2RWBDPnjZvEq1qZcD6bBDZcNBiqxLo3BYwBB7RE4pump?maker=9mkQDdUrcyPAmsBDEJquDLWCEnRK8Ryoxw6ncHCbjjXd","https://www.defined.fi/sol/2RWBDPnjZvEq1qZcD6bBDZcNBiqxLo3BYwBB7RE4pump?maker=9mkQDdUrcyPAmsBDEJquDLWCEnRK8Ryoxw6ncHCbjjXd")</f>
        <v/>
      </c>
      <c r="M139">
        <f>HYPERLINK("https://dexscreener.com/solana/2RWBDPnjZvEq1qZcD6bBDZcNBiqxLo3BYwBB7RE4pump?maker=9mkQDdUrcyPAmsBDEJquDLWCEnRK8Ryoxw6ncHCbjjXd","https://dexscreener.com/solana/2RWBDPnjZvEq1qZcD6bBDZcNBiqxLo3BYwBB7RE4pump?maker=9mkQDdUrcyPAmsBDEJquDLWCEnRK8Ryoxw6ncHCbjjXd")</f>
        <v/>
      </c>
    </row>
    <row r="140">
      <c r="A140" t="inlineStr">
        <is>
          <t>5JhHffz44ue414MumKKYXRLJNub71uwbrawzjsHmpcHz</t>
        </is>
      </c>
      <c r="B140" t="inlineStr">
        <is>
          <t>Xiaopang</t>
        </is>
      </c>
      <c r="C140" t="n">
        <v>30</v>
      </c>
      <c r="D140" t="n">
        <v>-0.218</v>
      </c>
      <c r="E140" t="n">
        <v>-0.08</v>
      </c>
      <c r="F140" t="n">
        <v>2.66</v>
      </c>
      <c r="G140" t="n">
        <v>2.44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HYPERLINK("https://www.defined.fi/sol/5JhHffz44ue414MumKKYXRLJNub71uwbrawzjsHmpcHz?maker=9mkQDdUrcyPAmsBDEJquDLWCEnRK8Ryoxw6ncHCbjjXd","https://www.defined.fi/sol/5JhHffz44ue414MumKKYXRLJNub71uwbrawzjsHmpcHz?maker=9mkQDdUrcyPAmsBDEJquDLWCEnRK8Ryoxw6ncHCbjjXd")</f>
        <v/>
      </c>
      <c r="M140">
        <f>HYPERLINK("https://dexscreener.com/solana/5JhHffz44ue414MumKKYXRLJNub71uwbrawzjsHmpcHz?maker=9mkQDdUrcyPAmsBDEJquDLWCEnRK8Ryoxw6ncHCbjjXd","https://dexscreener.com/solana/5JhHffz44ue414MumKKYXRLJNub71uwbrawzjsHmpcHz?maker=9mkQDdUrcyPAmsBDEJquDLWCEnRK8Ryoxw6ncHCbjjXd")</f>
        <v/>
      </c>
    </row>
    <row r="141">
      <c r="A141" t="inlineStr">
        <is>
          <t>DvEjtdQMZR3FXANfmDPpq3U3kZjrubQHJ5bcP3bVpump</t>
        </is>
      </c>
      <c r="B141" t="inlineStr">
        <is>
          <t>CHIP</t>
        </is>
      </c>
      <c r="C141" t="n">
        <v>31</v>
      </c>
      <c r="D141" t="n">
        <v>3.02</v>
      </c>
      <c r="E141" t="n">
        <v>0.6899999999999999</v>
      </c>
      <c r="F141" t="n">
        <v>4.35</v>
      </c>
      <c r="G141" t="n">
        <v>7.36</v>
      </c>
      <c r="H141" t="n">
        <v>1</v>
      </c>
      <c r="I141" t="n">
        <v>2</v>
      </c>
      <c r="J141" t="n">
        <v>-1</v>
      </c>
      <c r="K141" t="n">
        <v>-1</v>
      </c>
      <c r="L141">
        <f>HYPERLINK("https://www.defined.fi/sol/DvEjtdQMZR3FXANfmDPpq3U3kZjrubQHJ5bcP3bVpump?maker=9mkQDdUrcyPAmsBDEJquDLWCEnRK8Ryoxw6ncHCbjjXd","https://www.defined.fi/sol/DvEjtdQMZR3FXANfmDPpq3U3kZjrubQHJ5bcP3bVpump?maker=9mkQDdUrcyPAmsBDEJquDLWCEnRK8Ryoxw6ncHCbjjXd")</f>
        <v/>
      </c>
      <c r="M141">
        <f>HYPERLINK("https://dexscreener.com/solana/DvEjtdQMZR3FXANfmDPpq3U3kZjrubQHJ5bcP3bVpump?maker=9mkQDdUrcyPAmsBDEJquDLWCEnRK8Ryoxw6ncHCbjjXd","https://dexscreener.com/solana/DvEjtdQMZR3FXANfmDPpq3U3kZjrubQHJ5bcP3bVpump?maker=9mkQDdUrcyPAmsBDEJquDLWCEnRK8Ryoxw6ncHCbjjXd")</f>
        <v/>
      </c>
    </row>
    <row r="142">
      <c r="A142" t="inlineStr">
        <is>
          <t>HMwE3JtZGuiQJf8zHZhS39Gqk1HsdehMWVx5qN4Hpump</t>
        </is>
      </c>
      <c r="B142" t="inlineStr">
        <is>
          <t>Seeker</t>
        </is>
      </c>
      <c r="C142" t="n">
        <v>31</v>
      </c>
      <c r="D142" t="n">
        <v>2.16</v>
      </c>
      <c r="E142" t="n">
        <v>1.23</v>
      </c>
      <c r="F142" t="n">
        <v>1.75</v>
      </c>
      <c r="G142" t="n">
        <v>3.9</v>
      </c>
      <c r="H142" t="n">
        <v>1</v>
      </c>
      <c r="I142" t="n">
        <v>2</v>
      </c>
      <c r="J142" t="n">
        <v>-1</v>
      </c>
      <c r="K142" t="n">
        <v>-1</v>
      </c>
      <c r="L142">
        <f>HYPERLINK("https://www.defined.fi/sol/HMwE3JtZGuiQJf8zHZhS39Gqk1HsdehMWVx5qN4Hpump?maker=9mkQDdUrcyPAmsBDEJquDLWCEnRK8Ryoxw6ncHCbjjXd","https://www.defined.fi/sol/HMwE3JtZGuiQJf8zHZhS39Gqk1HsdehMWVx5qN4Hpump?maker=9mkQDdUrcyPAmsBDEJquDLWCEnRK8Ryoxw6ncHCbjjXd")</f>
        <v/>
      </c>
      <c r="M142">
        <f>HYPERLINK("https://dexscreener.com/solana/HMwE3JtZGuiQJf8zHZhS39Gqk1HsdehMWVx5qN4Hpump?maker=9mkQDdUrcyPAmsBDEJquDLWCEnRK8Ryoxw6ncHCbjjXd","https://dexscreener.com/solana/HMwE3JtZGuiQJf8zHZhS39Gqk1HsdehMWVx5qN4Hpump?maker=9mkQDdUrcyPAmsBDEJquDLWCEnRK8Ryoxw6ncHCbjjXd")</f>
        <v/>
      </c>
    </row>
    <row r="143">
      <c r="A143" t="inlineStr">
        <is>
          <t>H9yBdJSdG1SbtzdQyjmpz6nBLQNy75hiFfPDWNw5PMBx</t>
        </is>
      </c>
      <c r="B143" t="inlineStr">
        <is>
          <t>RAT</t>
        </is>
      </c>
      <c r="C143" t="n">
        <v>31</v>
      </c>
      <c r="D143" t="n">
        <v>-1.45</v>
      </c>
      <c r="E143" t="n">
        <v>-1</v>
      </c>
      <c r="F143" t="n">
        <v>1.85</v>
      </c>
      <c r="G143" t="n">
        <v>0.397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HYPERLINK("https://www.defined.fi/sol/H9yBdJSdG1SbtzdQyjmpz6nBLQNy75hiFfPDWNw5PMBx?maker=9mkQDdUrcyPAmsBDEJquDLWCEnRK8Ryoxw6ncHCbjjXd","https://www.defined.fi/sol/H9yBdJSdG1SbtzdQyjmpz6nBLQNy75hiFfPDWNw5PMBx?maker=9mkQDdUrcyPAmsBDEJquDLWCEnRK8Ryoxw6ncHCbjjXd")</f>
        <v/>
      </c>
      <c r="M143">
        <f>HYPERLINK("https://dexscreener.com/solana/H9yBdJSdG1SbtzdQyjmpz6nBLQNy75hiFfPDWNw5PMBx?maker=9mkQDdUrcyPAmsBDEJquDLWCEnRK8Ryoxw6ncHCbjjXd","https://dexscreener.com/solana/H9yBdJSdG1SbtzdQyjmpz6nBLQNy75hiFfPDWNw5PMBx?maker=9mkQDdUrcyPAmsBDEJquDLWCEnRK8Ryoxw6ncHCbjjXd")</f>
        <v/>
      </c>
    </row>
    <row r="144">
      <c r="A144" t="inlineStr">
        <is>
          <t>MEW1gQWJ3nEXg2qgERiKu7FAFj79PHvQVREQUzScPP5</t>
        </is>
      </c>
      <c r="B144" t="inlineStr">
        <is>
          <t>MEW</t>
        </is>
      </c>
      <c r="C144" t="n">
        <v>31</v>
      </c>
      <c r="D144" t="n">
        <v>-1.66</v>
      </c>
      <c r="E144" t="n">
        <v>-0.03</v>
      </c>
      <c r="F144" t="n">
        <v>61.11</v>
      </c>
      <c r="G144" t="n">
        <v>59.45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HYPERLINK("https://www.defined.fi/sol/MEW1gQWJ3nEXg2qgERiKu7FAFj79PHvQVREQUzScPP5?maker=9mkQDdUrcyPAmsBDEJquDLWCEnRK8Ryoxw6ncHCbjjXd","https://www.defined.fi/sol/MEW1gQWJ3nEXg2qgERiKu7FAFj79PHvQVREQUzScPP5?maker=9mkQDdUrcyPAmsBDEJquDLWCEnRK8Ryoxw6ncHCbjjXd")</f>
        <v/>
      </c>
      <c r="M144">
        <f>HYPERLINK("https://dexscreener.com/solana/MEW1gQWJ3nEXg2qgERiKu7FAFj79PHvQVREQUzScPP5?maker=9mkQDdUrcyPAmsBDEJquDLWCEnRK8Ryoxw6ncHCbjjXd","https://dexscreener.com/solana/MEW1gQWJ3nEXg2qgERiKu7FAFj79PHvQVREQUzScPP5?maker=9mkQDdUrcyPAmsBDEJquDLWCEnRK8Ryoxw6ncHCbjjXd")</f>
        <v/>
      </c>
    </row>
    <row r="145">
      <c r="A145" t="inlineStr">
        <is>
          <t>2ozdu4xkxK2fVkgjARq18uQLkHcymxr3qxDFoFtyA3eP</t>
        </is>
      </c>
      <c r="B145" t="inlineStr">
        <is>
          <t>MEMESAGE</t>
        </is>
      </c>
      <c r="C145" t="n">
        <v>31</v>
      </c>
      <c r="D145" t="n">
        <v>-3.47</v>
      </c>
      <c r="E145" t="n">
        <v>-0.67</v>
      </c>
      <c r="F145" t="n">
        <v>5.22</v>
      </c>
      <c r="G145" t="n">
        <v>1.75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HYPERLINK("https://www.defined.fi/sol/2ozdu4xkxK2fVkgjARq18uQLkHcymxr3qxDFoFtyA3eP?maker=9mkQDdUrcyPAmsBDEJquDLWCEnRK8Ryoxw6ncHCbjjXd","https://www.defined.fi/sol/2ozdu4xkxK2fVkgjARq18uQLkHcymxr3qxDFoFtyA3eP?maker=9mkQDdUrcyPAmsBDEJquDLWCEnRK8Ryoxw6ncHCbjjXd")</f>
        <v/>
      </c>
      <c r="M145">
        <f>HYPERLINK("https://dexscreener.com/solana/2ozdu4xkxK2fVkgjARq18uQLkHcymxr3qxDFoFtyA3eP?maker=9mkQDdUrcyPAmsBDEJquDLWCEnRK8Ryoxw6ncHCbjjXd","https://dexscreener.com/solana/2ozdu4xkxK2fVkgjARq18uQLkHcymxr3qxDFoFtyA3eP?maker=9mkQDdUrcyPAmsBDEJquDLWCEnRK8Ryoxw6ncHCbjjXd")</f>
        <v/>
      </c>
    </row>
    <row r="146">
      <c r="A146" t="inlineStr">
        <is>
          <t>HD6V7TRZAgATCWYtcohEJBWKDFnqQHbo5m8NpdQRpump</t>
        </is>
      </c>
      <c r="B146" t="inlineStr">
        <is>
          <t>PEPE</t>
        </is>
      </c>
      <c r="C146" t="n">
        <v>31</v>
      </c>
      <c r="D146" t="n">
        <v>-5</v>
      </c>
      <c r="E146" t="n">
        <v>-0.6</v>
      </c>
      <c r="F146" t="n">
        <v>8.300000000000001</v>
      </c>
      <c r="G146" t="n">
        <v>3.3</v>
      </c>
      <c r="H146" t="n">
        <v>0</v>
      </c>
      <c r="I146" t="n">
        <v>1</v>
      </c>
      <c r="J146" t="n">
        <v>-1</v>
      </c>
      <c r="K146" t="n">
        <v>-1</v>
      </c>
      <c r="L146">
        <f>HYPERLINK("https://www.defined.fi/sol/HD6V7TRZAgATCWYtcohEJBWKDFnqQHbo5m8NpdQRpump?maker=9mkQDdUrcyPAmsBDEJquDLWCEnRK8Ryoxw6ncHCbjjXd","https://www.defined.fi/sol/HD6V7TRZAgATCWYtcohEJBWKDFnqQHbo5m8NpdQRpump?maker=9mkQDdUrcyPAmsBDEJquDLWCEnRK8Ryoxw6ncHCbjjXd")</f>
        <v/>
      </c>
      <c r="M146">
        <f>HYPERLINK("https://dexscreener.com/solana/HD6V7TRZAgATCWYtcohEJBWKDFnqQHbo5m8NpdQRpump?maker=9mkQDdUrcyPAmsBDEJquDLWCEnRK8Ryoxw6ncHCbjjXd","https://dexscreener.com/solana/HD6V7TRZAgATCWYtcohEJBWKDFnqQHbo5m8NpdQRpump?maker=9mkQDdUrcyPAmsBDEJquDLWCEnRK8Ryoxw6ncHCbjjXd")</f>
        <v/>
      </c>
    </row>
    <row r="147">
      <c r="A147" t="inlineStr">
        <is>
          <t>9BHmvf4kj2TTDuDxf5X7XQGbeQEMRCN1v52SsRwopump</t>
        </is>
      </c>
      <c r="B147" t="inlineStr">
        <is>
          <t>Burger</t>
        </is>
      </c>
      <c r="C147" t="n">
        <v>31</v>
      </c>
      <c r="D147" t="n">
        <v>0.041</v>
      </c>
      <c r="E147" t="n">
        <v>0.02</v>
      </c>
      <c r="F147" t="n">
        <v>2.56</v>
      </c>
      <c r="G147" t="n">
        <v>2.6</v>
      </c>
      <c r="H147" t="n">
        <v>0</v>
      </c>
      <c r="I147" t="n">
        <v>1</v>
      </c>
      <c r="J147" t="n">
        <v>-1</v>
      </c>
      <c r="K147" t="n">
        <v>-1</v>
      </c>
      <c r="L147">
        <f>HYPERLINK("https://www.defined.fi/sol/9BHmvf4kj2TTDuDxf5X7XQGbeQEMRCN1v52SsRwopump?maker=9mkQDdUrcyPAmsBDEJquDLWCEnRK8Ryoxw6ncHCbjjXd","https://www.defined.fi/sol/9BHmvf4kj2TTDuDxf5X7XQGbeQEMRCN1v52SsRwopump?maker=9mkQDdUrcyPAmsBDEJquDLWCEnRK8Ryoxw6ncHCbjjXd")</f>
        <v/>
      </c>
      <c r="M147">
        <f>HYPERLINK("https://dexscreener.com/solana/9BHmvf4kj2TTDuDxf5X7XQGbeQEMRCN1v52SsRwopump?maker=9mkQDdUrcyPAmsBDEJquDLWCEnRK8Ryoxw6ncHCbjjXd","https://dexscreener.com/solana/9BHmvf4kj2TTDuDxf5X7XQGbeQEMRCN1v52SsRwopump?maker=9mkQDdUrcyPAmsBDEJquDLWCEnRK8Ryoxw6ncHCbjjXd")</f>
        <v/>
      </c>
    </row>
    <row r="148">
      <c r="A148" t="inlineStr">
        <is>
          <t>C8RHbZyfbRkYfMa3iGnDMmZNgHuToj4NKPm9NC3Jpump</t>
        </is>
      </c>
      <c r="B148" t="inlineStr">
        <is>
          <t>niko</t>
        </is>
      </c>
      <c r="C148" t="n">
        <v>31</v>
      </c>
      <c r="D148" t="n">
        <v>0.881</v>
      </c>
      <c r="E148" t="n">
        <v>0.34</v>
      </c>
      <c r="F148" t="n">
        <v>2.6</v>
      </c>
      <c r="G148" t="n">
        <v>3.49</v>
      </c>
      <c r="H148" t="n">
        <v>1</v>
      </c>
      <c r="I148" t="n">
        <v>2</v>
      </c>
      <c r="J148" t="n">
        <v>-1</v>
      </c>
      <c r="K148" t="n">
        <v>-1</v>
      </c>
      <c r="L148">
        <f>HYPERLINK("https://www.defined.fi/sol/C8RHbZyfbRkYfMa3iGnDMmZNgHuToj4NKPm9NC3Jpump?maker=9mkQDdUrcyPAmsBDEJquDLWCEnRK8Ryoxw6ncHCbjjXd","https://www.defined.fi/sol/C8RHbZyfbRkYfMa3iGnDMmZNgHuToj4NKPm9NC3Jpump?maker=9mkQDdUrcyPAmsBDEJquDLWCEnRK8Ryoxw6ncHCbjjXd")</f>
        <v/>
      </c>
      <c r="M148">
        <f>HYPERLINK("https://dexscreener.com/solana/C8RHbZyfbRkYfMa3iGnDMmZNgHuToj4NKPm9NC3Jpump?maker=9mkQDdUrcyPAmsBDEJquDLWCEnRK8Ryoxw6ncHCbjjXd","https://dexscreener.com/solana/C8RHbZyfbRkYfMa3iGnDMmZNgHuToj4NKPm9NC3Jpump?maker=9mkQDdUrcyPAmsBDEJquDLWCEnRK8Ryoxw6ncHCbjjXd")</f>
        <v/>
      </c>
    </row>
    <row r="149">
      <c r="A149" t="inlineStr">
        <is>
          <t>DWNfhFpikybDGg4Xg28gA8Kv2VQ58N9YM2UE5B43pump</t>
        </is>
      </c>
      <c r="B149" t="inlineStr">
        <is>
          <t>AMBER</t>
        </is>
      </c>
      <c r="C149" t="n">
        <v>31</v>
      </c>
      <c r="D149" t="n">
        <v>-1.8</v>
      </c>
      <c r="E149" t="n">
        <v>-0.3</v>
      </c>
      <c r="F149" t="n">
        <v>5.97</v>
      </c>
      <c r="G149" t="n">
        <v>4.17</v>
      </c>
      <c r="H149" t="n">
        <v>0</v>
      </c>
      <c r="I149" t="n">
        <v>0</v>
      </c>
      <c r="J149" t="n">
        <v>-1</v>
      </c>
      <c r="K149" t="n">
        <v>-1</v>
      </c>
      <c r="L149">
        <f>HYPERLINK("https://www.defined.fi/sol/DWNfhFpikybDGg4Xg28gA8Kv2VQ58N9YM2UE5B43pump?maker=9mkQDdUrcyPAmsBDEJquDLWCEnRK8Ryoxw6ncHCbjjXd","https://www.defined.fi/sol/DWNfhFpikybDGg4Xg28gA8Kv2VQ58N9YM2UE5B43pump?maker=9mkQDdUrcyPAmsBDEJquDLWCEnRK8Ryoxw6ncHCbjjXd")</f>
        <v/>
      </c>
      <c r="M149">
        <f>HYPERLINK("https://dexscreener.com/solana/DWNfhFpikybDGg4Xg28gA8Kv2VQ58N9YM2UE5B43pump?maker=9mkQDdUrcyPAmsBDEJquDLWCEnRK8Ryoxw6ncHCbjjXd","https://dexscreener.com/solana/DWNfhFpikybDGg4Xg28gA8Kv2VQ58N9YM2UE5B43pump?maker=9mkQDdUrcyPAmsBDEJquDLWCEnRK8Ryoxw6ncHCbjjXd")</f>
        <v/>
      </c>
    </row>
    <row r="150">
      <c r="A150" t="inlineStr">
        <is>
          <t>64W3DVGp9TbGQiMru9S76Xysn5azb8UkrJqQg43opump</t>
        </is>
      </c>
      <c r="B150" t="inlineStr">
        <is>
          <t>BOMBDOG</t>
        </is>
      </c>
      <c r="C150" t="n">
        <v>31</v>
      </c>
      <c r="D150" t="n">
        <v>0.679</v>
      </c>
      <c r="E150" t="n">
        <v>-1</v>
      </c>
      <c r="F150" t="n">
        <v>2.46</v>
      </c>
      <c r="G150" t="n">
        <v>3.14</v>
      </c>
      <c r="H150" t="n">
        <v>0</v>
      </c>
      <c r="I150" t="n">
        <v>0</v>
      </c>
      <c r="J150" t="n">
        <v>-1</v>
      </c>
      <c r="K150" t="n">
        <v>-1</v>
      </c>
      <c r="L150">
        <f>HYPERLINK("https://www.defined.fi/sol/64W3DVGp9TbGQiMru9S76Xysn5azb8UkrJqQg43opump?maker=9mkQDdUrcyPAmsBDEJquDLWCEnRK8Ryoxw6ncHCbjjXd","https://www.defined.fi/sol/64W3DVGp9TbGQiMru9S76Xysn5azb8UkrJqQg43opump?maker=9mkQDdUrcyPAmsBDEJquDLWCEnRK8Ryoxw6ncHCbjjXd")</f>
        <v/>
      </c>
      <c r="M150">
        <f>HYPERLINK("https://dexscreener.com/solana/64W3DVGp9TbGQiMru9S76Xysn5azb8UkrJqQg43opump?maker=9mkQDdUrcyPAmsBDEJquDLWCEnRK8Ryoxw6ncHCbjjXd","https://dexscreener.com/solana/64W3DVGp9TbGQiMru9S76Xysn5azb8UkrJqQg43opump?maker=9mkQDdUrcyPAmsBDEJquDLWCEnRK8Ryoxw6ncHCbjjXd")</f>
        <v/>
      </c>
    </row>
    <row r="151">
      <c r="A151" t="inlineStr">
        <is>
          <t>3HpCwowzKwHGiYrHTFy3KYiBDnSnpNPsy4Cb3u23Ym8d</t>
        </is>
      </c>
      <c r="B151" t="inlineStr">
        <is>
          <t>MIRACLE</t>
        </is>
      </c>
      <c r="C151" t="n">
        <v>31</v>
      </c>
      <c r="D151" t="n">
        <v>-0.507</v>
      </c>
      <c r="E151" t="n">
        <v>-0.32</v>
      </c>
      <c r="F151" t="n">
        <v>1.62</v>
      </c>
      <c r="G151" t="n">
        <v>1.09</v>
      </c>
      <c r="H151" t="n">
        <v>0</v>
      </c>
      <c r="I151" t="n">
        <v>0</v>
      </c>
      <c r="J151" t="n">
        <v>-1</v>
      </c>
      <c r="K151" t="n">
        <v>-1</v>
      </c>
      <c r="L151">
        <f>HYPERLINK("https://www.defined.fi/sol/3HpCwowzKwHGiYrHTFy3KYiBDnSnpNPsy4Cb3u23Ym8d?maker=9mkQDdUrcyPAmsBDEJquDLWCEnRK8Ryoxw6ncHCbjjXd","https://www.defined.fi/sol/3HpCwowzKwHGiYrHTFy3KYiBDnSnpNPsy4Cb3u23Ym8d?maker=9mkQDdUrcyPAmsBDEJquDLWCEnRK8Ryoxw6ncHCbjjXd")</f>
        <v/>
      </c>
      <c r="M151">
        <f>HYPERLINK("https://dexscreener.com/solana/3HpCwowzKwHGiYrHTFy3KYiBDnSnpNPsy4Cb3u23Ym8d?maker=9mkQDdUrcyPAmsBDEJquDLWCEnRK8Ryoxw6ncHCbjjXd","https://dexscreener.com/solana/3HpCwowzKwHGiYrHTFy3KYiBDnSnpNPsy4Cb3u23Ym8d?maker=9mkQDdUrcyPAmsBDEJquDLWCEnRK8Ryoxw6ncHCbjjXd")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