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jasQQD17WWgFhiCZVZDyik35XEd3SVqza5godvopump</t>
        </is>
      </c>
      <c r="B2" t="inlineStr">
        <is>
          <t>god</t>
        </is>
      </c>
      <c r="C2" t="n">
        <v>0</v>
      </c>
      <c r="D2" t="n">
        <v>1.48</v>
      </c>
      <c r="E2" t="n">
        <v>0.37</v>
      </c>
      <c r="F2" t="n">
        <v>4.01</v>
      </c>
      <c r="G2" t="n">
        <v>0</v>
      </c>
      <c r="H2" t="n">
        <v>4</v>
      </c>
      <c r="I2" t="n">
        <v>0</v>
      </c>
      <c r="J2" t="n">
        <v>-1</v>
      </c>
      <c r="K2" t="n">
        <v>-1</v>
      </c>
      <c r="L2">
        <f>HYPERLINK("https://www.defined.fi/sol/jasQQD17WWgFhiCZVZDyik35XEd3SVqza5godvopump?maker=8LLRaGJqZgSuDf9maW1ohb5G1SRqCuKbLX6vdUNWpFp2","https://www.defined.fi/sol/jasQQD17WWgFhiCZVZDyik35XEd3SVqza5godvopump?maker=8LLRaGJqZgSuDf9maW1ohb5G1SRqCuKbLX6vdUNWpFp2")</f>
        <v/>
      </c>
      <c r="M2">
        <f>HYPERLINK("https://dexscreener.com/solana/jasQQD17WWgFhiCZVZDyik35XEd3SVqza5godvopump?maker=8LLRaGJqZgSuDf9maW1ohb5G1SRqCuKbLX6vdUNWpFp2","https://dexscreener.com/solana/jasQQD17WWgFhiCZVZDyik35XEd3SVqza5godvopump?maker=8LLRaGJqZgSuDf9maW1ohb5G1SRqCuKbLX6vdUNWpFp2")</f>
        <v/>
      </c>
    </row>
    <row r="3">
      <c r="A3" t="inlineStr">
        <is>
          <t>4yTFp3Jfruinyshmu2orE1n5YgRCipt6jKjZd8MpdBNZ</t>
        </is>
      </c>
      <c r="B3" t="inlineStr">
        <is>
          <t>II</t>
        </is>
      </c>
      <c r="C3" t="n">
        <v>0</v>
      </c>
      <c r="D3" t="n">
        <v>-0.201</v>
      </c>
      <c r="E3" t="n">
        <v>-0.4</v>
      </c>
      <c r="F3" t="n">
        <v>0.503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HYPERLINK("https://www.defined.fi/sol/4yTFp3Jfruinyshmu2orE1n5YgRCipt6jKjZd8MpdBNZ?maker=8LLRaGJqZgSuDf9maW1ohb5G1SRqCuKbLX6vdUNWpFp2","https://www.defined.fi/sol/4yTFp3Jfruinyshmu2orE1n5YgRCipt6jKjZd8MpdBNZ?maker=8LLRaGJqZgSuDf9maW1ohb5G1SRqCuKbLX6vdUNWpFp2")</f>
        <v/>
      </c>
      <c r="M3">
        <f>HYPERLINK("https://dexscreener.com/solana/4yTFp3Jfruinyshmu2orE1n5YgRCipt6jKjZd8MpdBNZ?maker=8LLRaGJqZgSuDf9maW1ohb5G1SRqCuKbLX6vdUNWpFp2","https://dexscreener.com/solana/4yTFp3Jfruinyshmu2orE1n5YgRCipt6jKjZd8MpdBNZ?maker=8LLRaGJqZgSuDf9maW1ohb5G1SRqCuKbLX6vdUNWpFp2")</f>
        <v/>
      </c>
    </row>
    <row r="4">
      <c r="A4" t="inlineStr">
        <is>
          <t>GmFMTyowhyibYhT4R8B8HtCDmTr9sWBsXMkTsw7Hpump</t>
        </is>
      </c>
      <c r="B4" t="inlineStr">
        <is>
          <t>AIMOTHER</t>
        </is>
      </c>
      <c r="C4" t="n">
        <v>0</v>
      </c>
      <c r="D4" t="n">
        <v>-1.96</v>
      </c>
      <c r="E4" t="n">
        <v>-0.24</v>
      </c>
      <c r="F4" t="n">
        <v>8.050000000000001</v>
      </c>
      <c r="G4" t="n">
        <v>6.09</v>
      </c>
      <c r="H4" t="n">
        <v>2</v>
      </c>
      <c r="I4" t="n">
        <v>1</v>
      </c>
      <c r="J4" t="n">
        <v>-1</v>
      </c>
      <c r="K4" t="n">
        <v>-1</v>
      </c>
      <c r="L4">
        <f>HYPERLINK("https://www.defined.fi/sol/GmFMTyowhyibYhT4R8B8HtCDmTr9sWBsXMkTsw7Hpump?maker=8LLRaGJqZgSuDf9maW1ohb5G1SRqCuKbLX6vdUNWpFp2","https://www.defined.fi/sol/GmFMTyowhyibYhT4R8B8HtCDmTr9sWBsXMkTsw7Hpump?maker=8LLRaGJqZgSuDf9maW1ohb5G1SRqCuKbLX6vdUNWpFp2")</f>
        <v/>
      </c>
      <c r="M4">
        <f>HYPERLINK("https://dexscreener.com/solana/GmFMTyowhyibYhT4R8B8HtCDmTr9sWBsXMkTsw7Hpump?maker=8LLRaGJqZgSuDf9maW1ohb5G1SRqCuKbLX6vdUNWpFp2","https://dexscreener.com/solana/GmFMTyowhyibYhT4R8B8HtCDmTr9sWBsXMkTsw7Hpump?maker=8LLRaGJqZgSuDf9maW1ohb5G1SRqCuKbLX6vdUNWpFp2")</f>
        <v/>
      </c>
    </row>
    <row r="5">
      <c r="A5" t="inlineStr">
        <is>
          <t>56NAB2A79mNWCG1p4MkpDbJt4HFLFTYb6PWYoA4npump</t>
        </is>
      </c>
      <c r="B5" t="inlineStr">
        <is>
          <t>FRIES</t>
        </is>
      </c>
      <c r="C5" t="n">
        <v>0</v>
      </c>
      <c r="D5" t="n">
        <v>1.47</v>
      </c>
      <c r="E5" t="n">
        <v>2.71</v>
      </c>
      <c r="F5" t="n">
        <v>0.543</v>
      </c>
      <c r="G5" t="n">
        <v>1.22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HYPERLINK("https://www.defined.fi/sol/56NAB2A79mNWCG1p4MkpDbJt4HFLFTYb6PWYoA4npump?maker=8LLRaGJqZgSuDf9maW1ohb5G1SRqCuKbLX6vdUNWpFp2","https://www.defined.fi/sol/56NAB2A79mNWCG1p4MkpDbJt4HFLFTYb6PWYoA4npump?maker=8LLRaGJqZgSuDf9maW1ohb5G1SRqCuKbLX6vdUNWpFp2")</f>
        <v/>
      </c>
      <c r="M5">
        <f>HYPERLINK("https://dexscreener.com/solana/56NAB2A79mNWCG1p4MkpDbJt4HFLFTYb6PWYoA4npump?maker=8LLRaGJqZgSuDf9maW1ohb5G1SRqCuKbLX6vdUNWpFp2","https://dexscreener.com/solana/56NAB2A79mNWCG1p4MkpDbJt4HFLFTYb6PWYoA4npump?maker=8LLRaGJqZgSuDf9maW1ohb5G1SRqCuKbLX6vdUNWpFp2")</f>
        <v/>
      </c>
    </row>
    <row r="6">
      <c r="A6" t="inlineStr">
        <is>
          <t>8QLTsTnPN4XxTP4ZU7osE4j5XpTmJWRDNQmjLzncpump</t>
        </is>
      </c>
      <c r="B6" t="inlineStr">
        <is>
          <t>BURZEN</t>
        </is>
      </c>
      <c r="C6" t="n">
        <v>0</v>
      </c>
      <c r="D6" t="n">
        <v>-41.63</v>
      </c>
      <c r="E6" t="n">
        <v>-0.55</v>
      </c>
      <c r="F6" t="n">
        <v>76.04000000000001</v>
      </c>
      <c r="G6" t="n">
        <v>14.73</v>
      </c>
      <c r="H6" t="n">
        <v>18</v>
      </c>
      <c r="I6" t="n">
        <v>2</v>
      </c>
      <c r="J6" t="n">
        <v>-1</v>
      </c>
      <c r="K6" t="n">
        <v>-1</v>
      </c>
      <c r="L6">
        <f>HYPERLINK("https://www.defined.fi/sol/8QLTsTnPN4XxTP4ZU7osE4j5XpTmJWRDNQmjLzncpump?maker=8LLRaGJqZgSuDf9maW1ohb5G1SRqCuKbLX6vdUNWpFp2","https://www.defined.fi/sol/8QLTsTnPN4XxTP4ZU7osE4j5XpTmJWRDNQmjLzncpump?maker=8LLRaGJqZgSuDf9maW1ohb5G1SRqCuKbLX6vdUNWpFp2")</f>
        <v/>
      </c>
      <c r="M6">
        <f>HYPERLINK("https://dexscreener.com/solana/8QLTsTnPN4XxTP4ZU7osE4j5XpTmJWRDNQmjLzncpump?maker=8LLRaGJqZgSuDf9maW1ohb5G1SRqCuKbLX6vdUNWpFp2","https://dexscreener.com/solana/8QLTsTnPN4XxTP4ZU7osE4j5XpTmJWRDNQmjLzncpump?maker=8LLRaGJqZgSuDf9maW1ohb5G1SRqCuKbLX6vdUNWpFp2")</f>
        <v/>
      </c>
    </row>
    <row r="7">
      <c r="A7" t="inlineStr">
        <is>
          <t>BvqEDCSnQG9N5muFgsgds5w9M9m8ow1WeZ4XeF7tpump</t>
        </is>
      </c>
      <c r="B7" t="inlineStr">
        <is>
          <t>Angel</t>
        </is>
      </c>
      <c r="C7" t="n">
        <v>0</v>
      </c>
      <c r="D7" t="n">
        <v>0.075</v>
      </c>
      <c r="E7" t="n">
        <v>0.07000000000000001</v>
      </c>
      <c r="F7" t="n">
        <v>1</v>
      </c>
      <c r="G7" t="n">
        <v>1.08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HYPERLINK("https://www.defined.fi/sol/BvqEDCSnQG9N5muFgsgds5w9M9m8ow1WeZ4XeF7tpump?maker=8LLRaGJqZgSuDf9maW1ohb5G1SRqCuKbLX6vdUNWpFp2","https://www.defined.fi/sol/BvqEDCSnQG9N5muFgsgds5w9M9m8ow1WeZ4XeF7tpump?maker=8LLRaGJqZgSuDf9maW1ohb5G1SRqCuKbLX6vdUNWpFp2")</f>
        <v/>
      </c>
      <c r="M7">
        <f>HYPERLINK("https://dexscreener.com/solana/BvqEDCSnQG9N5muFgsgds5w9M9m8ow1WeZ4XeF7tpump?maker=8LLRaGJqZgSuDf9maW1ohb5G1SRqCuKbLX6vdUNWpFp2","https://dexscreener.com/solana/BvqEDCSnQG9N5muFgsgds5w9M9m8ow1WeZ4XeF7tpump?maker=8LLRaGJqZgSuDf9maW1ohb5G1SRqCuKbLX6vdUNWpFp2")</f>
        <v/>
      </c>
    </row>
    <row r="8">
      <c r="A8" t="inlineStr">
        <is>
          <t>Chp9pGGSDAv97mdkCGC2ZMfgZYMwFJrTR4kDReTCpump</t>
        </is>
      </c>
      <c r="B8" t="inlineStr">
        <is>
          <t>CODIE</t>
        </is>
      </c>
      <c r="C8" t="n">
        <v>0</v>
      </c>
      <c r="D8" t="n">
        <v>-0.681</v>
      </c>
      <c r="E8" t="n">
        <v>-0.45</v>
      </c>
      <c r="F8" t="n">
        <v>1.51</v>
      </c>
      <c r="G8" t="n">
        <v>0.825</v>
      </c>
      <c r="H8" t="n">
        <v>2</v>
      </c>
      <c r="I8" t="n">
        <v>1</v>
      </c>
      <c r="J8" t="n">
        <v>-1</v>
      </c>
      <c r="K8" t="n">
        <v>-1</v>
      </c>
      <c r="L8">
        <f>HYPERLINK("https://www.defined.fi/sol/Chp9pGGSDAv97mdkCGC2ZMfgZYMwFJrTR4kDReTCpump?maker=8LLRaGJqZgSuDf9maW1ohb5G1SRqCuKbLX6vdUNWpFp2","https://www.defined.fi/sol/Chp9pGGSDAv97mdkCGC2ZMfgZYMwFJrTR4kDReTCpump?maker=8LLRaGJqZgSuDf9maW1ohb5G1SRqCuKbLX6vdUNWpFp2")</f>
        <v/>
      </c>
      <c r="M8">
        <f>HYPERLINK("https://dexscreener.com/solana/Chp9pGGSDAv97mdkCGC2ZMfgZYMwFJrTR4kDReTCpump?maker=8LLRaGJqZgSuDf9maW1ohb5G1SRqCuKbLX6vdUNWpFp2","https://dexscreener.com/solana/Chp9pGGSDAv97mdkCGC2ZMfgZYMwFJrTR4kDReTCpump?maker=8LLRaGJqZgSuDf9maW1ohb5G1SRqCuKbLX6vdUNWpFp2")</f>
        <v/>
      </c>
    </row>
    <row r="9">
      <c r="A9" t="inlineStr">
        <is>
          <t>5xVzdK9pKyoziFzdvW4MY2aPVxqZMc59gcEExSjdpump</t>
        </is>
      </c>
      <c r="B9" t="inlineStr">
        <is>
          <t>Omega</t>
        </is>
      </c>
      <c r="C9" t="n">
        <v>0</v>
      </c>
      <c r="D9" t="n">
        <v>2.25</v>
      </c>
      <c r="E9" t="n">
        <v>0.5</v>
      </c>
      <c r="F9" t="n">
        <v>4.51</v>
      </c>
      <c r="G9" t="n">
        <v>6.76</v>
      </c>
      <c r="H9" t="n">
        <v>3</v>
      </c>
      <c r="I9" t="n">
        <v>3</v>
      </c>
      <c r="J9" t="n">
        <v>-1</v>
      </c>
      <c r="K9" t="n">
        <v>-1</v>
      </c>
      <c r="L9">
        <f>HYPERLINK("https://www.defined.fi/sol/5xVzdK9pKyoziFzdvW4MY2aPVxqZMc59gcEExSjdpump?maker=8LLRaGJqZgSuDf9maW1ohb5G1SRqCuKbLX6vdUNWpFp2","https://www.defined.fi/sol/5xVzdK9pKyoziFzdvW4MY2aPVxqZMc59gcEExSjdpump?maker=8LLRaGJqZgSuDf9maW1ohb5G1SRqCuKbLX6vdUNWpFp2")</f>
        <v/>
      </c>
      <c r="M9">
        <f>HYPERLINK("https://dexscreener.com/solana/5xVzdK9pKyoziFzdvW4MY2aPVxqZMc59gcEExSjdpump?maker=8LLRaGJqZgSuDf9maW1ohb5G1SRqCuKbLX6vdUNWpFp2","https://dexscreener.com/solana/5xVzdK9pKyoziFzdvW4MY2aPVxqZMc59gcEExSjdpump?maker=8LLRaGJqZgSuDf9maW1ohb5G1SRqCuKbLX6vdUNWpFp2")</f>
        <v/>
      </c>
    </row>
    <row r="10">
      <c r="A10" t="inlineStr">
        <is>
          <t>85jxm3jqjnhJ8WQnNEE87RvSogdf3FvivWnTWA2rpump</t>
        </is>
      </c>
      <c r="B10" t="inlineStr">
        <is>
          <t>SHREK</t>
        </is>
      </c>
      <c r="C10" t="n">
        <v>0</v>
      </c>
      <c r="D10" t="n">
        <v>-0.875</v>
      </c>
      <c r="E10" t="n">
        <v>-0.87</v>
      </c>
      <c r="F10" t="n">
        <v>1</v>
      </c>
      <c r="G10" t="n">
        <v>0.129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HYPERLINK("https://www.defined.fi/sol/85jxm3jqjnhJ8WQnNEE87RvSogdf3FvivWnTWA2rpump?maker=8LLRaGJqZgSuDf9maW1ohb5G1SRqCuKbLX6vdUNWpFp2","https://www.defined.fi/sol/85jxm3jqjnhJ8WQnNEE87RvSogdf3FvivWnTWA2rpump?maker=8LLRaGJqZgSuDf9maW1ohb5G1SRqCuKbLX6vdUNWpFp2")</f>
        <v/>
      </c>
      <c r="M10">
        <f>HYPERLINK("https://dexscreener.com/solana/85jxm3jqjnhJ8WQnNEE87RvSogdf3FvivWnTWA2rpump?maker=8LLRaGJqZgSuDf9maW1ohb5G1SRqCuKbLX6vdUNWpFp2","https://dexscreener.com/solana/85jxm3jqjnhJ8WQnNEE87RvSogdf3FvivWnTWA2rpump?maker=8LLRaGJqZgSuDf9maW1ohb5G1SRqCuKbLX6vdUNWpFp2")</f>
        <v/>
      </c>
    </row>
    <row r="11">
      <c r="A11" t="inlineStr">
        <is>
          <t>7G5DM7Jy7TMWKgH313tA3vF6AqHpbHP4TWZzpTVLWv9c</t>
        </is>
      </c>
      <c r="B11" t="inlineStr">
        <is>
          <t>RTR</t>
        </is>
      </c>
      <c r="C11" t="n">
        <v>0</v>
      </c>
      <c r="D11" t="n">
        <v>-28.48</v>
      </c>
      <c r="E11" t="n">
        <v>-1</v>
      </c>
      <c r="F11" t="n">
        <v>141.29</v>
      </c>
      <c r="G11" t="n">
        <v>112.39</v>
      </c>
      <c r="H11" t="n">
        <v>5</v>
      </c>
      <c r="I11" t="n">
        <v>3</v>
      </c>
      <c r="J11" t="n">
        <v>-1</v>
      </c>
      <c r="K11" t="n">
        <v>-1</v>
      </c>
      <c r="L11">
        <f>HYPERLINK("https://www.defined.fi/sol/7G5DM7Jy7TMWKgH313tA3vF6AqHpbHP4TWZzpTVLWv9c?maker=8LLRaGJqZgSuDf9maW1ohb5G1SRqCuKbLX6vdUNWpFp2","https://www.defined.fi/sol/7G5DM7Jy7TMWKgH313tA3vF6AqHpbHP4TWZzpTVLWv9c?maker=8LLRaGJqZgSuDf9maW1ohb5G1SRqCuKbLX6vdUNWpFp2")</f>
        <v/>
      </c>
      <c r="M11">
        <f>HYPERLINK("https://dexscreener.com/solana/7G5DM7Jy7TMWKgH313tA3vF6AqHpbHP4TWZzpTVLWv9c?maker=8LLRaGJqZgSuDf9maW1ohb5G1SRqCuKbLX6vdUNWpFp2","https://dexscreener.com/solana/7G5DM7Jy7TMWKgH313tA3vF6AqHpbHP4TWZzpTVLWv9c?maker=8LLRaGJqZgSuDf9maW1ohb5G1SRqCuKbLX6vdUNWpFp2")</f>
        <v/>
      </c>
    </row>
    <row r="12">
      <c r="A12" t="inlineStr">
        <is>
          <t>Ujgxis6SncBReBhvhKshjveErWBGGuBTjEfkbskpump</t>
        </is>
      </c>
      <c r="B12" t="inlineStr">
        <is>
          <t>MAGA</t>
        </is>
      </c>
      <c r="C12" t="n">
        <v>0</v>
      </c>
      <c r="D12" t="n">
        <v>0.879</v>
      </c>
      <c r="E12" t="n">
        <v>0.9399999999999999</v>
      </c>
      <c r="F12" t="n">
        <v>0.9320000000000001</v>
      </c>
      <c r="G12" t="n">
        <v>1.81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HYPERLINK("https://www.defined.fi/sol/Ujgxis6SncBReBhvhKshjveErWBGGuBTjEfkbskpump?maker=8LLRaGJqZgSuDf9maW1ohb5G1SRqCuKbLX6vdUNWpFp2","https://www.defined.fi/sol/Ujgxis6SncBReBhvhKshjveErWBGGuBTjEfkbskpump?maker=8LLRaGJqZgSuDf9maW1ohb5G1SRqCuKbLX6vdUNWpFp2")</f>
        <v/>
      </c>
      <c r="M12">
        <f>HYPERLINK("https://dexscreener.com/solana/Ujgxis6SncBReBhvhKshjveErWBGGuBTjEfkbskpump?maker=8LLRaGJqZgSuDf9maW1ohb5G1SRqCuKbLX6vdUNWpFp2","https://dexscreener.com/solana/Ujgxis6SncBReBhvhKshjveErWBGGuBTjEfkbskpump?maker=8LLRaGJqZgSuDf9maW1ohb5G1SRqCuKbLX6vdUNWpFp2")</f>
        <v/>
      </c>
    </row>
    <row r="13">
      <c r="A13" t="inlineStr">
        <is>
          <t>HWAi5rH9x66ieEZMvzzrW6eJD7HTm62pBqnxutNJpump</t>
        </is>
      </c>
      <c r="B13" t="inlineStr">
        <is>
          <t>cthulu</t>
        </is>
      </c>
      <c r="C13" t="n">
        <v>0</v>
      </c>
      <c r="D13" t="n">
        <v>-0.101</v>
      </c>
      <c r="E13" t="n">
        <v>-0.1</v>
      </c>
      <c r="F13" t="n">
        <v>0.985</v>
      </c>
      <c r="G13" t="n">
        <v>0.885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HYPERLINK("https://www.defined.fi/sol/HWAi5rH9x66ieEZMvzzrW6eJD7HTm62pBqnxutNJpump?maker=8LLRaGJqZgSuDf9maW1ohb5G1SRqCuKbLX6vdUNWpFp2","https://www.defined.fi/sol/HWAi5rH9x66ieEZMvzzrW6eJD7HTm62pBqnxutNJpump?maker=8LLRaGJqZgSuDf9maW1ohb5G1SRqCuKbLX6vdUNWpFp2")</f>
        <v/>
      </c>
      <c r="M13">
        <f>HYPERLINK("https://dexscreener.com/solana/HWAi5rH9x66ieEZMvzzrW6eJD7HTm62pBqnxutNJpump?maker=8LLRaGJqZgSuDf9maW1ohb5G1SRqCuKbLX6vdUNWpFp2","https://dexscreener.com/solana/HWAi5rH9x66ieEZMvzzrW6eJD7HTm62pBqnxutNJpump?maker=8LLRaGJqZgSuDf9maW1ohb5G1SRqCuKbLX6vdUNWpFp2")</f>
        <v/>
      </c>
    </row>
    <row r="14">
      <c r="A14" t="inlineStr">
        <is>
          <t>EodtMbupUYuMkSaAtQEPkVSTVfvuDcRcnDCoCyqqpump</t>
        </is>
      </c>
      <c r="B14" t="inlineStr">
        <is>
          <t>nsfa</t>
        </is>
      </c>
      <c r="C14" t="n">
        <v>0</v>
      </c>
      <c r="D14" t="n">
        <v>0.374</v>
      </c>
      <c r="E14" t="n">
        <v>0.08</v>
      </c>
      <c r="F14" t="n">
        <v>4.93</v>
      </c>
      <c r="G14" t="n">
        <v>5.3</v>
      </c>
      <c r="H14" t="n">
        <v>1</v>
      </c>
      <c r="I14" t="n">
        <v>2</v>
      </c>
      <c r="J14" t="n">
        <v>-1</v>
      </c>
      <c r="K14" t="n">
        <v>-1</v>
      </c>
      <c r="L14">
        <f>HYPERLINK("https://www.defined.fi/sol/EodtMbupUYuMkSaAtQEPkVSTVfvuDcRcnDCoCyqqpump?maker=8LLRaGJqZgSuDf9maW1ohb5G1SRqCuKbLX6vdUNWpFp2","https://www.defined.fi/sol/EodtMbupUYuMkSaAtQEPkVSTVfvuDcRcnDCoCyqqpump?maker=8LLRaGJqZgSuDf9maW1ohb5G1SRqCuKbLX6vdUNWpFp2")</f>
        <v/>
      </c>
      <c r="M14">
        <f>HYPERLINK("https://dexscreener.com/solana/EodtMbupUYuMkSaAtQEPkVSTVfvuDcRcnDCoCyqqpump?maker=8LLRaGJqZgSuDf9maW1ohb5G1SRqCuKbLX6vdUNWpFp2","https://dexscreener.com/solana/EodtMbupUYuMkSaAtQEPkVSTVfvuDcRcnDCoCyqqpump?maker=8LLRaGJqZgSuDf9maW1ohb5G1SRqCuKbLX6vdUNWpFp2")</f>
        <v/>
      </c>
    </row>
    <row r="15">
      <c r="A15" t="inlineStr">
        <is>
          <t>4kxFkKXN448u9ckpWRdKCsjwp6BbES4JUeCsiBA7pump</t>
        </is>
      </c>
      <c r="B15" t="inlineStr">
        <is>
          <t>CHACO</t>
        </is>
      </c>
      <c r="C15" t="n">
        <v>0</v>
      </c>
      <c r="D15" t="n">
        <v>-0.379</v>
      </c>
      <c r="E15" t="n">
        <v>-0.77</v>
      </c>
      <c r="F15" t="n">
        <v>0.494</v>
      </c>
      <c r="G15" t="n">
        <v>0.115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HYPERLINK("https://www.defined.fi/sol/4kxFkKXN448u9ckpWRdKCsjwp6BbES4JUeCsiBA7pump?maker=8LLRaGJqZgSuDf9maW1ohb5G1SRqCuKbLX6vdUNWpFp2","https://www.defined.fi/sol/4kxFkKXN448u9ckpWRdKCsjwp6BbES4JUeCsiBA7pump?maker=8LLRaGJqZgSuDf9maW1ohb5G1SRqCuKbLX6vdUNWpFp2")</f>
        <v/>
      </c>
      <c r="M15">
        <f>HYPERLINK("https://dexscreener.com/solana/4kxFkKXN448u9ckpWRdKCsjwp6BbES4JUeCsiBA7pump?maker=8LLRaGJqZgSuDf9maW1ohb5G1SRqCuKbLX6vdUNWpFp2","https://dexscreener.com/solana/4kxFkKXN448u9ckpWRdKCsjwp6BbES4JUeCsiBA7pump?maker=8LLRaGJqZgSuDf9maW1ohb5G1SRqCuKbLX6vdUNWpFp2")</f>
        <v/>
      </c>
    </row>
    <row r="16">
      <c r="A16" t="inlineStr">
        <is>
          <t>5AFpf9H8CPpmHe9gmwZYQPtup3MDZ887PUxvY1yapump</t>
        </is>
      </c>
      <c r="B16" t="inlineStr">
        <is>
          <t>glados-137</t>
        </is>
      </c>
      <c r="C16" t="n">
        <v>0</v>
      </c>
      <c r="D16" t="n">
        <v>23.16</v>
      </c>
      <c r="E16" t="n">
        <v>1.13</v>
      </c>
      <c r="F16" t="n">
        <v>20.5</v>
      </c>
      <c r="G16" t="n">
        <v>43.67</v>
      </c>
      <c r="H16" t="n">
        <v>4</v>
      </c>
      <c r="I16" t="n">
        <v>5</v>
      </c>
      <c r="J16" t="n">
        <v>-1</v>
      </c>
      <c r="K16" t="n">
        <v>-1</v>
      </c>
      <c r="L16">
        <f>HYPERLINK("https://www.defined.fi/sol/5AFpf9H8CPpmHe9gmwZYQPtup3MDZ887PUxvY1yapump?maker=8LLRaGJqZgSuDf9maW1ohb5G1SRqCuKbLX6vdUNWpFp2","https://www.defined.fi/sol/5AFpf9H8CPpmHe9gmwZYQPtup3MDZ887PUxvY1yapump?maker=8LLRaGJqZgSuDf9maW1ohb5G1SRqCuKbLX6vdUNWpFp2")</f>
        <v/>
      </c>
      <c r="M16">
        <f>HYPERLINK("https://dexscreener.com/solana/5AFpf9H8CPpmHe9gmwZYQPtup3MDZ887PUxvY1yapump?maker=8LLRaGJqZgSuDf9maW1ohb5G1SRqCuKbLX6vdUNWpFp2","https://dexscreener.com/solana/5AFpf9H8CPpmHe9gmwZYQPtup3MDZ887PUxvY1yapump?maker=8LLRaGJqZgSuDf9maW1ohb5G1SRqCuKbLX6vdUNWpFp2")</f>
        <v/>
      </c>
    </row>
    <row r="17">
      <c r="A17" t="inlineStr">
        <is>
          <t>dFVMDELpHeSL4CfCmNiuGS6XRyxSAgP7AwW266Lpump</t>
        </is>
      </c>
      <c r="B17" t="inlineStr">
        <is>
          <t>cog/acc</t>
        </is>
      </c>
      <c r="C17" t="n">
        <v>0</v>
      </c>
      <c r="D17" t="n">
        <v>16.16</v>
      </c>
      <c r="E17" t="n">
        <v>3.31</v>
      </c>
      <c r="F17" t="n">
        <v>4.89</v>
      </c>
      <c r="G17" t="n">
        <v>21.05</v>
      </c>
      <c r="H17" t="n">
        <v>1</v>
      </c>
      <c r="I17" t="n">
        <v>8</v>
      </c>
      <c r="J17" t="n">
        <v>-1</v>
      </c>
      <c r="K17" t="n">
        <v>-1</v>
      </c>
      <c r="L17">
        <f>HYPERLINK("https://www.defined.fi/sol/dFVMDELpHeSL4CfCmNiuGS6XRyxSAgP7AwW266Lpump?maker=8LLRaGJqZgSuDf9maW1ohb5G1SRqCuKbLX6vdUNWpFp2","https://www.defined.fi/sol/dFVMDELpHeSL4CfCmNiuGS6XRyxSAgP7AwW266Lpump?maker=8LLRaGJqZgSuDf9maW1ohb5G1SRqCuKbLX6vdUNWpFp2")</f>
        <v/>
      </c>
      <c r="M17">
        <f>HYPERLINK("https://dexscreener.com/solana/dFVMDELpHeSL4CfCmNiuGS6XRyxSAgP7AwW266Lpump?maker=8LLRaGJqZgSuDf9maW1ohb5G1SRqCuKbLX6vdUNWpFp2","https://dexscreener.com/solana/dFVMDELpHeSL4CfCmNiuGS6XRyxSAgP7AwW266Lpump?maker=8LLRaGJqZgSuDf9maW1ohb5G1SRqCuKbLX6vdUNWpFp2")</f>
        <v/>
      </c>
    </row>
    <row r="18">
      <c r="A18" t="inlineStr">
        <is>
          <t>yJcC48AWnaFQxb4CfZY6U19aQr3Pw6RKVhuGCLVpump</t>
        </is>
      </c>
      <c r="B18" t="inlineStr">
        <is>
          <t>WoTF</t>
        </is>
      </c>
      <c r="C18" t="n">
        <v>0</v>
      </c>
      <c r="D18" t="n">
        <v>25.26</v>
      </c>
      <c r="E18" t="n">
        <v>2.58</v>
      </c>
      <c r="F18" t="n">
        <v>9.789999999999999</v>
      </c>
      <c r="G18" t="n">
        <v>35.05</v>
      </c>
      <c r="H18" t="n">
        <v>1</v>
      </c>
      <c r="I18" t="n">
        <v>3</v>
      </c>
      <c r="J18" t="n">
        <v>-1</v>
      </c>
      <c r="K18" t="n">
        <v>-1</v>
      </c>
      <c r="L18">
        <f>HYPERLINK("https://www.defined.fi/sol/yJcC48AWnaFQxb4CfZY6U19aQr3Pw6RKVhuGCLVpump?maker=8LLRaGJqZgSuDf9maW1ohb5G1SRqCuKbLX6vdUNWpFp2","https://www.defined.fi/sol/yJcC48AWnaFQxb4CfZY6U19aQr3Pw6RKVhuGCLVpump?maker=8LLRaGJqZgSuDf9maW1ohb5G1SRqCuKbLX6vdUNWpFp2")</f>
        <v/>
      </c>
      <c r="M18">
        <f>HYPERLINK("https://dexscreener.com/solana/yJcC48AWnaFQxb4CfZY6U19aQr3Pw6RKVhuGCLVpump?maker=8LLRaGJqZgSuDf9maW1ohb5G1SRqCuKbLX6vdUNWpFp2","https://dexscreener.com/solana/yJcC48AWnaFQxb4CfZY6U19aQr3Pw6RKVhuGCLVpump?maker=8LLRaGJqZgSuDf9maW1ohb5G1SRqCuKbLX6vdUNWpFp2")</f>
        <v/>
      </c>
    </row>
    <row r="19">
      <c r="A19" t="inlineStr">
        <is>
          <t>6J2cEW7MuawwTnSCx5YEcpSTHPnfCeNKqctntecSS4Xq</t>
        </is>
      </c>
      <c r="B19" t="inlineStr">
        <is>
          <t>NIGGAI</t>
        </is>
      </c>
      <c r="C19" t="n">
        <v>1</v>
      </c>
      <c r="D19" t="n">
        <v>-2.44</v>
      </c>
      <c r="E19" t="n">
        <v>-1</v>
      </c>
      <c r="F19" t="n">
        <v>4.45</v>
      </c>
      <c r="G19" t="n">
        <v>2.01</v>
      </c>
      <c r="H19" t="n">
        <v>5</v>
      </c>
      <c r="I19" t="n">
        <v>1</v>
      </c>
      <c r="J19" t="n">
        <v>-1</v>
      </c>
      <c r="K19" t="n">
        <v>-1</v>
      </c>
      <c r="L19">
        <f>HYPERLINK("https://www.defined.fi/sol/6J2cEW7MuawwTnSCx5YEcpSTHPnfCeNKqctntecSS4Xq?maker=8LLRaGJqZgSuDf9maW1ohb5G1SRqCuKbLX6vdUNWpFp2","https://www.defined.fi/sol/6J2cEW7MuawwTnSCx5YEcpSTHPnfCeNKqctntecSS4Xq?maker=8LLRaGJqZgSuDf9maW1ohb5G1SRqCuKbLX6vdUNWpFp2")</f>
        <v/>
      </c>
      <c r="M19">
        <f>HYPERLINK("https://dexscreener.com/solana/6J2cEW7MuawwTnSCx5YEcpSTHPnfCeNKqctntecSS4Xq?maker=8LLRaGJqZgSuDf9maW1ohb5G1SRqCuKbLX6vdUNWpFp2","https://dexscreener.com/solana/6J2cEW7MuawwTnSCx5YEcpSTHPnfCeNKqctntecSS4Xq?maker=8LLRaGJqZgSuDf9maW1ohb5G1SRqCuKbLX6vdUNWpFp2")</f>
        <v/>
      </c>
    </row>
    <row r="20">
      <c r="A20" t="inlineStr">
        <is>
          <t>49jbJ6CXkYT2WBMPL2c1mYrjjCE3JeR4GoovRDuxpump</t>
        </is>
      </c>
      <c r="B20" t="inlineStr">
        <is>
          <t>NEKO</t>
        </is>
      </c>
      <c r="C20" t="n">
        <v>1</v>
      </c>
      <c r="D20" t="n">
        <v>3.11</v>
      </c>
      <c r="E20" t="n">
        <v>3.24</v>
      </c>
      <c r="F20" t="n">
        <v>0.959</v>
      </c>
      <c r="G20" t="n">
        <v>4.07</v>
      </c>
      <c r="H20" t="n">
        <v>1</v>
      </c>
      <c r="I20" t="n">
        <v>2</v>
      </c>
      <c r="J20" t="n">
        <v>-1</v>
      </c>
      <c r="K20" t="n">
        <v>-1</v>
      </c>
      <c r="L20">
        <f>HYPERLINK("https://www.defined.fi/sol/49jbJ6CXkYT2WBMPL2c1mYrjjCE3JeR4GoovRDuxpump?maker=8LLRaGJqZgSuDf9maW1ohb5G1SRqCuKbLX6vdUNWpFp2","https://www.defined.fi/sol/49jbJ6CXkYT2WBMPL2c1mYrjjCE3JeR4GoovRDuxpump?maker=8LLRaGJqZgSuDf9maW1ohb5G1SRqCuKbLX6vdUNWpFp2")</f>
        <v/>
      </c>
      <c r="M20">
        <f>HYPERLINK("https://dexscreener.com/solana/49jbJ6CXkYT2WBMPL2c1mYrjjCE3JeR4GoovRDuxpump?maker=8LLRaGJqZgSuDf9maW1ohb5G1SRqCuKbLX6vdUNWpFp2","https://dexscreener.com/solana/49jbJ6CXkYT2WBMPL2c1mYrjjCE3JeR4GoovRDuxpump?maker=8LLRaGJqZgSuDf9maW1ohb5G1SRqCuKbLX6vdUNWpFp2")</f>
        <v/>
      </c>
    </row>
    <row r="21">
      <c r="A21" t="inlineStr">
        <is>
          <t>9wtFqbMCFDLwgEboVs3WJhVG2VgwdFBo3osqtqgXpump</t>
        </is>
      </c>
      <c r="B21" t="inlineStr">
        <is>
          <t>TEAPOT</t>
        </is>
      </c>
      <c r="C21" t="n">
        <v>1</v>
      </c>
      <c r="D21" t="n">
        <v>-0.339</v>
      </c>
      <c r="E21" t="n">
        <v>-0.07000000000000001</v>
      </c>
      <c r="F21" t="n">
        <v>4.89</v>
      </c>
      <c r="G21" t="n">
        <v>4.55</v>
      </c>
      <c r="H21" t="n">
        <v>1</v>
      </c>
      <c r="I21" t="n">
        <v>2</v>
      </c>
      <c r="J21" t="n">
        <v>-1</v>
      </c>
      <c r="K21" t="n">
        <v>-1</v>
      </c>
      <c r="L21">
        <f>HYPERLINK("https://www.defined.fi/sol/9wtFqbMCFDLwgEboVs3WJhVG2VgwdFBo3osqtqgXpump?maker=8LLRaGJqZgSuDf9maW1ohb5G1SRqCuKbLX6vdUNWpFp2","https://www.defined.fi/sol/9wtFqbMCFDLwgEboVs3WJhVG2VgwdFBo3osqtqgXpump?maker=8LLRaGJqZgSuDf9maW1ohb5G1SRqCuKbLX6vdUNWpFp2")</f>
        <v/>
      </c>
      <c r="M21">
        <f>HYPERLINK("https://dexscreener.com/solana/9wtFqbMCFDLwgEboVs3WJhVG2VgwdFBo3osqtqgXpump?maker=8LLRaGJqZgSuDf9maW1ohb5G1SRqCuKbLX6vdUNWpFp2","https://dexscreener.com/solana/9wtFqbMCFDLwgEboVs3WJhVG2VgwdFBo3osqtqgXpump?maker=8LLRaGJqZgSuDf9maW1ohb5G1SRqCuKbLX6vdUNWpFp2")</f>
        <v/>
      </c>
    </row>
    <row r="22">
      <c r="A22" t="inlineStr">
        <is>
          <t>umgcPr2uQHzmCerCu6kSPBiaUdMWZewRRQmQ54Apump</t>
        </is>
      </c>
      <c r="B22" t="inlineStr">
        <is>
          <t>Taylor</t>
        </is>
      </c>
      <c r="C22" t="n">
        <v>1</v>
      </c>
      <c r="D22" t="n">
        <v>138.17</v>
      </c>
      <c r="E22" t="n">
        <v>2</v>
      </c>
      <c r="F22" t="n">
        <v>68.95</v>
      </c>
      <c r="G22" t="n">
        <v>101.72</v>
      </c>
      <c r="H22" t="n">
        <v>23</v>
      </c>
      <c r="I22" t="n">
        <v>7</v>
      </c>
      <c r="J22" t="n">
        <v>-1</v>
      </c>
      <c r="K22" t="n">
        <v>-1</v>
      </c>
      <c r="L22">
        <f>HYPERLINK("https://www.defined.fi/sol/umgcPr2uQHzmCerCu6kSPBiaUdMWZewRRQmQ54Apump?maker=8LLRaGJqZgSuDf9maW1ohb5G1SRqCuKbLX6vdUNWpFp2","https://www.defined.fi/sol/umgcPr2uQHzmCerCu6kSPBiaUdMWZewRRQmQ54Apump?maker=8LLRaGJqZgSuDf9maW1ohb5G1SRqCuKbLX6vdUNWpFp2")</f>
        <v/>
      </c>
      <c r="M22">
        <f>HYPERLINK("https://dexscreener.com/solana/umgcPr2uQHzmCerCu6kSPBiaUdMWZewRRQmQ54Apump?maker=8LLRaGJqZgSuDf9maW1ohb5G1SRqCuKbLX6vdUNWpFp2","https://dexscreener.com/solana/umgcPr2uQHzmCerCu6kSPBiaUdMWZewRRQmQ54Apump?maker=8LLRaGJqZgSuDf9maW1ohb5G1SRqCuKbLX6vdUNWpFp2")</f>
        <v/>
      </c>
    </row>
    <row r="23">
      <c r="A23" t="inlineStr">
        <is>
          <t>B9AFujzySVQ4Xz1cTA89f1k94utp9v3BYME2B3rpump</t>
        </is>
      </c>
      <c r="B23" t="inlineStr">
        <is>
          <t>MONGO</t>
        </is>
      </c>
      <c r="C23" t="n">
        <v>1</v>
      </c>
      <c r="D23" t="n">
        <v>-6.17</v>
      </c>
      <c r="E23" t="n">
        <v>-0.84</v>
      </c>
      <c r="F23" t="n">
        <v>7.32</v>
      </c>
      <c r="G23" t="n">
        <v>1.15</v>
      </c>
      <c r="H23" t="n">
        <v>4</v>
      </c>
      <c r="I23" t="n">
        <v>1</v>
      </c>
      <c r="J23" t="n">
        <v>-1</v>
      </c>
      <c r="K23" t="n">
        <v>-1</v>
      </c>
      <c r="L23">
        <f>HYPERLINK("https://www.defined.fi/sol/B9AFujzySVQ4Xz1cTA89f1k94utp9v3BYME2B3rpump?maker=8LLRaGJqZgSuDf9maW1ohb5G1SRqCuKbLX6vdUNWpFp2","https://www.defined.fi/sol/B9AFujzySVQ4Xz1cTA89f1k94utp9v3BYME2B3rpump?maker=8LLRaGJqZgSuDf9maW1ohb5G1SRqCuKbLX6vdUNWpFp2")</f>
        <v/>
      </c>
      <c r="M23">
        <f>HYPERLINK("https://dexscreener.com/solana/B9AFujzySVQ4Xz1cTA89f1k94utp9v3BYME2B3rpump?maker=8LLRaGJqZgSuDf9maW1ohb5G1SRqCuKbLX6vdUNWpFp2","https://dexscreener.com/solana/B9AFujzySVQ4Xz1cTA89f1k94utp9v3BYME2B3rpump?maker=8LLRaGJqZgSuDf9maW1ohb5G1SRqCuKbLX6vdUNWpFp2")</f>
        <v/>
      </c>
    </row>
    <row r="24">
      <c r="A24" t="inlineStr">
        <is>
          <t>6vRaTUgv5iinhnJyYuTEmScJxNmM7hTDBpykLkAgpump</t>
        </is>
      </c>
      <c r="B24" t="inlineStr">
        <is>
          <t>HUMAN</t>
        </is>
      </c>
      <c r="C24" t="n">
        <v>1</v>
      </c>
      <c r="D24" t="n">
        <v>-0.47</v>
      </c>
      <c r="E24" t="n">
        <v>-0.48</v>
      </c>
      <c r="F24" t="n">
        <v>0.977</v>
      </c>
      <c r="G24" t="n">
        <v>0.507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HYPERLINK("https://www.defined.fi/sol/6vRaTUgv5iinhnJyYuTEmScJxNmM7hTDBpykLkAgpump?maker=8LLRaGJqZgSuDf9maW1ohb5G1SRqCuKbLX6vdUNWpFp2","https://www.defined.fi/sol/6vRaTUgv5iinhnJyYuTEmScJxNmM7hTDBpykLkAgpump?maker=8LLRaGJqZgSuDf9maW1ohb5G1SRqCuKbLX6vdUNWpFp2")</f>
        <v/>
      </c>
      <c r="M24">
        <f>HYPERLINK("https://dexscreener.com/solana/6vRaTUgv5iinhnJyYuTEmScJxNmM7hTDBpykLkAgpump?maker=8LLRaGJqZgSuDf9maW1ohb5G1SRqCuKbLX6vdUNWpFp2","https://dexscreener.com/solana/6vRaTUgv5iinhnJyYuTEmScJxNmM7hTDBpykLkAgpump?maker=8LLRaGJqZgSuDf9maW1ohb5G1SRqCuKbLX6vdUNWpFp2")</f>
        <v/>
      </c>
    </row>
    <row r="25">
      <c r="A25" t="inlineStr">
        <is>
          <t>ETZDTrZp1tWSTPHf22cyUXiv5xGzXuBFEwJAsE8ypump</t>
        </is>
      </c>
      <c r="B25" t="inlineStr">
        <is>
          <t>xcog</t>
        </is>
      </c>
      <c r="C25" t="n">
        <v>1</v>
      </c>
      <c r="D25" t="n">
        <v>51.22</v>
      </c>
      <c r="E25" t="n">
        <v>4.07</v>
      </c>
      <c r="F25" t="n">
        <v>12.59</v>
      </c>
      <c r="G25" t="n">
        <v>63.81</v>
      </c>
      <c r="H25" t="n">
        <v>5</v>
      </c>
      <c r="I25" t="n">
        <v>14</v>
      </c>
      <c r="J25" t="n">
        <v>-1</v>
      </c>
      <c r="K25" t="n">
        <v>-1</v>
      </c>
      <c r="L25">
        <f>HYPERLINK("https://www.defined.fi/sol/ETZDTrZp1tWSTPHf22cyUXiv5xGzXuBFEwJAsE8ypump?maker=8LLRaGJqZgSuDf9maW1ohb5G1SRqCuKbLX6vdUNWpFp2","https://www.defined.fi/sol/ETZDTrZp1tWSTPHf22cyUXiv5xGzXuBFEwJAsE8ypump?maker=8LLRaGJqZgSuDf9maW1ohb5G1SRqCuKbLX6vdUNWpFp2")</f>
        <v/>
      </c>
      <c r="M25">
        <f>HYPERLINK("https://dexscreener.com/solana/ETZDTrZp1tWSTPHf22cyUXiv5xGzXuBFEwJAsE8ypump?maker=8LLRaGJqZgSuDf9maW1ohb5G1SRqCuKbLX6vdUNWpFp2","https://dexscreener.com/solana/ETZDTrZp1tWSTPHf22cyUXiv5xGzXuBFEwJAsE8ypump?maker=8LLRaGJqZgSuDf9maW1ohb5G1SRqCuKbLX6vdUNWpFp2")</f>
        <v/>
      </c>
    </row>
    <row r="26">
      <c r="A26" t="inlineStr">
        <is>
          <t>2rqP6q8oCKMLFpDKHRXktLnLDVNHLBkKeQdUwhp6pump</t>
        </is>
      </c>
      <c r="B26" t="inlineStr">
        <is>
          <t>Phil</t>
        </is>
      </c>
      <c r="C26" t="n">
        <v>1</v>
      </c>
      <c r="D26" t="n">
        <v>-0.663</v>
      </c>
      <c r="E26" t="n">
        <v>-0.67</v>
      </c>
      <c r="F26" t="n">
        <v>0.985</v>
      </c>
      <c r="G26" t="n">
        <v>0.321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HYPERLINK("https://www.defined.fi/sol/2rqP6q8oCKMLFpDKHRXktLnLDVNHLBkKeQdUwhp6pump?maker=8LLRaGJqZgSuDf9maW1ohb5G1SRqCuKbLX6vdUNWpFp2","https://www.defined.fi/sol/2rqP6q8oCKMLFpDKHRXktLnLDVNHLBkKeQdUwhp6pump?maker=8LLRaGJqZgSuDf9maW1ohb5G1SRqCuKbLX6vdUNWpFp2")</f>
        <v/>
      </c>
      <c r="M26">
        <f>HYPERLINK("https://dexscreener.com/solana/2rqP6q8oCKMLFpDKHRXktLnLDVNHLBkKeQdUwhp6pump?maker=8LLRaGJqZgSuDf9maW1ohb5G1SRqCuKbLX6vdUNWpFp2","https://dexscreener.com/solana/2rqP6q8oCKMLFpDKHRXktLnLDVNHLBkKeQdUwhp6pump?maker=8LLRaGJqZgSuDf9maW1ohb5G1SRqCuKbLX6vdUNWpFp2")</f>
        <v/>
      </c>
    </row>
    <row r="27">
      <c r="A27" t="inlineStr">
        <is>
          <t>CUzSRjBvqFFq45mg6j9oyQrDxyUTHEKM2xqKzDkZpump</t>
        </is>
      </c>
      <c r="B27" t="inlineStr">
        <is>
          <t>SYDNEY</t>
        </is>
      </c>
      <c r="C27" t="n">
        <v>1</v>
      </c>
      <c r="D27" t="n">
        <v>-1.09</v>
      </c>
      <c r="E27" t="n">
        <v>-0.06</v>
      </c>
      <c r="F27" t="n">
        <v>19.45</v>
      </c>
      <c r="G27" t="n">
        <v>18.36</v>
      </c>
      <c r="H27" t="n">
        <v>2</v>
      </c>
      <c r="I27" t="n">
        <v>2</v>
      </c>
      <c r="J27" t="n">
        <v>-1</v>
      </c>
      <c r="K27" t="n">
        <v>-1</v>
      </c>
      <c r="L27">
        <f>HYPERLINK("https://www.defined.fi/sol/CUzSRjBvqFFq45mg6j9oyQrDxyUTHEKM2xqKzDkZpump?maker=8LLRaGJqZgSuDf9maW1ohb5G1SRqCuKbLX6vdUNWpFp2","https://www.defined.fi/sol/CUzSRjBvqFFq45mg6j9oyQrDxyUTHEKM2xqKzDkZpump?maker=8LLRaGJqZgSuDf9maW1ohb5G1SRqCuKbLX6vdUNWpFp2")</f>
        <v/>
      </c>
      <c r="M27">
        <f>HYPERLINK("https://dexscreener.com/solana/CUzSRjBvqFFq45mg6j9oyQrDxyUTHEKM2xqKzDkZpump?maker=8LLRaGJqZgSuDf9maW1ohb5G1SRqCuKbLX6vdUNWpFp2","https://dexscreener.com/solana/CUzSRjBvqFFq45mg6j9oyQrDxyUTHEKM2xqKzDkZpump?maker=8LLRaGJqZgSuDf9maW1ohb5G1SRqCuKbLX6vdUNWpFp2")</f>
        <v/>
      </c>
    </row>
    <row r="28">
      <c r="A28" t="inlineStr">
        <is>
          <t>41revsxLUZnoiUQoMT9eBVCzi4cs8Xbs48rp53gcpump</t>
        </is>
      </c>
      <c r="B28" t="inlineStr">
        <is>
          <t>ROKO</t>
        </is>
      </c>
      <c r="C28" t="n">
        <v>1</v>
      </c>
      <c r="D28" t="n">
        <v>-22.69</v>
      </c>
      <c r="E28" t="n">
        <v>-0.5</v>
      </c>
      <c r="F28" t="n">
        <v>45.31</v>
      </c>
      <c r="G28" t="n">
        <v>22.62</v>
      </c>
      <c r="H28" t="n">
        <v>11</v>
      </c>
      <c r="I28" t="n">
        <v>3</v>
      </c>
      <c r="J28" t="n">
        <v>-1</v>
      </c>
      <c r="K28" t="n">
        <v>-1</v>
      </c>
      <c r="L28">
        <f>HYPERLINK("https://www.defined.fi/sol/41revsxLUZnoiUQoMT9eBVCzi4cs8Xbs48rp53gcpump?maker=8LLRaGJqZgSuDf9maW1ohb5G1SRqCuKbLX6vdUNWpFp2","https://www.defined.fi/sol/41revsxLUZnoiUQoMT9eBVCzi4cs8Xbs48rp53gcpump?maker=8LLRaGJqZgSuDf9maW1ohb5G1SRqCuKbLX6vdUNWpFp2")</f>
        <v/>
      </c>
      <c r="M28">
        <f>HYPERLINK("https://dexscreener.com/solana/41revsxLUZnoiUQoMT9eBVCzi4cs8Xbs48rp53gcpump?maker=8LLRaGJqZgSuDf9maW1ohb5G1SRqCuKbLX6vdUNWpFp2","https://dexscreener.com/solana/41revsxLUZnoiUQoMT9eBVCzi4cs8Xbs48rp53gcpump?maker=8LLRaGJqZgSuDf9maW1ohb5G1SRqCuKbLX6vdUNWpFp2")</f>
        <v/>
      </c>
    </row>
    <row r="29">
      <c r="A29" t="inlineStr">
        <is>
          <t>mchXra9PGqbMPuJ5FW9YxkkoSVKWAhyu5xP5tk4pump</t>
        </is>
      </c>
      <c r="B29" t="inlineStr">
        <is>
          <t>Gaia</t>
        </is>
      </c>
      <c r="C29" t="n">
        <v>1</v>
      </c>
      <c r="D29" t="n">
        <v>-2.28</v>
      </c>
      <c r="E29" t="n">
        <v>-0.39</v>
      </c>
      <c r="F29" t="n">
        <v>5.85</v>
      </c>
      <c r="G29" t="n">
        <v>3.57</v>
      </c>
      <c r="H29" t="n">
        <v>2</v>
      </c>
      <c r="I29" t="n">
        <v>1</v>
      </c>
      <c r="J29" t="n">
        <v>-1</v>
      </c>
      <c r="K29" t="n">
        <v>-1</v>
      </c>
      <c r="L29">
        <f>HYPERLINK("https://www.defined.fi/sol/mchXra9PGqbMPuJ5FW9YxkkoSVKWAhyu5xP5tk4pump?maker=8LLRaGJqZgSuDf9maW1ohb5G1SRqCuKbLX6vdUNWpFp2","https://www.defined.fi/sol/mchXra9PGqbMPuJ5FW9YxkkoSVKWAhyu5xP5tk4pump?maker=8LLRaGJqZgSuDf9maW1ohb5G1SRqCuKbLX6vdUNWpFp2")</f>
        <v/>
      </c>
      <c r="M29">
        <f>HYPERLINK("https://dexscreener.com/solana/mchXra9PGqbMPuJ5FW9YxkkoSVKWAhyu5xP5tk4pump?maker=8LLRaGJqZgSuDf9maW1ohb5G1SRqCuKbLX6vdUNWpFp2","https://dexscreener.com/solana/mchXra9PGqbMPuJ5FW9YxkkoSVKWAhyu5xP5tk4pump?maker=8LLRaGJqZgSuDf9maW1ohb5G1SRqCuKbLX6vdUNWpFp2")</f>
        <v/>
      </c>
    </row>
    <row r="30">
      <c r="A30" t="inlineStr">
        <is>
          <t>FUokreWZVmM2nZpNK52y8USu8bT66DMKT7jDmtGXpump</t>
        </is>
      </c>
      <c r="B30" t="inlineStr">
        <is>
          <t>GOATED</t>
        </is>
      </c>
      <c r="C30" t="n">
        <v>1</v>
      </c>
      <c r="D30" t="n">
        <v>-0.612</v>
      </c>
      <c r="E30" t="n">
        <v>-1</v>
      </c>
      <c r="F30" t="n">
        <v>1.04</v>
      </c>
      <c r="G30" t="n">
        <v>0.426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HYPERLINK("https://www.defined.fi/sol/FUokreWZVmM2nZpNK52y8USu8bT66DMKT7jDmtGXpump?maker=8LLRaGJqZgSuDf9maW1ohb5G1SRqCuKbLX6vdUNWpFp2","https://www.defined.fi/sol/FUokreWZVmM2nZpNK52y8USu8bT66DMKT7jDmtGXpump?maker=8LLRaGJqZgSuDf9maW1ohb5G1SRqCuKbLX6vdUNWpFp2")</f>
        <v/>
      </c>
      <c r="M30">
        <f>HYPERLINK("https://dexscreener.com/solana/FUokreWZVmM2nZpNK52y8USu8bT66DMKT7jDmtGXpump?maker=8LLRaGJqZgSuDf9maW1ohb5G1SRqCuKbLX6vdUNWpFp2","https://dexscreener.com/solana/FUokreWZVmM2nZpNK52y8USu8bT66DMKT7jDmtGXpump?maker=8LLRaGJqZgSuDf9maW1ohb5G1SRqCuKbLX6vdUNWpFp2")</f>
        <v/>
      </c>
    </row>
    <row r="31">
      <c r="A31" t="inlineStr">
        <is>
          <t>75vq3ZhQZmkdvZZi1a4xS3Gs8muifwf9AXn3q62Xpump</t>
        </is>
      </c>
      <c r="B31" t="inlineStr">
        <is>
          <t>OLFACTORY</t>
        </is>
      </c>
      <c r="C31" t="n">
        <v>1</v>
      </c>
      <c r="D31" t="n">
        <v>2.84</v>
      </c>
      <c r="E31" t="n">
        <v>0.49</v>
      </c>
      <c r="F31" t="n">
        <v>5.82</v>
      </c>
      <c r="G31" t="n">
        <v>8.66</v>
      </c>
      <c r="H31" t="n">
        <v>2</v>
      </c>
      <c r="I31" t="n">
        <v>8</v>
      </c>
      <c r="J31" t="n">
        <v>-1</v>
      </c>
      <c r="K31" t="n">
        <v>-1</v>
      </c>
      <c r="L31">
        <f>HYPERLINK("https://www.defined.fi/sol/75vq3ZhQZmkdvZZi1a4xS3Gs8muifwf9AXn3q62Xpump?maker=8LLRaGJqZgSuDf9maW1ohb5G1SRqCuKbLX6vdUNWpFp2","https://www.defined.fi/sol/75vq3ZhQZmkdvZZi1a4xS3Gs8muifwf9AXn3q62Xpump?maker=8LLRaGJqZgSuDf9maW1ohb5G1SRqCuKbLX6vdUNWpFp2")</f>
        <v/>
      </c>
      <c r="M31">
        <f>HYPERLINK("https://dexscreener.com/solana/75vq3ZhQZmkdvZZi1a4xS3Gs8muifwf9AXn3q62Xpump?maker=8LLRaGJqZgSuDf9maW1ohb5G1SRqCuKbLX6vdUNWpFp2","https://dexscreener.com/solana/75vq3ZhQZmkdvZZi1a4xS3Gs8muifwf9AXn3q62Xpump?maker=8LLRaGJqZgSuDf9maW1ohb5G1SRqCuKbLX6vdUNWpFp2")</f>
        <v/>
      </c>
    </row>
    <row r="32">
      <c r="A32" t="inlineStr">
        <is>
          <t>D8qdqYgbLYsJoERVgsybzwnumoBu3rpmrw4wrV7xpump</t>
        </is>
      </c>
      <c r="B32" t="inlineStr">
        <is>
          <t>AINFT</t>
        </is>
      </c>
      <c r="C32" t="n">
        <v>1</v>
      </c>
      <c r="D32" t="n">
        <v>-0.756</v>
      </c>
      <c r="E32" t="n">
        <v>-0.52</v>
      </c>
      <c r="F32" t="n">
        <v>1.45</v>
      </c>
      <c r="G32" t="n">
        <v>0.6919999999999999</v>
      </c>
      <c r="H32" t="n">
        <v>3</v>
      </c>
      <c r="I32" t="n">
        <v>1</v>
      </c>
      <c r="J32" t="n">
        <v>-1</v>
      </c>
      <c r="K32" t="n">
        <v>-1</v>
      </c>
      <c r="L32">
        <f>HYPERLINK("https://www.defined.fi/sol/D8qdqYgbLYsJoERVgsybzwnumoBu3rpmrw4wrV7xpump?maker=8LLRaGJqZgSuDf9maW1ohb5G1SRqCuKbLX6vdUNWpFp2","https://www.defined.fi/sol/D8qdqYgbLYsJoERVgsybzwnumoBu3rpmrw4wrV7xpump?maker=8LLRaGJqZgSuDf9maW1ohb5G1SRqCuKbLX6vdUNWpFp2")</f>
        <v/>
      </c>
      <c r="M32">
        <f>HYPERLINK("https://dexscreener.com/solana/D8qdqYgbLYsJoERVgsybzwnumoBu3rpmrw4wrV7xpump?maker=8LLRaGJqZgSuDf9maW1ohb5G1SRqCuKbLX6vdUNWpFp2","https://dexscreener.com/solana/D8qdqYgbLYsJoERVgsybzwnumoBu3rpmrw4wrV7xpump?maker=8LLRaGJqZgSuDf9maW1ohb5G1SRqCuKbLX6vdUNWpFp2")</f>
        <v/>
      </c>
    </row>
    <row r="33">
      <c r="A33" t="inlineStr">
        <is>
          <t>3kg4VyqNVFzNZi1w5j5A4EuoATCa8Eqieo9tLTJfpump</t>
        </is>
      </c>
      <c r="B33" t="inlineStr">
        <is>
          <t>Jug</t>
        </is>
      </c>
      <c r="C33" t="n">
        <v>2</v>
      </c>
      <c r="D33" t="n">
        <v>0.195</v>
      </c>
      <c r="E33" t="n">
        <v>-1</v>
      </c>
      <c r="F33" t="n">
        <v>1.05</v>
      </c>
      <c r="G33" t="n">
        <v>1.25</v>
      </c>
      <c r="H33" t="n">
        <v>1</v>
      </c>
      <c r="I33" t="n">
        <v>2</v>
      </c>
      <c r="J33" t="n">
        <v>-1</v>
      </c>
      <c r="K33" t="n">
        <v>-1</v>
      </c>
      <c r="L33">
        <f>HYPERLINK("https://www.defined.fi/sol/3kg4VyqNVFzNZi1w5j5A4EuoATCa8Eqieo9tLTJfpump?maker=8LLRaGJqZgSuDf9maW1ohb5G1SRqCuKbLX6vdUNWpFp2","https://www.defined.fi/sol/3kg4VyqNVFzNZi1w5j5A4EuoATCa8Eqieo9tLTJfpump?maker=8LLRaGJqZgSuDf9maW1ohb5G1SRqCuKbLX6vdUNWpFp2")</f>
        <v/>
      </c>
      <c r="M33">
        <f>HYPERLINK("https://dexscreener.com/solana/3kg4VyqNVFzNZi1w5j5A4EuoATCa8Eqieo9tLTJfpump?maker=8LLRaGJqZgSuDf9maW1ohb5G1SRqCuKbLX6vdUNWpFp2","https://dexscreener.com/solana/3kg4VyqNVFzNZi1w5j5A4EuoATCa8Eqieo9tLTJfpump?maker=8LLRaGJqZgSuDf9maW1ohb5G1SRqCuKbLX6vdUNWpFp2")</f>
        <v/>
      </c>
    </row>
    <row r="34">
      <c r="A34" t="inlineStr">
        <is>
          <t>GYdZufCSHae5oKuqZNGzjBpjEmXcpmZxfSFYHrqNpump</t>
        </is>
      </c>
      <c r="B34" t="inlineStr">
        <is>
          <t>TROLL</t>
        </is>
      </c>
      <c r="C34" t="n">
        <v>2</v>
      </c>
      <c r="D34" t="n">
        <v>-0.376</v>
      </c>
      <c r="E34" t="n">
        <v>-0.78</v>
      </c>
      <c r="F34" t="n">
        <v>0.485</v>
      </c>
      <c r="G34" t="n">
        <v>0.109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HYPERLINK("https://www.defined.fi/sol/GYdZufCSHae5oKuqZNGzjBpjEmXcpmZxfSFYHrqNpump?maker=8LLRaGJqZgSuDf9maW1ohb5G1SRqCuKbLX6vdUNWpFp2","https://www.defined.fi/sol/GYdZufCSHae5oKuqZNGzjBpjEmXcpmZxfSFYHrqNpump?maker=8LLRaGJqZgSuDf9maW1ohb5G1SRqCuKbLX6vdUNWpFp2")</f>
        <v/>
      </c>
      <c r="M34">
        <f>HYPERLINK("https://dexscreener.com/solana/GYdZufCSHae5oKuqZNGzjBpjEmXcpmZxfSFYHrqNpump?maker=8LLRaGJqZgSuDf9maW1ohb5G1SRqCuKbLX6vdUNWpFp2","https://dexscreener.com/solana/GYdZufCSHae5oKuqZNGzjBpjEmXcpmZxfSFYHrqNpump?maker=8LLRaGJqZgSuDf9maW1ohb5G1SRqCuKbLX6vdUNWpFp2")</f>
        <v/>
      </c>
    </row>
    <row r="35">
      <c r="A35" t="inlineStr">
        <is>
          <t>FVvqeBqqKWCG8aYe5ycdWx59pbhZXLZ1a1MeGjATVi2o</t>
        </is>
      </c>
      <c r="B35" t="inlineStr">
        <is>
          <t>vie</t>
        </is>
      </c>
      <c r="C35" t="n">
        <v>2</v>
      </c>
      <c r="D35" t="n">
        <v>-0.007</v>
      </c>
      <c r="E35" t="n">
        <v>-1</v>
      </c>
      <c r="F35" t="n">
        <v>0.492</v>
      </c>
      <c r="G35" t="n">
        <v>0.485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HYPERLINK("https://www.defined.fi/sol/FVvqeBqqKWCG8aYe5ycdWx59pbhZXLZ1a1MeGjATVi2o?maker=8LLRaGJqZgSuDf9maW1ohb5G1SRqCuKbLX6vdUNWpFp2","https://www.defined.fi/sol/FVvqeBqqKWCG8aYe5ycdWx59pbhZXLZ1a1MeGjATVi2o?maker=8LLRaGJqZgSuDf9maW1ohb5G1SRqCuKbLX6vdUNWpFp2")</f>
        <v/>
      </c>
      <c r="M35">
        <f>HYPERLINK("https://dexscreener.com/solana/FVvqeBqqKWCG8aYe5ycdWx59pbhZXLZ1a1MeGjATVi2o?maker=8LLRaGJqZgSuDf9maW1ohb5G1SRqCuKbLX6vdUNWpFp2","https://dexscreener.com/solana/FVvqeBqqKWCG8aYe5ycdWx59pbhZXLZ1a1MeGjATVi2o?maker=8LLRaGJqZgSuDf9maW1ohb5G1SRqCuKbLX6vdUNWpFp2")</f>
        <v/>
      </c>
    </row>
    <row r="36">
      <c r="A36" t="inlineStr">
        <is>
          <t>3wvXyG73zNafgZWvthR96YLfWmoLJwbsaFJyTQ9ppump</t>
        </is>
      </c>
      <c r="B36" t="inlineStr">
        <is>
          <t>J.A.T</t>
        </is>
      </c>
      <c r="C36" t="n">
        <v>2</v>
      </c>
      <c r="D36" t="n">
        <v>-0.9330000000000001</v>
      </c>
      <c r="E36" t="n">
        <v>-0.48</v>
      </c>
      <c r="F36" t="n">
        <v>1.95</v>
      </c>
      <c r="G36" t="n">
        <v>1.02</v>
      </c>
      <c r="H36" t="n">
        <v>2</v>
      </c>
      <c r="I36" t="n">
        <v>1</v>
      </c>
      <c r="J36" t="n">
        <v>-1</v>
      </c>
      <c r="K36" t="n">
        <v>-1</v>
      </c>
      <c r="L36">
        <f>HYPERLINK("https://www.defined.fi/sol/3wvXyG73zNafgZWvthR96YLfWmoLJwbsaFJyTQ9ppump?maker=8LLRaGJqZgSuDf9maW1ohb5G1SRqCuKbLX6vdUNWpFp2","https://www.defined.fi/sol/3wvXyG73zNafgZWvthR96YLfWmoLJwbsaFJyTQ9ppump?maker=8LLRaGJqZgSuDf9maW1ohb5G1SRqCuKbLX6vdUNWpFp2")</f>
        <v/>
      </c>
      <c r="M36">
        <f>HYPERLINK("https://dexscreener.com/solana/3wvXyG73zNafgZWvthR96YLfWmoLJwbsaFJyTQ9ppump?maker=8LLRaGJqZgSuDf9maW1ohb5G1SRqCuKbLX6vdUNWpFp2","https://dexscreener.com/solana/3wvXyG73zNafgZWvthR96YLfWmoLJwbsaFJyTQ9ppump?maker=8LLRaGJqZgSuDf9maW1ohb5G1SRqCuKbLX6vdUNWpFp2")</f>
        <v/>
      </c>
    </row>
    <row r="37">
      <c r="A37" t="inlineStr">
        <is>
          <t>27WT4WAfX7uUYm4TQiztvM2ZPwHZJWxzkDLggxB4pump</t>
        </is>
      </c>
      <c r="B37" t="inlineStr">
        <is>
          <t>ABYSS</t>
        </is>
      </c>
      <c r="C37" t="n">
        <v>2</v>
      </c>
      <c r="D37" t="n">
        <v>-3.32</v>
      </c>
      <c r="E37" t="n">
        <v>-0.76</v>
      </c>
      <c r="F37" t="n">
        <v>4.36</v>
      </c>
      <c r="G37" t="n">
        <v>1.04</v>
      </c>
      <c r="H37" t="n">
        <v>5</v>
      </c>
      <c r="I37" t="n">
        <v>1</v>
      </c>
      <c r="J37" t="n">
        <v>-1</v>
      </c>
      <c r="K37" t="n">
        <v>-1</v>
      </c>
      <c r="L37">
        <f>HYPERLINK("https://www.defined.fi/sol/27WT4WAfX7uUYm4TQiztvM2ZPwHZJWxzkDLggxB4pump?maker=8LLRaGJqZgSuDf9maW1ohb5G1SRqCuKbLX6vdUNWpFp2","https://www.defined.fi/sol/27WT4WAfX7uUYm4TQiztvM2ZPwHZJWxzkDLggxB4pump?maker=8LLRaGJqZgSuDf9maW1ohb5G1SRqCuKbLX6vdUNWpFp2")</f>
        <v/>
      </c>
      <c r="M37">
        <f>HYPERLINK("https://dexscreener.com/solana/27WT4WAfX7uUYm4TQiztvM2ZPwHZJWxzkDLggxB4pump?maker=8LLRaGJqZgSuDf9maW1ohb5G1SRqCuKbLX6vdUNWpFp2","https://dexscreener.com/solana/27WT4WAfX7uUYm4TQiztvM2ZPwHZJWxzkDLggxB4pump?maker=8LLRaGJqZgSuDf9maW1ohb5G1SRqCuKbLX6vdUNWpFp2")</f>
        <v/>
      </c>
    </row>
    <row r="38">
      <c r="A38" t="inlineStr">
        <is>
          <t>8AS9yeGsAwvTs9gCDKMmB2MgX8NiSvv4uppH61yqpump</t>
        </is>
      </c>
      <c r="B38" t="inlineStr">
        <is>
          <t>$horny</t>
        </is>
      </c>
      <c r="C38" t="n">
        <v>2</v>
      </c>
      <c r="D38" t="n">
        <v>-1.51</v>
      </c>
      <c r="E38" t="n">
        <v>-0.52</v>
      </c>
      <c r="F38" t="n">
        <v>2.9</v>
      </c>
      <c r="G38" t="n">
        <v>1.39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HYPERLINK("https://www.defined.fi/sol/8AS9yeGsAwvTs9gCDKMmB2MgX8NiSvv4uppH61yqpump?maker=8LLRaGJqZgSuDf9maW1ohb5G1SRqCuKbLX6vdUNWpFp2","https://www.defined.fi/sol/8AS9yeGsAwvTs9gCDKMmB2MgX8NiSvv4uppH61yqpump?maker=8LLRaGJqZgSuDf9maW1ohb5G1SRqCuKbLX6vdUNWpFp2")</f>
        <v/>
      </c>
      <c r="M38">
        <f>HYPERLINK("https://dexscreener.com/solana/8AS9yeGsAwvTs9gCDKMmB2MgX8NiSvv4uppH61yqpump?maker=8LLRaGJqZgSuDf9maW1ohb5G1SRqCuKbLX6vdUNWpFp2","https://dexscreener.com/solana/8AS9yeGsAwvTs9gCDKMmB2MgX8NiSvv4uppH61yqpump?maker=8LLRaGJqZgSuDf9maW1ohb5G1SRqCuKbLX6vdUNWpFp2")</f>
        <v/>
      </c>
    </row>
    <row r="39">
      <c r="A39" t="inlineStr">
        <is>
          <t>DPfhZt2wjTYTsA3JjNEJCDyX3Rn1ef8sbje6AMGDpump</t>
        </is>
      </c>
      <c r="B39" t="inlineStr">
        <is>
          <t>soliloquy</t>
        </is>
      </c>
      <c r="C39" t="n">
        <v>2</v>
      </c>
      <c r="D39" t="n">
        <v>-7.72</v>
      </c>
      <c r="E39" t="n">
        <v>-0.23</v>
      </c>
      <c r="F39" t="n">
        <v>33.78</v>
      </c>
      <c r="G39" t="n">
        <v>26.06</v>
      </c>
      <c r="H39" t="n">
        <v>4</v>
      </c>
      <c r="I39" t="n">
        <v>1</v>
      </c>
      <c r="J39" t="n">
        <v>-1</v>
      </c>
      <c r="K39" t="n">
        <v>-1</v>
      </c>
      <c r="L39">
        <f>HYPERLINK("https://www.defined.fi/sol/DPfhZt2wjTYTsA3JjNEJCDyX3Rn1ef8sbje6AMGDpump?maker=8LLRaGJqZgSuDf9maW1ohb5G1SRqCuKbLX6vdUNWpFp2","https://www.defined.fi/sol/DPfhZt2wjTYTsA3JjNEJCDyX3Rn1ef8sbje6AMGDpump?maker=8LLRaGJqZgSuDf9maW1ohb5G1SRqCuKbLX6vdUNWpFp2")</f>
        <v/>
      </c>
      <c r="M39">
        <f>HYPERLINK("https://dexscreener.com/solana/DPfhZt2wjTYTsA3JjNEJCDyX3Rn1ef8sbje6AMGDpump?maker=8LLRaGJqZgSuDf9maW1ohb5G1SRqCuKbLX6vdUNWpFp2","https://dexscreener.com/solana/DPfhZt2wjTYTsA3JjNEJCDyX3Rn1ef8sbje6AMGDpump?maker=8LLRaGJqZgSuDf9maW1ohb5G1SRqCuKbLX6vdUNWpFp2")</f>
        <v/>
      </c>
    </row>
    <row r="40">
      <c r="A40" t="inlineStr">
        <is>
          <t>4eY5My4H9fvy1DxSVMmUc7vwvj3rXznSvrJvYiRCpump</t>
        </is>
      </c>
      <c r="B40" t="inlineStr">
        <is>
          <t>shnork</t>
        </is>
      </c>
      <c r="C40" t="n">
        <v>2</v>
      </c>
      <c r="D40" t="n">
        <v>5.33</v>
      </c>
      <c r="E40" t="n">
        <v>0.8</v>
      </c>
      <c r="F40" t="n">
        <v>6.67</v>
      </c>
      <c r="G40" t="n">
        <v>12</v>
      </c>
      <c r="H40" t="n">
        <v>3</v>
      </c>
      <c r="I40" t="n">
        <v>6</v>
      </c>
      <c r="J40" t="n">
        <v>-1</v>
      </c>
      <c r="K40" t="n">
        <v>-1</v>
      </c>
      <c r="L40">
        <f>HYPERLINK("https://www.defined.fi/sol/4eY5My4H9fvy1DxSVMmUc7vwvj3rXznSvrJvYiRCpump?maker=8LLRaGJqZgSuDf9maW1ohb5G1SRqCuKbLX6vdUNWpFp2","https://www.defined.fi/sol/4eY5My4H9fvy1DxSVMmUc7vwvj3rXznSvrJvYiRCpump?maker=8LLRaGJqZgSuDf9maW1ohb5G1SRqCuKbLX6vdUNWpFp2")</f>
        <v/>
      </c>
      <c r="M40">
        <f>HYPERLINK("https://dexscreener.com/solana/4eY5My4H9fvy1DxSVMmUc7vwvj3rXznSvrJvYiRCpump?maker=8LLRaGJqZgSuDf9maW1ohb5G1SRqCuKbLX6vdUNWpFp2","https://dexscreener.com/solana/4eY5My4H9fvy1DxSVMmUc7vwvj3rXznSvrJvYiRCpump?maker=8LLRaGJqZgSuDf9maW1ohb5G1SRqCuKbLX6vdUNWpFp2")</f>
        <v/>
      </c>
    </row>
    <row r="41">
      <c r="A41" t="inlineStr">
        <is>
          <t>PD11M8MB8qQUAiWzyEK4JwfS8rt7Set6av6a5JYpump</t>
        </is>
      </c>
      <c r="B41" t="inlineStr">
        <is>
          <t>AICRYNODE</t>
        </is>
      </c>
      <c r="C41" t="n">
        <v>2</v>
      </c>
      <c r="D41" t="n">
        <v>76.88</v>
      </c>
      <c r="E41" t="n">
        <v>1.76</v>
      </c>
      <c r="F41" t="n">
        <v>43.64</v>
      </c>
      <c r="G41" t="n">
        <v>120.51</v>
      </c>
      <c r="H41" t="n">
        <v>12</v>
      </c>
      <c r="I41" t="n">
        <v>23</v>
      </c>
      <c r="J41" t="n">
        <v>-1</v>
      </c>
      <c r="K41" t="n">
        <v>-1</v>
      </c>
      <c r="L41">
        <f>HYPERLINK("https://www.defined.fi/sol/PD11M8MB8qQUAiWzyEK4JwfS8rt7Set6av6a5JYpump?maker=8LLRaGJqZgSuDf9maW1ohb5G1SRqCuKbLX6vdUNWpFp2","https://www.defined.fi/sol/PD11M8MB8qQUAiWzyEK4JwfS8rt7Set6av6a5JYpump?maker=8LLRaGJqZgSuDf9maW1ohb5G1SRqCuKbLX6vdUNWpFp2")</f>
        <v/>
      </c>
      <c r="M41">
        <f>HYPERLINK("https://dexscreener.com/solana/PD11M8MB8qQUAiWzyEK4JwfS8rt7Set6av6a5JYpump?maker=8LLRaGJqZgSuDf9maW1ohb5G1SRqCuKbLX6vdUNWpFp2","https://dexscreener.com/solana/PD11M8MB8qQUAiWzyEK4JwfS8rt7Set6av6a5JYpump?maker=8LLRaGJqZgSuDf9maW1ohb5G1SRqCuKbLX6vdUNWpFp2")</f>
        <v/>
      </c>
    </row>
    <row r="42">
      <c r="A42" t="inlineStr">
        <is>
          <t>7VQnrD2345cCND6t85AqtZkpuos5xdjo5qbP88H4pump</t>
        </is>
      </c>
      <c r="B42" t="inlineStr">
        <is>
          <t>XENO</t>
        </is>
      </c>
      <c r="C42" t="n">
        <v>2</v>
      </c>
      <c r="D42" t="n">
        <v>0.612</v>
      </c>
      <c r="E42" t="n">
        <v>0.43</v>
      </c>
      <c r="F42" t="n">
        <v>1.42</v>
      </c>
      <c r="G42" t="n">
        <v>2.03</v>
      </c>
      <c r="H42" t="n">
        <v>2</v>
      </c>
      <c r="I42" t="n">
        <v>3</v>
      </c>
      <c r="J42" t="n">
        <v>-1</v>
      </c>
      <c r="K42" t="n">
        <v>-1</v>
      </c>
      <c r="L42">
        <f>HYPERLINK("https://www.defined.fi/sol/7VQnrD2345cCND6t85AqtZkpuos5xdjo5qbP88H4pump?maker=8LLRaGJqZgSuDf9maW1ohb5G1SRqCuKbLX6vdUNWpFp2","https://www.defined.fi/sol/7VQnrD2345cCND6t85AqtZkpuos5xdjo5qbP88H4pump?maker=8LLRaGJqZgSuDf9maW1ohb5G1SRqCuKbLX6vdUNWpFp2")</f>
        <v/>
      </c>
      <c r="M42">
        <f>HYPERLINK("https://dexscreener.com/solana/7VQnrD2345cCND6t85AqtZkpuos5xdjo5qbP88H4pump?maker=8LLRaGJqZgSuDf9maW1ohb5G1SRqCuKbLX6vdUNWpFp2","https://dexscreener.com/solana/7VQnrD2345cCND6t85AqtZkpuos5xdjo5qbP88H4pump?maker=8LLRaGJqZgSuDf9maW1ohb5G1SRqCuKbLX6vdUNWpFp2")</f>
        <v/>
      </c>
    </row>
    <row r="43">
      <c r="A43" t="inlineStr">
        <is>
          <t>7QLdJL2S9Dbe4NvqHzxM47TxqMBm9BWcFTCTVDWbpump</t>
        </is>
      </c>
      <c r="B43" t="inlineStr">
        <is>
          <t>FSICAI</t>
        </is>
      </c>
      <c r="C43" t="n">
        <v>2</v>
      </c>
      <c r="D43" t="n">
        <v>-0.995</v>
      </c>
      <c r="E43" t="n">
        <v>-1</v>
      </c>
      <c r="F43" t="n">
        <v>1.27</v>
      </c>
      <c r="G43" t="n">
        <v>0.276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HYPERLINK("https://www.defined.fi/sol/7QLdJL2S9Dbe4NvqHzxM47TxqMBm9BWcFTCTVDWbpump?maker=8LLRaGJqZgSuDf9maW1ohb5G1SRqCuKbLX6vdUNWpFp2","https://www.defined.fi/sol/7QLdJL2S9Dbe4NvqHzxM47TxqMBm9BWcFTCTVDWbpump?maker=8LLRaGJqZgSuDf9maW1ohb5G1SRqCuKbLX6vdUNWpFp2")</f>
        <v/>
      </c>
      <c r="M43">
        <f>HYPERLINK("https://dexscreener.com/solana/7QLdJL2S9Dbe4NvqHzxM47TxqMBm9BWcFTCTVDWbpump?maker=8LLRaGJqZgSuDf9maW1ohb5G1SRqCuKbLX6vdUNWpFp2","https://dexscreener.com/solana/7QLdJL2S9Dbe4NvqHzxM47TxqMBm9BWcFTCTVDWbpump?maker=8LLRaGJqZgSuDf9maW1ohb5G1SRqCuKbLX6vdUNWpFp2")</f>
        <v/>
      </c>
    </row>
    <row r="44">
      <c r="A44" t="inlineStr">
        <is>
          <t>7WMh8NGrjgqQGUF8UX6GRwAAAfVJ57EvgzvDsgEmpump</t>
        </is>
      </c>
      <c r="B44" t="inlineStr">
        <is>
          <t>teno</t>
        </is>
      </c>
      <c r="C44" t="n">
        <v>2</v>
      </c>
      <c r="D44" t="n">
        <v>0.023</v>
      </c>
      <c r="E44" t="n">
        <v>0.02</v>
      </c>
      <c r="F44" t="n">
        <v>0.9389999999999999</v>
      </c>
      <c r="G44" t="n">
        <v>0.962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HYPERLINK("https://www.defined.fi/sol/7WMh8NGrjgqQGUF8UX6GRwAAAfVJ57EvgzvDsgEmpump?maker=8LLRaGJqZgSuDf9maW1ohb5G1SRqCuKbLX6vdUNWpFp2","https://www.defined.fi/sol/7WMh8NGrjgqQGUF8UX6GRwAAAfVJ57EvgzvDsgEmpump?maker=8LLRaGJqZgSuDf9maW1ohb5G1SRqCuKbLX6vdUNWpFp2")</f>
        <v/>
      </c>
      <c r="M44">
        <f>HYPERLINK("https://dexscreener.com/solana/7WMh8NGrjgqQGUF8UX6GRwAAAfVJ57EvgzvDsgEmpump?maker=8LLRaGJqZgSuDf9maW1ohb5G1SRqCuKbLX6vdUNWpFp2","https://dexscreener.com/solana/7WMh8NGrjgqQGUF8UX6GRwAAAfVJ57EvgzvDsgEmpump?maker=8LLRaGJqZgSuDf9maW1ohb5G1SRqCuKbLX6vdUNWpFp2")</f>
        <v/>
      </c>
    </row>
    <row r="45">
      <c r="A45" t="inlineStr">
        <is>
          <t>CVByxssq5MRkzCRNL7sgmb5SQnbtFZHDqhm9ADkDpump</t>
        </is>
      </c>
      <c r="B45" t="inlineStr">
        <is>
          <t>roon</t>
        </is>
      </c>
      <c r="C45" t="n">
        <v>2</v>
      </c>
      <c r="D45" t="n">
        <v>-1.04</v>
      </c>
      <c r="E45" t="n">
        <v>-0.37</v>
      </c>
      <c r="F45" t="n">
        <v>2.82</v>
      </c>
      <c r="G45" t="n">
        <v>1.78</v>
      </c>
      <c r="H45" t="n">
        <v>3</v>
      </c>
      <c r="I45" t="n">
        <v>1</v>
      </c>
      <c r="J45" t="n">
        <v>-1</v>
      </c>
      <c r="K45" t="n">
        <v>-1</v>
      </c>
      <c r="L45">
        <f>HYPERLINK("https://www.defined.fi/sol/CVByxssq5MRkzCRNL7sgmb5SQnbtFZHDqhm9ADkDpump?maker=8LLRaGJqZgSuDf9maW1ohb5G1SRqCuKbLX6vdUNWpFp2","https://www.defined.fi/sol/CVByxssq5MRkzCRNL7sgmb5SQnbtFZHDqhm9ADkDpump?maker=8LLRaGJqZgSuDf9maW1ohb5G1SRqCuKbLX6vdUNWpFp2")</f>
        <v/>
      </c>
      <c r="M45">
        <f>HYPERLINK("https://dexscreener.com/solana/CVByxssq5MRkzCRNL7sgmb5SQnbtFZHDqhm9ADkDpump?maker=8LLRaGJqZgSuDf9maW1ohb5G1SRqCuKbLX6vdUNWpFp2","https://dexscreener.com/solana/CVByxssq5MRkzCRNL7sgmb5SQnbtFZHDqhm9ADkDpump?maker=8LLRaGJqZgSuDf9maW1ohb5G1SRqCuKbLX6vdUNWpFp2")</f>
        <v/>
      </c>
    </row>
    <row r="46">
      <c r="A46" t="inlineStr">
        <is>
          <t>HFKwqLJE2QvK64JF6WV2boteW39fZMc4PDehKSkb2YsG</t>
        </is>
      </c>
      <c r="B46" t="inlineStr">
        <is>
          <t>FEEL</t>
        </is>
      </c>
      <c r="C46" t="n">
        <v>2</v>
      </c>
      <c r="D46" t="n">
        <v>0.074</v>
      </c>
      <c r="E46" t="n">
        <v>0.02</v>
      </c>
      <c r="F46" t="n">
        <v>4.68</v>
      </c>
      <c r="G46" t="n">
        <v>4.75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HYPERLINK("https://www.defined.fi/sol/HFKwqLJE2QvK64JF6WV2boteW39fZMc4PDehKSkb2YsG?maker=8LLRaGJqZgSuDf9maW1ohb5G1SRqCuKbLX6vdUNWpFp2","https://www.defined.fi/sol/HFKwqLJE2QvK64JF6WV2boteW39fZMc4PDehKSkb2YsG?maker=8LLRaGJqZgSuDf9maW1ohb5G1SRqCuKbLX6vdUNWpFp2")</f>
        <v/>
      </c>
      <c r="M46">
        <f>HYPERLINK("https://dexscreener.com/solana/HFKwqLJE2QvK64JF6WV2boteW39fZMc4PDehKSkb2YsG?maker=8LLRaGJqZgSuDf9maW1ohb5G1SRqCuKbLX6vdUNWpFp2","https://dexscreener.com/solana/HFKwqLJE2QvK64JF6WV2boteW39fZMc4PDehKSkb2YsG?maker=8LLRaGJqZgSuDf9maW1ohb5G1SRqCuKbLX6vdUNWpFp2")</f>
        <v/>
      </c>
    </row>
    <row r="47">
      <c r="A47" t="inlineStr">
        <is>
          <t>62hntRDMKf7TK5rPKZ4NDJbZ2tkYbh9RhXBwH2USpump</t>
        </is>
      </c>
      <c r="B47" t="inlineStr">
        <is>
          <t>NIGGTARDIO</t>
        </is>
      </c>
      <c r="C47" t="n">
        <v>2</v>
      </c>
      <c r="D47" t="n">
        <v>9.42</v>
      </c>
      <c r="E47" t="n">
        <v>1.66</v>
      </c>
      <c r="F47" t="n">
        <v>5.68</v>
      </c>
      <c r="G47" t="n">
        <v>15.09</v>
      </c>
      <c r="H47" t="n">
        <v>2</v>
      </c>
      <c r="I47" t="n">
        <v>11</v>
      </c>
      <c r="J47" t="n">
        <v>-1</v>
      </c>
      <c r="K47" t="n">
        <v>-1</v>
      </c>
      <c r="L47">
        <f>HYPERLINK("https://www.defined.fi/sol/62hntRDMKf7TK5rPKZ4NDJbZ2tkYbh9RhXBwH2USpump?maker=8LLRaGJqZgSuDf9maW1ohb5G1SRqCuKbLX6vdUNWpFp2","https://www.defined.fi/sol/62hntRDMKf7TK5rPKZ4NDJbZ2tkYbh9RhXBwH2USpump?maker=8LLRaGJqZgSuDf9maW1ohb5G1SRqCuKbLX6vdUNWpFp2")</f>
        <v/>
      </c>
      <c r="M47">
        <f>HYPERLINK("https://dexscreener.com/solana/62hntRDMKf7TK5rPKZ4NDJbZ2tkYbh9RhXBwH2USpump?maker=8LLRaGJqZgSuDf9maW1ohb5G1SRqCuKbLX6vdUNWpFp2","https://dexscreener.com/solana/62hntRDMKf7TK5rPKZ4NDJbZ2tkYbh9RhXBwH2USpump?maker=8LLRaGJqZgSuDf9maW1ohb5G1SRqCuKbLX6vdUNWpFp2")</f>
        <v/>
      </c>
    </row>
    <row r="48">
      <c r="A48" t="inlineStr">
        <is>
          <t>Ah7J1AqAHuE25JkUJns6bk3gTvn4TQzV5tcLnUX1pump</t>
        </is>
      </c>
      <c r="B48" t="inlineStr">
        <is>
          <t>SHARKAI</t>
        </is>
      </c>
      <c r="C48" t="n">
        <v>2</v>
      </c>
      <c r="D48" t="n">
        <v>-3.81</v>
      </c>
      <c r="E48" t="n">
        <v>-0.66</v>
      </c>
      <c r="F48" t="n">
        <v>5.79</v>
      </c>
      <c r="G48" t="n">
        <v>1.98</v>
      </c>
      <c r="H48" t="n">
        <v>2</v>
      </c>
      <c r="I48" t="n">
        <v>1</v>
      </c>
      <c r="J48" t="n">
        <v>-1</v>
      </c>
      <c r="K48" t="n">
        <v>-1</v>
      </c>
      <c r="L48">
        <f>HYPERLINK("https://www.defined.fi/sol/Ah7J1AqAHuE25JkUJns6bk3gTvn4TQzV5tcLnUX1pump?maker=8LLRaGJqZgSuDf9maW1ohb5G1SRqCuKbLX6vdUNWpFp2","https://www.defined.fi/sol/Ah7J1AqAHuE25JkUJns6bk3gTvn4TQzV5tcLnUX1pump?maker=8LLRaGJqZgSuDf9maW1ohb5G1SRqCuKbLX6vdUNWpFp2")</f>
        <v/>
      </c>
      <c r="M48">
        <f>HYPERLINK("https://dexscreener.com/solana/Ah7J1AqAHuE25JkUJns6bk3gTvn4TQzV5tcLnUX1pump?maker=8LLRaGJqZgSuDf9maW1ohb5G1SRqCuKbLX6vdUNWpFp2","https://dexscreener.com/solana/Ah7J1AqAHuE25JkUJns6bk3gTvn4TQzV5tcLnUX1pump?maker=8LLRaGJqZgSuDf9maW1ohb5G1SRqCuKbLX6vdUNWpFp2")</f>
        <v/>
      </c>
    </row>
    <row r="49">
      <c r="A49" t="inlineStr">
        <is>
          <t>AH7RKKZbjsneJyLTMsQxtCKDAEA19iBGRQBj3nwzpump</t>
        </is>
      </c>
      <c r="B49" t="inlineStr">
        <is>
          <t>PROUD</t>
        </is>
      </c>
      <c r="C49" t="n">
        <v>2</v>
      </c>
      <c r="D49" t="n">
        <v>-0.372</v>
      </c>
      <c r="E49" t="n">
        <v>-0.39</v>
      </c>
      <c r="F49" t="n">
        <v>0.954</v>
      </c>
      <c r="G49" t="n">
        <v>0.581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HYPERLINK("https://www.defined.fi/sol/AH7RKKZbjsneJyLTMsQxtCKDAEA19iBGRQBj3nwzpump?maker=8LLRaGJqZgSuDf9maW1ohb5G1SRqCuKbLX6vdUNWpFp2","https://www.defined.fi/sol/AH7RKKZbjsneJyLTMsQxtCKDAEA19iBGRQBj3nwzpump?maker=8LLRaGJqZgSuDf9maW1ohb5G1SRqCuKbLX6vdUNWpFp2")</f>
        <v/>
      </c>
      <c r="M49">
        <f>HYPERLINK("https://dexscreener.com/solana/AH7RKKZbjsneJyLTMsQxtCKDAEA19iBGRQBj3nwzpump?maker=8LLRaGJqZgSuDf9maW1ohb5G1SRqCuKbLX6vdUNWpFp2","https://dexscreener.com/solana/AH7RKKZbjsneJyLTMsQxtCKDAEA19iBGRQBj3nwzpump?maker=8LLRaGJqZgSuDf9maW1ohb5G1SRqCuKbLX6vdUNWpFp2")</f>
        <v/>
      </c>
    </row>
    <row r="50">
      <c r="A50" t="inlineStr">
        <is>
          <t>2iUjTW4ZH4J6FqtAoUmvioimFGqn3VLegcd1PnRipump</t>
        </is>
      </c>
      <c r="B50" t="inlineStr">
        <is>
          <t>AIA</t>
        </is>
      </c>
      <c r="C50" t="n">
        <v>2</v>
      </c>
      <c r="D50" t="n">
        <v>-0.032</v>
      </c>
      <c r="E50" t="n">
        <v>-1</v>
      </c>
      <c r="F50" t="n">
        <v>1.02</v>
      </c>
      <c r="G50" t="n">
        <v>0.992</v>
      </c>
      <c r="H50" t="n">
        <v>2</v>
      </c>
      <c r="I50" t="n">
        <v>1</v>
      </c>
      <c r="J50" t="n">
        <v>-1</v>
      </c>
      <c r="K50" t="n">
        <v>-1</v>
      </c>
      <c r="L50">
        <f>HYPERLINK("https://www.defined.fi/sol/2iUjTW4ZH4J6FqtAoUmvioimFGqn3VLegcd1PnRipump?maker=8LLRaGJqZgSuDf9maW1ohb5G1SRqCuKbLX6vdUNWpFp2","https://www.defined.fi/sol/2iUjTW4ZH4J6FqtAoUmvioimFGqn3VLegcd1PnRipump?maker=8LLRaGJqZgSuDf9maW1ohb5G1SRqCuKbLX6vdUNWpFp2")</f>
        <v/>
      </c>
      <c r="M50">
        <f>HYPERLINK("https://dexscreener.com/solana/2iUjTW4ZH4J6FqtAoUmvioimFGqn3VLegcd1PnRipump?maker=8LLRaGJqZgSuDf9maW1ohb5G1SRqCuKbLX6vdUNWpFp2","https://dexscreener.com/solana/2iUjTW4ZH4J6FqtAoUmvioimFGqn3VLegcd1PnRipump?maker=8LLRaGJqZgSuDf9maW1ohb5G1SRqCuKbLX6vdUNWpFp2")</f>
        <v/>
      </c>
    </row>
    <row r="51">
      <c r="A51" t="inlineStr">
        <is>
          <t>hRo6XJr7ZxFfxDY548GsDjFYiD1FGEUtvntqDf7pump</t>
        </is>
      </c>
      <c r="B51" t="inlineStr">
        <is>
          <t>AUDREY</t>
        </is>
      </c>
      <c r="C51" t="n">
        <v>2</v>
      </c>
      <c r="D51" t="n">
        <v>-0.08799999999999999</v>
      </c>
      <c r="E51" t="n">
        <v>-1</v>
      </c>
      <c r="F51" t="n">
        <v>0.98</v>
      </c>
      <c r="G51" t="n">
        <v>0.892</v>
      </c>
      <c r="H51" t="n">
        <v>2</v>
      </c>
      <c r="I51" t="n">
        <v>2</v>
      </c>
      <c r="J51" t="n">
        <v>-1</v>
      </c>
      <c r="K51" t="n">
        <v>-1</v>
      </c>
      <c r="L51">
        <f>HYPERLINK("https://www.defined.fi/sol/hRo6XJr7ZxFfxDY548GsDjFYiD1FGEUtvntqDf7pump?maker=8LLRaGJqZgSuDf9maW1ohb5G1SRqCuKbLX6vdUNWpFp2","https://www.defined.fi/sol/hRo6XJr7ZxFfxDY548GsDjFYiD1FGEUtvntqDf7pump?maker=8LLRaGJqZgSuDf9maW1ohb5G1SRqCuKbLX6vdUNWpFp2")</f>
        <v/>
      </c>
      <c r="M51">
        <f>HYPERLINK("https://dexscreener.com/solana/hRo6XJr7ZxFfxDY548GsDjFYiD1FGEUtvntqDf7pump?maker=8LLRaGJqZgSuDf9maW1ohb5G1SRqCuKbLX6vdUNWpFp2","https://dexscreener.com/solana/hRo6XJr7ZxFfxDY548GsDjFYiD1FGEUtvntqDf7pump?maker=8LLRaGJqZgSuDf9maW1ohb5G1SRqCuKbLX6vdUNWpFp2")</f>
        <v/>
      </c>
    </row>
    <row r="52">
      <c r="A52" t="inlineStr">
        <is>
          <t>9y5KUMLzgNgCioKoVJx7PenyHsznvDUbjb32onRMpump</t>
        </is>
      </c>
      <c r="B52" t="inlineStr">
        <is>
          <t>Falonlove</t>
        </is>
      </c>
      <c r="C52" t="n">
        <v>2</v>
      </c>
      <c r="D52" t="n">
        <v>-0.255</v>
      </c>
      <c r="E52" t="n">
        <v>-1</v>
      </c>
      <c r="F52" t="n">
        <v>1.15</v>
      </c>
      <c r="G52" t="n">
        <v>0.898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HYPERLINK("https://www.defined.fi/sol/9y5KUMLzgNgCioKoVJx7PenyHsznvDUbjb32onRMpump?maker=8LLRaGJqZgSuDf9maW1ohb5G1SRqCuKbLX6vdUNWpFp2","https://www.defined.fi/sol/9y5KUMLzgNgCioKoVJx7PenyHsznvDUbjb32onRMpump?maker=8LLRaGJqZgSuDf9maW1ohb5G1SRqCuKbLX6vdUNWpFp2")</f>
        <v/>
      </c>
      <c r="M52">
        <f>HYPERLINK("https://dexscreener.com/solana/9y5KUMLzgNgCioKoVJx7PenyHsznvDUbjb32onRMpump?maker=8LLRaGJqZgSuDf9maW1ohb5G1SRqCuKbLX6vdUNWpFp2","https://dexscreener.com/solana/9y5KUMLzgNgCioKoVJx7PenyHsznvDUbjb32onRMpump?maker=8LLRaGJqZgSuDf9maW1ohb5G1SRqCuKbLX6vdUNWpFp2")</f>
        <v/>
      </c>
    </row>
    <row r="53">
      <c r="A53" t="inlineStr">
        <is>
          <t>3bK3VPtDphvqSr3cmBs3vwNrSeZMZcR19gLN5Uajpump</t>
        </is>
      </c>
      <c r="B53" t="inlineStr">
        <is>
          <t>END</t>
        </is>
      </c>
      <c r="C53" t="n">
        <v>3</v>
      </c>
      <c r="D53" t="n">
        <v>-1.42</v>
      </c>
      <c r="E53" t="n">
        <v>-1</v>
      </c>
      <c r="F53" t="n">
        <v>2.96</v>
      </c>
      <c r="G53" t="n">
        <v>1.55</v>
      </c>
      <c r="H53" t="n">
        <v>3</v>
      </c>
      <c r="I53" t="n">
        <v>1</v>
      </c>
      <c r="J53" t="n">
        <v>-1</v>
      </c>
      <c r="K53" t="n">
        <v>-1</v>
      </c>
      <c r="L53">
        <f>HYPERLINK("https://www.defined.fi/sol/3bK3VPtDphvqSr3cmBs3vwNrSeZMZcR19gLN5Uajpump?maker=8LLRaGJqZgSuDf9maW1ohb5G1SRqCuKbLX6vdUNWpFp2","https://www.defined.fi/sol/3bK3VPtDphvqSr3cmBs3vwNrSeZMZcR19gLN5Uajpump?maker=8LLRaGJqZgSuDf9maW1ohb5G1SRqCuKbLX6vdUNWpFp2")</f>
        <v/>
      </c>
      <c r="M53">
        <f>HYPERLINK("https://dexscreener.com/solana/3bK3VPtDphvqSr3cmBs3vwNrSeZMZcR19gLN5Uajpump?maker=8LLRaGJqZgSuDf9maW1ohb5G1SRqCuKbLX6vdUNWpFp2","https://dexscreener.com/solana/3bK3VPtDphvqSr3cmBs3vwNrSeZMZcR19gLN5Uajpump?maker=8LLRaGJqZgSuDf9maW1ohb5G1SRqCuKbLX6vdUNWpFp2")</f>
        <v/>
      </c>
    </row>
    <row r="54">
      <c r="A54" t="inlineStr">
        <is>
          <t>4yiiLKwn8WXanBorbhTKFA78Dn65ZsGQ4LJ2g48Mpump</t>
        </is>
      </c>
      <c r="B54" t="inlineStr">
        <is>
          <t>TRUMP</t>
        </is>
      </c>
      <c r="C54" t="n">
        <v>3</v>
      </c>
      <c r="D54" t="n">
        <v>-0.372</v>
      </c>
      <c r="E54" t="n">
        <v>-1</v>
      </c>
      <c r="F54" t="n">
        <v>0.979</v>
      </c>
      <c r="G54" t="n">
        <v>0.607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HYPERLINK("https://www.defined.fi/sol/4yiiLKwn8WXanBorbhTKFA78Dn65ZsGQ4LJ2g48Mpump?maker=8LLRaGJqZgSuDf9maW1ohb5G1SRqCuKbLX6vdUNWpFp2","https://www.defined.fi/sol/4yiiLKwn8WXanBorbhTKFA78Dn65ZsGQ4LJ2g48Mpump?maker=8LLRaGJqZgSuDf9maW1ohb5G1SRqCuKbLX6vdUNWpFp2")</f>
        <v/>
      </c>
      <c r="M54">
        <f>HYPERLINK("https://dexscreener.com/solana/4yiiLKwn8WXanBorbhTKFA78Dn65ZsGQ4LJ2g48Mpump?maker=8LLRaGJqZgSuDf9maW1ohb5G1SRqCuKbLX6vdUNWpFp2","https://dexscreener.com/solana/4yiiLKwn8WXanBorbhTKFA78Dn65ZsGQ4LJ2g48Mpump?maker=8LLRaGJqZgSuDf9maW1ohb5G1SRqCuKbLX6vdUNWpFp2")</f>
        <v/>
      </c>
    </row>
    <row r="55">
      <c r="A55" t="inlineStr">
        <is>
          <t>FeBs3n2bVhV7wn9zHg7WV2kYq1BCvYEddVzU4Rkgpump</t>
        </is>
      </c>
      <c r="B55" t="inlineStr">
        <is>
          <t>DBR</t>
        </is>
      </c>
      <c r="C55" t="n">
        <v>3</v>
      </c>
      <c r="D55" t="n">
        <v>0.758</v>
      </c>
      <c r="E55" t="n">
        <v>0.79</v>
      </c>
      <c r="F55" t="n">
        <v>0.965</v>
      </c>
      <c r="G55" t="n">
        <v>1.72</v>
      </c>
      <c r="H55" t="n">
        <v>1</v>
      </c>
      <c r="I55" t="n">
        <v>2</v>
      </c>
      <c r="J55" t="n">
        <v>-1</v>
      </c>
      <c r="K55" t="n">
        <v>-1</v>
      </c>
      <c r="L55">
        <f>HYPERLINK("https://www.defined.fi/sol/FeBs3n2bVhV7wn9zHg7WV2kYq1BCvYEddVzU4Rkgpump?maker=8LLRaGJqZgSuDf9maW1ohb5G1SRqCuKbLX6vdUNWpFp2","https://www.defined.fi/sol/FeBs3n2bVhV7wn9zHg7WV2kYq1BCvYEddVzU4Rkgpump?maker=8LLRaGJqZgSuDf9maW1ohb5G1SRqCuKbLX6vdUNWpFp2")</f>
        <v/>
      </c>
      <c r="M55">
        <f>HYPERLINK("https://dexscreener.com/solana/FeBs3n2bVhV7wn9zHg7WV2kYq1BCvYEddVzU4Rkgpump?maker=8LLRaGJqZgSuDf9maW1ohb5G1SRqCuKbLX6vdUNWpFp2","https://dexscreener.com/solana/FeBs3n2bVhV7wn9zHg7WV2kYq1BCvYEddVzU4Rkgpump?maker=8LLRaGJqZgSuDf9maW1ohb5G1SRqCuKbLX6vdUNWpFp2")</f>
        <v/>
      </c>
    </row>
    <row r="56">
      <c r="A56" t="inlineStr">
        <is>
          <t>CKMYq8fN5NyqEhttWr8xj4Q2fyEJv686QANnT7dopump</t>
        </is>
      </c>
      <c r="B56" t="inlineStr">
        <is>
          <t>crocs</t>
        </is>
      </c>
      <c r="C56" t="n">
        <v>3</v>
      </c>
      <c r="D56" t="n">
        <v>42.59</v>
      </c>
      <c r="E56" t="n">
        <v>0.98</v>
      </c>
      <c r="F56" t="n">
        <v>36.62</v>
      </c>
      <c r="G56" t="n">
        <v>86.23</v>
      </c>
      <c r="H56" t="n">
        <v>17</v>
      </c>
      <c r="I56" t="n">
        <v>12</v>
      </c>
      <c r="J56" t="n">
        <v>-1</v>
      </c>
      <c r="K56" t="n">
        <v>-1</v>
      </c>
      <c r="L56">
        <f>HYPERLINK("https://www.defined.fi/sol/CKMYq8fN5NyqEhttWr8xj4Q2fyEJv686QANnT7dopump?maker=8LLRaGJqZgSuDf9maW1ohb5G1SRqCuKbLX6vdUNWpFp2","https://www.defined.fi/sol/CKMYq8fN5NyqEhttWr8xj4Q2fyEJv686QANnT7dopump?maker=8LLRaGJqZgSuDf9maW1ohb5G1SRqCuKbLX6vdUNWpFp2")</f>
        <v/>
      </c>
      <c r="M56">
        <f>HYPERLINK("https://dexscreener.com/solana/CKMYq8fN5NyqEhttWr8xj4Q2fyEJv686QANnT7dopump?maker=8LLRaGJqZgSuDf9maW1ohb5G1SRqCuKbLX6vdUNWpFp2","https://dexscreener.com/solana/CKMYq8fN5NyqEhttWr8xj4Q2fyEJv686QANnT7dopump?maker=8LLRaGJqZgSuDf9maW1ohb5G1SRqCuKbLX6vdUNWpFp2")</f>
        <v/>
      </c>
    </row>
    <row r="57">
      <c r="A57" t="inlineStr">
        <is>
          <t>4R4oiD558EqoNjk5rMgNChi3PUqPS8MPs2Hw8parpump</t>
        </is>
      </c>
      <c r="B57" t="inlineStr">
        <is>
          <t>Taylor</t>
        </is>
      </c>
      <c r="C57" t="n">
        <v>3</v>
      </c>
      <c r="D57" t="n">
        <v>0.138</v>
      </c>
      <c r="E57" t="n">
        <v>-1</v>
      </c>
      <c r="F57" t="n">
        <v>1.01</v>
      </c>
      <c r="G57" t="n">
        <v>1.15</v>
      </c>
      <c r="H57" t="n">
        <v>1</v>
      </c>
      <c r="I57" t="n">
        <v>2</v>
      </c>
      <c r="J57" t="n">
        <v>-1</v>
      </c>
      <c r="K57" t="n">
        <v>-1</v>
      </c>
      <c r="L57">
        <f>HYPERLINK("https://www.defined.fi/sol/4R4oiD558EqoNjk5rMgNChi3PUqPS8MPs2Hw8parpump?maker=8LLRaGJqZgSuDf9maW1ohb5G1SRqCuKbLX6vdUNWpFp2","https://www.defined.fi/sol/4R4oiD558EqoNjk5rMgNChi3PUqPS8MPs2Hw8parpump?maker=8LLRaGJqZgSuDf9maW1ohb5G1SRqCuKbLX6vdUNWpFp2")</f>
        <v/>
      </c>
      <c r="M57">
        <f>HYPERLINK("https://dexscreener.com/solana/4R4oiD558EqoNjk5rMgNChi3PUqPS8MPs2Hw8parpump?maker=8LLRaGJqZgSuDf9maW1ohb5G1SRqCuKbLX6vdUNWpFp2","https://dexscreener.com/solana/4R4oiD558EqoNjk5rMgNChi3PUqPS8MPs2Hw8parpump?maker=8LLRaGJqZgSuDf9maW1ohb5G1SRqCuKbLX6vdUNWpFp2")</f>
        <v/>
      </c>
    </row>
    <row r="58">
      <c r="A58" t="inlineStr">
        <is>
          <t>GEHNeTyVJhn5FJaZiP94zxudsYiiWsym2kzerdZCpump</t>
        </is>
      </c>
      <c r="B58" t="inlineStr">
        <is>
          <t>crypto</t>
        </is>
      </c>
      <c r="C58" t="n">
        <v>3</v>
      </c>
      <c r="D58" t="n">
        <v>-0.242</v>
      </c>
      <c r="E58" t="n">
        <v>-1</v>
      </c>
      <c r="F58" t="n">
        <v>2.51</v>
      </c>
      <c r="G58" t="n">
        <v>2.27</v>
      </c>
      <c r="H58" t="n">
        <v>3</v>
      </c>
      <c r="I58" t="n">
        <v>2</v>
      </c>
      <c r="J58" t="n">
        <v>-1</v>
      </c>
      <c r="K58" t="n">
        <v>-1</v>
      </c>
      <c r="L58">
        <f>HYPERLINK("https://www.defined.fi/sol/GEHNeTyVJhn5FJaZiP94zxudsYiiWsym2kzerdZCpump?maker=8LLRaGJqZgSuDf9maW1ohb5G1SRqCuKbLX6vdUNWpFp2","https://www.defined.fi/sol/GEHNeTyVJhn5FJaZiP94zxudsYiiWsym2kzerdZCpump?maker=8LLRaGJqZgSuDf9maW1ohb5G1SRqCuKbLX6vdUNWpFp2")</f>
        <v/>
      </c>
      <c r="M58">
        <f>HYPERLINK("https://dexscreener.com/solana/GEHNeTyVJhn5FJaZiP94zxudsYiiWsym2kzerdZCpump?maker=8LLRaGJqZgSuDf9maW1ohb5G1SRqCuKbLX6vdUNWpFp2","https://dexscreener.com/solana/GEHNeTyVJhn5FJaZiP94zxudsYiiWsym2kzerdZCpump?maker=8LLRaGJqZgSuDf9maW1ohb5G1SRqCuKbLX6vdUNWpFp2")</f>
        <v/>
      </c>
    </row>
    <row r="59">
      <c r="A59" t="inlineStr">
        <is>
          <t>FqnqT1GKi8S4Gyk5wnSKvJjXW48HqGtKJt9WS4o2pump</t>
        </is>
      </c>
      <c r="B59" t="inlineStr">
        <is>
          <t>Bakso</t>
        </is>
      </c>
      <c r="C59" t="n">
        <v>3</v>
      </c>
      <c r="D59" t="n">
        <v>61.11</v>
      </c>
      <c r="E59" t="n">
        <v>1.78</v>
      </c>
      <c r="F59" t="n">
        <v>34.36</v>
      </c>
      <c r="G59" t="n">
        <v>95.47</v>
      </c>
      <c r="H59" t="n">
        <v>3</v>
      </c>
      <c r="I59" t="n">
        <v>14</v>
      </c>
      <c r="J59" t="n">
        <v>-1</v>
      </c>
      <c r="K59" t="n">
        <v>-1</v>
      </c>
      <c r="L59">
        <f>HYPERLINK("https://www.defined.fi/sol/FqnqT1GKi8S4Gyk5wnSKvJjXW48HqGtKJt9WS4o2pump?maker=8LLRaGJqZgSuDf9maW1ohb5G1SRqCuKbLX6vdUNWpFp2","https://www.defined.fi/sol/FqnqT1GKi8S4Gyk5wnSKvJjXW48HqGtKJt9WS4o2pump?maker=8LLRaGJqZgSuDf9maW1ohb5G1SRqCuKbLX6vdUNWpFp2")</f>
        <v/>
      </c>
      <c r="M59">
        <f>HYPERLINK("https://dexscreener.com/solana/FqnqT1GKi8S4Gyk5wnSKvJjXW48HqGtKJt9WS4o2pump?maker=8LLRaGJqZgSuDf9maW1ohb5G1SRqCuKbLX6vdUNWpFp2","https://dexscreener.com/solana/FqnqT1GKi8S4Gyk5wnSKvJjXW48HqGtKJt9WS4o2pump?maker=8LLRaGJqZgSuDf9maW1ohb5G1SRqCuKbLX6vdUNWpFp2")</f>
        <v/>
      </c>
    </row>
    <row r="60">
      <c r="A60" t="inlineStr">
        <is>
          <t>AshCp63UfAaagrGmiuuMTAotvNeGUWwmnPSsqW7mpump</t>
        </is>
      </c>
      <c r="B60" t="inlineStr">
        <is>
          <t>WD40</t>
        </is>
      </c>
      <c r="C60" t="n">
        <v>3</v>
      </c>
      <c r="D60" t="n">
        <v>0.748</v>
      </c>
      <c r="E60" t="n">
        <v>0.77</v>
      </c>
      <c r="F60" t="n">
        <v>0.975</v>
      </c>
      <c r="G60" t="n">
        <v>1.72</v>
      </c>
      <c r="H60" t="n">
        <v>1</v>
      </c>
      <c r="I60" t="n">
        <v>3</v>
      </c>
      <c r="J60" t="n">
        <v>-1</v>
      </c>
      <c r="K60" t="n">
        <v>-1</v>
      </c>
      <c r="L60">
        <f>HYPERLINK("https://www.defined.fi/sol/AshCp63UfAaagrGmiuuMTAotvNeGUWwmnPSsqW7mpump?maker=8LLRaGJqZgSuDf9maW1ohb5G1SRqCuKbLX6vdUNWpFp2","https://www.defined.fi/sol/AshCp63UfAaagrGmiuuMTAotvNeGUWwmnPSsqW7mpump?maker=8LLRaGJqZgSuDf9maW1ohb5G1SRqCuKbLX6vdUNWpFp2")</f>
        <v/>
      </c>
      <c r="M60">
        <f>HYPERLINK("https://dexscreener.com/solana/AshCp63UfAaagrGmiuuMTAotvNeGUWwmnPSsqW7mpump?maker=8LLRaGJqZgSuDf9maW1ohb5G1SRqCuKbLX6vdUNWpFp2","https://dexscreener.com/solana/AshCp63UfAaagrGmiuuMTAotvNeGUWwmnPSsqW7mpump?maker=8LLRaGJqZgSuDf9maW1ohb5G1SRqCuKbLX6vdUNWpFp2")</f>
        <v/>
      </c>
    </row>
    <row r="61">
      <c r="A61" t="inlineStr">
        <is>
          <t>Dx48YdY55JWu4UnbidjBe62j6avzQ2XrYDNMWWjGpump</t>
        </is>
      </c>
      <c r="B61" t="inlineStr">
        <is>
          <t>GASTON</t>
        </is>
      </c>
      <c r="C61" t="n">
        <v>3</v>
      </c>
      <c r="D61" t="n">
        <v>2.58</v>
      </c>
      <c r="E61" t="n">
        <v>5.13</v>
      </c>
      <c r="F61" t="n">
        <v>0.504</v>
      </c>
      <c r="G61" t="n">
        <v>3.09</v>
      </c>
      <c r="H61" t="n">
        <v>1</v>
      </c>
      <c r="I61" t="n">
        <v>4</v>
      </c>
      <c r="J61" t="n">
        <v>-1</v>
      </c>
      <c r="K61" t="n">
        <v>-1</v>
      </c>
      <c r="L61">
        <f>HYPERLINK("https://www.defined.fi/sol/Dx48YdY55JWu4UnbidjBe62j6avzQ2XrYDNMWWjGpump?maker=8LLRaGJqZgSuDf9maW1ohb5G1SRqCuKbLX6vdUNWpFp2","https://www.defined.fi/sol/Dx48YdY55JWu4UnbidjBe62j6avzQ2XrYDNMWWjGpump?maker=8LLRaGJqZgSuDf9maW1ohb5G1SRqCuKbLX6vdUNWpFp2")</f>
        <v/>
      </c>
      <c r="M61">
        <f>HYPERLINK("https://dexscreener.com/solana/Dx48YdY55JWu4UnbidjBe62j6avzQ2XrYDNMWWjGpump?maker=8LLRaGJqZgSuDf9maW1ohb5G1SRqCuKbLX6vdUNWpFp2","https://dexscreener.com/solana/Dx48YdY55JWu4UnbidjBe62j6avzQ2XrYDNMWWjGpump?maker=8LLRaGJqZgSuDf9maW1ohb5G1SRqCuKbLX6vdUNWpFp2")</f>
        <v/>
      </c>
    </row>
    <row r="62">
      <c r="A62" t="inlineStr">
        <is>
          <t>4yMxwyd6WqeYWW2RJ31vZZv6CxUgoxzdLpMKY9UAgqf8</t>
        </is>
      </c>
      <c r="B62" t="inlineStr">
        <is>
          <t>PUMP</t>
        </is>
      </c>
      <c r="C62" t="n">
        <v>3</v>
      </c>
      <c r="D62" t="n">
        <v>-1.33</v>
      </c>
      <c r="E62" t="n">
        <v>-1</v>
      </c>
      <c r="F62" t="n">
        <v>1.93</v>
      </c>
      <c r="G62" t="n">
        <v>0.597</v>
      </c>
      <c r="H62" t="n">
        <v>3</v>
      </c>
      <c r="I62" t="n">
        <v>1</v>
      </c>
      <c r="J62" t="n">
        <v>-1</v>
      </c>
      <c r="K62" t="n">
        <v>-1</v>
      </c>
      <c r="L62">
        <f>HYPERLINK("https://www.defined.fi/sol/4yMxwyd6WqeYWW2RJ31vZZv6CxUgoxzdLpMKY9UAgqf8?maker=8LLRaGJqZgSuDf9maW1ohb5G1SRqCuKbLX6vdUNWpFp2","https://www.defined.fi/sol/4yMxwyd6WqeYWW2RJ31vZZv6CxUgoxzdLpMKY9UAgqf8?maker=8LLRaGJqZgSuDf9maW1ohb5G1SRqCuKbLX6vdUNWpFp2")</f>
        <v/>
      </c>
      <c r="M62">
        <f>HYPERLINK("https://dexscreener.com/solana/4yMxwyd6WqeYWW2RJ31vZZv6CxUgoxzdLpMKY9UAgqf8?maker=8LLRaGJqZgSuDf9maW1ohb5G1SRqCuKbLX6vdUNWpFp2","https://dexscreener.com/solana/4yMxwyd6WqeYWW2RJ31vZZv6CxUgoxzdLpMKY9UAgqf8?maker=8LLRaGJqZgSuDf9maW1ohb5G1SRqCuKbLX6vdUNWpFp2")</f>
        <v/>
      </c>
    </row>
    <row r="63">
      <c r="A63" t="inlineStr">
        <is>
          <t>TYm1RsJiHzkQLEoAr92osYoSfWG9SRuM9m48D5wQyfD</t>
        </is>
      </c>
      <c r="B63" t="inlineStr">
        <is>
          <t>Hashrate</t>
        </is>
      </c>
      <c r="C63" t="n">
        <v>3</v>
      </c>
      <c r="D63" t="n">
        <v>-0.311</v>
      </c>
      <c r="E63" t="n">
        <v>-1</v>
      </c>
      <c r="F63" t="n">
        <v>0.482</v>
      </c>
      <c r="G63" t="n">
        <v>0.172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HYPERLINK("https://www.defined.fi/sol/TYm1RsJiHzkQLEoAr92osYoSfWG9SRuM9m48D5wQyfD?maker=8LLRaGJqZgSuDf9maW1ohb5G1SRqCuKbLX6vdUNWpFp2","https://www.defined.fi/sol/TYm1RsJiHzkQLEoAr92osYoSfWG9SRuM9m48D5wQyfD?maker=8LLRaGJqZgSuDf9maW1ohb5G1SRqCuKbLX6vdUNWpFp2")</f>
        <v/>
      </c>
      <c r="M63">
        <f>HYPERLINK("https://dexscreener.com/solana/TYm1RsJiHzkQLEoAr92osYoSfWG9SRuM9m48D5wQyfD?maker=8LLRaGJqZgSuDf9maW1ohb5G1SRqCuKbLX6vdUNWpFp2","https://dexscreener.com/solana/TYm1RsJiHzkQLEoAr92osYoSfWG9SRuM9m48D5wQyfD?maker=8LLRaGJqZgSuDf9maW1ohb5G1SRqCuKbLX6vdUNWpFp2")</f>
        <v/>
      </c>
    </row>
    <row r="64">
      <c r="A64" t="inlineStr">
        <is>
          <t>CWpr8hBSh8GPtM6rtqkiRZAXBb6VvvMHZds5zhdZpump</t>
        </is>
      </c>
      <c r="B64" t="inlineStr">
        <is>
          <t>PP</t>
        </is>
      </c>
      <c r="C64" t="n">
        <v>3</v>
      </c>
      <c r="D64" t="n">
        <v>-0.531</v>
      </c>
      <c r="E64" t="n">
        <v>-1</v>
      </c>
      <c r="F64" t="n">
        <v>0.846</v>
      </c>
      <c r="G64" t="n">
        <v>0.314</v>
      </c>
      <c r="H64" t="n">
        <v>2</v>
      </c>
      <c r="I64" t="n">
        <v>1</v>
      </c>
      <c r="J64" t="n">
        <v>-1</v>
      </c>
      <c r="K64" t="n">
        <v>-1</v>
      </c>
      <c r="L64">
        <f>HYPERLINK("https://www.defined.fi/sol/CWpr8hBSh8GPtM6rtqkiRZAXBb6VvvMHZds5zhdZpump?maker=8LLRaGJqZgSuDf9maW1ohb5G1SRqCuKbLX6vdUNWpFp2","https://www.defined.fi/sol/CWpr8hBSh8GPtM6rtqkiRZAXBb6VvvMHZds5zhdZpump?maker=8LLRaGJqZgSuDf9maW1ohb5G1SRqCuKbLX6vdUNWpFp2")</f>
        <v/>
      </c>
      <c r="M64">
        <f>HYPERLINK("https://dexscreener.com/solana/CWpr8hBSh8GPtM6rtqkiRZAXBb6VvvMHZds5zhdZpump?maker=8LLRaGJqZgSuDf9maW1ohb5G1SRqCuKbLX6vdUNWpFp2","https://dexscreener.com/solana/CWpr8hBSh8GPtM6rtqkiRZAXBb6VvvMHZds5zhdZpump?maker=8LLRaGJqZgSuDf9maW1ohb5G1SRqCuKbLX6vdUNWpFp2")</f>
        <v/>
      </c>
    </row>
    <row r="65">
      <c r="A65" t="inlineStr">
        <is>
          <t>APDDGbgKi4ofTuY5soF7os6Gw6sGpaNsXjtnHsBApump</t>
        </is>
      </c>
      <c r="B65" t="inlineStr">
        <is>
          <t>deg</t>
        </is>
      </c>
      <c r="C65" t="n">
        <v>3</v>
      </c>
      <c r="D65" t="n">
        <v>0.041</v>
      </c>
      <c r="E65" t="n">
        <v>-1</v>
      </c>
      <c r="F65" t="n">
        <v>0.476</v>
      </c>
      <c r="G65" t="n">
        <v>0.517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HYPERLINK("https://www.defined.fi/sol/APDDGbgKi4ofTuY5soF7os6Gw6sGpaNsXjtnHsBApump?maker=8LLRaGJqZgSuDf9maW1ohb5G1SRqCuKbLX6vdUNWpFp2","https://www.defined.fi/sol/APDDGbgKi4ofTuY5soF7os6Gw6sGpaNsXjtnHsBApump?maker=8LLRaGJqZgSuDf9maW1ohb5G1SRqCuKbLX6vdUNWpFp2")</f>
        <v/>
      </c>
      <c r="M65">
        <f>HYPERLINK("https://dexscreener.com/solana/APDDGbgKi4ofTuY5soF7os6Gw6sGpaNsXjtnHsBApump?maker=8LLRaGJqZgSuDf9maW1ohb5G1SRqCuKbLX6vdUNWpFp2","https://dexscreener.com/solana/APDDGbgKi4ofTuY5soF7os6Gw6sGpaNsXjtnHsBApump?maker=8LLRaGJqZgSuDf9maW1ohb5G1SRqCuKbLX6vdUNWpFp2")</f>
        <v/>
      </c>
    </row>
    <row r="66">
      <c r="A66" t="inlineStr">
        <is>
          <t>9kn618R9gZqvfSMdazfMrXWEUdU7nXL7WcntWUSFpump</t>
        </is>
      </c>
      <c r="B66" t="inlineStr">
        <is>
          <t>WIFS</t>
        </is>
      </c>
      <c r="C66" t="n">
        <v>3</v>
      </c>
      <c r="D66" t="n">
        <v>3.73</v>
      </c>
      <c r="E66" t="n">
        <v>7.21</v>
      </c>
      <c r="F66" t="n">
        <v>0.517</v>
      </c>
      <c r="G66" t="n">
        <v>4.25</v>
      </c>
      <c r="H66" t="n">
        <v>1</v>
      </c>
      <c r="I66" t="n">
        <v>3</v>
      </c>
      <c r="J66" t="n">
        <v>-1</v>
      </c>
      <c r="K66" t="n">
        <v>-1</v>
      </c>
      <c r="L66">
        <f>HYPERLINK("https://www.defined.fi/sol/9kn618R9gZqvfSMdazfMrXWEUdU7nXL7WcntWUSFpump?maker=8LLRaGJqZgSuDf9maW1ohb5G1SRqCuKbLX6vdUNWpFp2","https://www.defined.fi/sol/9kn618R9gZqvfSMdazfMrXWEUdU7nXL7WcntWUSFpump?maker=8LLRaGJqZgSuDf9maW1ohb5G1SRqCuKbLX6vdUNWpFp2")</f>
        <v/>
      </c>
      <c r="M66">
        <f>HYPERLINK("https://dexscreener.com/solana/9kn618R9gZqvfSMdazfMrXWEUdU7nXL7WcntWUSFpump?maker=8LLRaGJqZgSuDf9maW1ohb5G1SRqCuKbLX6vdUNWpFp2","https://dexscreener.com/solana/9kn618R9gZqvfSMdazfMrXWEUdU7nXL7WcntWUSFpump?maker=8LLRaGJqZgSuDf9maW1ohb5G1SRqCuKbLX6vdUNWpFp2")</f>
        <v/>
      </c>
    </row>
    <row r="67">
      <c r="A67" t="inlineStr">
        <is>
          <t>5WWmPqbnpSu4sx41DEZaAJJLDvHt7abGv5Namv1Vpump</t>
        </is>
      </c>
      <c r="B67" t="inlineStr">
        <is>
          <t>Rebellion</t>
        </is>
      </c>
      <c r="C67" t="n">
        <v>3</v>
      </c>
      <c r="D67" t="n">
        <v>-0.017</v>
      </c>
      <c r="E67" t="n">
        <v>-1</v>
      </c>
      <c r="F67" t="n">
        <v>0.486</v>
      </c>
      <c r="G67" t="n">
        <v>0.469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HYPERLINK("https://www.defined.fi/sol/5WWmPqbnpSu4sx41DEZaAJJLDvHt7abGv5Namv1Vpump?maker=8LLRaGJqZgSuDf9maW1ohb5G1SRqCuKbLX6vdUNWpFp2","https://www.defined.fi/sol/5WWmPqbnpSu4sx41DEZaAJJLDvHt7abGv5Namv1Vpump?maker=8LLRaGJqZgSuDf9maW1ohb5G1SRqCuKbLX6vdUNWpFp2")</f>
        <v/>
      </c>
      <c r="M67">
        <f>HYPERLINK("https://dexscreener.com/solana/5WWmPqbnpSu4sx41DEZaAJJLDvHt7abGv5Namv1Vpump?maker=8LLRaGJqZgSuDf9maW1ohb5G1SRqCuKbLX6vdUNWpFp2","https://dexscreener.com/solana/5WWmPqbnpSu4sx41DEZaAJJLDvHt7abGv5Namv1Vpump?maker=8LLRaGJqZgSuDf9maW1ohb5G1SRqCuKbLX6vdUNWpFp2")</f>
        <v/>
      </c>
    </row>
    <row r="68">
      <c r="A68" t="inlineStr">
        <is>
          <t>2s7VV1EhcuVNv9vbmYif5Mn1tH88JgQVx5SYnuoBpump</t>
        </is>
      </c>
      <c r="B68" t="inlineStr">
        <is>
          <t>Kookie</t>
        </is>
      </c>
      <c r="C68" t="n">
        <v>3</v>
      </c>
      <c r="D68" t="n">
        <v>-0.175</v>
      </c>
      <c r="E68" t="n">
        <v>-0.36</v>
      </c>
      <c r="F68" t="n">
        <v>0.488</v>
      </c>
      <c r="G68" t="n">
        <v>0.313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HYPERLINK("https://www.defined.fi/sol/2s7VV1EhcuVNv9vbmYif5Mn1tH88JgQVx5SYnuoBpump?maker=8LLRaGJqZgSuDf9maW1ohb5G1SRqCuKbLX6vdUNWpFp2","https://www.defined.fi/sol/2s7VV1EhcuVNv9vbmYif5Mn1tH88JgQVx5SYnuoBpump?maker=8LLRaGJqZgSuDf9maW1ohb5G1SRqCuKbLX6vdUNWpFp2")</f>
        <v/>
      </c>
      <c r="M68">
        <f>HYPERLINK("https://dexscreener.com/solana/2s7VV1EhcuVNv9vbmYif5Mn1tH88JgQVx5SYnuoBpump?maker=8LLRaGJqZgSuDf9maW1ohb5G1SRqCuKbLX6vdUNWpFp2","https://dexscreener.com/solana/2s7VV1EhcuVNv9vbmYif5Mn1tH88JgQVx5SYnuoBpump?maker=8LLRaGJqZgSuDf9maW1ohb5G1SRqCuKbLX6vdUNWpFp2")</f>
        <v/>
      </c>
    </row>
    <row r="69">
      <c r="A69" t="inlineStr">
        <is>
          <t>8rVEHabY4W8jkr2Vkyp81hhBrd11J4nYujopBJ6Gpump</t>
        </is>
      </c>
      <c r="B69" t="inlineStr">
        <is>
          <t>RUB</t>
        </is>
      </c>
      <c r="C69" t="n">
        <v>3</v>
      </c>
      <c r="D69" t="n">
        <v>-0.255</v>
      </c>
      <c r="E69" t="n">
        <v>-1</v>
      </c>
      <c r="F69" t="n">
        <v>0.739</v>
      </c>
      <c r="G69" t="n">
        <v>0.483</v>
      </c>
      <c r="H69" t="n">
        <v>2</v>
      </c>
      <c r="I69" t="n">
        <v>1</v>
      </c>
      <c r="J69" t="n">
        <v>-1</v>
      </c>
      <c r="K69" t="n">
        <v>-1</v>
      </c>
      <c r="L69">
        <f>HYPERLINK("https://www.defined.fi/sol/8rVEHabY4W8jkr2Vkyp81hhBrd11J4nYujopBJ6Gpump?maker=8LLRaGJqZgSuDf9maW1ohb5G1SRqCuKbLX6vdUNWpFp2","https://www.defined.fi/sol/8rVEHabY4W8jkr2Vkyp81hhBrd11J4nYujopBJ6Gpump?maker=8LLRaGJqZgSuDf9maW1ohb5G1SRqCuKbLX6vdUNWpFp2")</f>
        <v/>
      </c>
      <c r="M69">
        <f>HYPERLINK("https://dexscreener.com/solana/8rVEHabY4W8jkr2Vkyp81hhBrd11J4nYujopBJ6Gpump?maker=8LLRaGJqZgSuDf9maW1ohb5G1SRqCuKbLX6vdUNWpFp2","https://dexscreener.com/solana/8rVEHabY4W8jkr2Vkyp81hhBrd11J4nYujopBJ6Gpump?maker=8LLRaGJqZgSuDf9maW1ohb5G1SRqCuKbLX6vdUNWpFp2")</f>
        <v/>
      </c>
    </row>
    <row r="70">
      <c r="A70" t="inlineStr">
        <is>
          <t>AxR6xWdfa1EYSuog8qxi3o4zu4jLJHFe8uWQR8Dfpump</t>
        </is>
      </c>
      <c r="B70" t="inlineStr">
        <is>
          <t>RETARDEUS</t>
        </is>
      </c>
      <c r="C70" t="n">
        <v>3</v>
      </c>
      <c r="D70" t="n">
        <v>5.47</v>
      </c>
      <c r="E70" t="n">
        <v>3.44</v>
      </c>
      <c r="F70" t="n">
        <v>1.59</v>
      </c>
      <c r="G70" t="n">
        <v>7.07</v>
      </c>
      <c r="H70" t="n">
        <v>3</v>
      </c>
      <c r="I70" t="n">
        <v>9</v>
      </c>
      <c r="J70" t="n">
        <v>-1</v>
      </c>
      <c r="K70" t="n">
        <v>-1</v>
      </c>
      <c r="L70">
        <f>HYPERLINK("https://www.defined.fi/sol/AxR6xWdfa1EYSuog8qxi3o4zu4jLJHFe8uWQR8Dfpump?maker=8LLRaGJqZgSuDf9maW1ohb5G1SRqCuKbLX6vdUNWpFp2","https://www.defined.fi/sol/AxR6xWdfa1EYSuog8qxi3o4zu4jLJHFe8uWQR8Dfpump?maker=8LLRaGJqZgSuDf9maW1ohb5G1SRqCuKbLX6vdUNWpFp2")</f>
        <v/>
      </c>
      <c r="M70">
        <f>HYPERLINK("https://dexscreener.com/solana/AxR6xWdfa1EYSuog8qxi3o4zu4jLJHFe8uWQR8Dfpump?maker=8LLRaGJqZgSuDf9maW1ohb5G1SRqCuKbLX6vdUNWpFp2","https://dexscreener.com/solana/AxR6xWdfa1EYSuog8qxi3o4zu4jLJHFe8uWQR8Dfpump?maker=8LLRaGJqZgSuDf9maW1ohb5G1SRqCuKbLX6vdUNWpFp2")</f>
        <v/>
      </c>
    </row>
    <row r="71">
      <c r="A71" t="inlineStr">
        <is>
          <t>qWk29vM8KGYKBnBfgXCjThfzzXf6ry6X874bARRpump</t>
        </is>
      </c>
      <c r="B71" t="inlineStr">
        <is>
          <t>PEPEAI</t>
        </is>
      </c>
      <c r="C71" t="n">
        <v>3</v>
      </c>
      <c r="D71" t="n">
        <v>8.17</v>
      </c>
      <c r="E71" t="n">
        <v>8.24</v>
      </c>
      <c r="F71" t="n">
        <v>0.992</v>
      </c>
      <c r="G71" t="n">
        <v>9.17</v>
      </c>
      <c r="H71" t="n">
        <v>1</v>
      </c>
      <c r="I71" t="n">
        <v>8</v>
      </c>
      <c r="J71" t="n">
        <v>-1</v>
      </c>
      <c r="K71" t="n">
        <v>-1</v>
      </c>
      <c r="L71">
        <f>HYPERLINK("https://www.defined.fi/sol/qWk29vM8KGYKBnBfgXCjThfzzXf6ry6X874bARRpump?maker=8LLRaGJqZgSuDf9maW1ohb5G1SRqCuKbLX6vdUNWpFp2","https://www.defined.fi/sol/qWk29vM8KGYKBnBfgXCjThfzzXf6ry6X874bARRpump?maker=8LLRaGJqZgSuDf9maW1ohb5G1SRqCuKbLX6vdUNWpFp2")</f>
        <v/>
      </c>
      <c r="M71">
        <f>HYPERLINK("https://dexscreener.com/solana/qWk29vM8KGYKBnBfgXCjThfzzXf6ry6X874bARRpump?maker=8LLRaGJqZgSuDf9maW1ohb5G1SRqCuKbLX6vdUNWpFp2","https://dexscreener.com/solana/qWk29vM8KGYKBnBfgXCjThfzzXf6ry6X874bARRpump?maker=8LLRaGJqZgSuDf9maW1ohb5G1SRqCuKbLX6vdUNWpFp2")</f>
        <v/>
      </c>
    </row>
    <row r="72">
      <c r="A72" t="inlineStr">
        <is>
          <t>2yuYsxzgMt5Ga9vStumYbs4SRZZ1XfQjmfpaZCmxpump</t>
        </is>
      </c>
      <c r="B72" t="inlineStr">
        <is>
          <t>cat?</t>
        </is>
      </c>
      <c r="C72" t="n">
        <v>3</v>
      </c>
      <c r="D72" t="n">
        <v>-0.224</v>
      </c>
      <c r="E72" t="n">
        <v>-1</v>
      </c>
      <c r="F72" t="n">
        <v>1.62</v>
      </c>
      <c r="G72" t="n">
        <v>1.39</v>
      </c>
      <c r="H72" t="n">
        <v>4</v>
      </c>
      <c r="I72" t="n">
        <v>3</v>
      </c>
      <c r="J72" t="n">
        <v>-1</v>
      </c>
      <c r="K72" t="n">
        <v>-1</v>
      </c>
      <c r="L72">
        <f>HYPERLINK("https://www.defined.fi/sol/2yuYsxzgMt5Ga9vStumYbs4SRZZ1XfQjmfpaZCmxpump?maker=8LLRaGJqZgSuDf9maW1ohb5G1SRqCuKbLX6vdUNWpFp2","https://www.defined.fi/sol/2yuYsxzgMt5Ga9vStumYbs4SRZZ1XfQjmfpaZCmxpump?maker=8LLRaGJqZgSuDf9maW1ohb5G1SRqCuKbLX6vdUNWpFp2")</f>
        <v/>
      </c>
      <c r="M72">
        <f>HYPERLINK("https://dexscreener.com/solana/2yuYsxzgMt5Ga9vStumYbs4SRZZ1XfQjmfpaZCmxpump?maker=8LLRaGJqZgSuDf9maW1ohb5G1SRqCuKbLX6vdUNWpFp2","https://dexscreener.com/solana/2yuYsxzgMt5Ga9vStumYbs4SRZZ1XfQjmfpaZCmxpump?maker=8LLRaGJqZgSuDf9maW1ohb5G1SRqCuKbLX6vdUNWpFp2")</f>
        <v/>
      </c>
    </row>
    <row r="73">
      <c r="A73" t="inlineStr">
        <is>
          <t>8d9ZWVkqDQuQQkk1S8cb4tentYmzPGZ9tAqXvvwhpump</t>
        </is>
      </c>
      <c r="B73" t="inlineStr">
        <is>
          <t>what</t>
        </is>
      </c>
      <c r="C73" t="n">
        <v>3</v>
      </c>
      <c r="D73" t="n">
        <v>-0.079</v>
      </c>
      <c r="E73" t="n">
        <v>-1</v>
      </c>
      <c r="F73" t="n">
        <v>0.496</v>
      </c>
      <c r="G73" t="n">
        <v>0.417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HYPERLINK("https://www.defined.fi/sol/8d9ZWVkqDQuQQkk1S8cb4tentYmzPGZ9tAqXvvwhpump?maker=8LLRaGJqZgSuDf9maW1ohb5G1SRqCuKbLX6vdUNWpFp2","https://www.defined.fi/sol/8d9ZWVkqDQuQQkk1S8cb4tentYmzPGZ9tAqXvvwhpump?maker=8LLRaGJqZgSuDf9maW1ohb5G1SRqCuKbLX6vdUNWpFp2")</f>
        <v/>
      </c>
      <c r="M73">
        <f>HYPERLINK("https://dexscreener.com/solana/8d9ZWVkqDQuQQkk1S8cb4tentYmzPGZ9tAqXvvwhpump?maker=8LLRaGJqZgSuDf9maW1ohb5G1SRqCuKbLX6vdUNWpFp2","https://dexscreener.com/solana/8d9ZWVkqDQuQQkk1S8cb4tentYmzPGZ9tAqXvvwhpump?maker=8LLRaGJqZgSuDf9maW1ohb5G1SRqCuKbLX6vdUNWpFp2")</f>
        <v/>
      </c>
    </row>
    <row r="74">
      <c r="A74" t="inlineStr">
        <is>
          <t>3Bgeb1kfu5nsuaXRmaNrJXRrkpdf5S21JPe4asJfpump</t>
        </is>
      </c>
      <c r="B74" t="inlineStr">
        <is>
          <t>moon</t>
        </is>
      </c>
      <c r="C74" t="n">
        <v>4</v>
      </c>
      <c r="D74" t="n">
        <v>-0.042</v>
      </c>
      <c r="E74" t="n">
        <v>-1</v>
      </c>
      <c r="F74" t="n">
        <v>0.971</v>
      </c>
      <c r="G74" t="n">
        <v>0.929</v>
      </c>
      <c r="H74" t="n">
        <v>2</v>
      </c>
      <c r="I74" t="n">
        <v>1</v>
      </c>
      <c r="J74" t="n">
        <v>-1</v>
      </c>
      <c r="K74" t="n">
        <v>-1</v>
      </c>
      <c r="L74">
        <f>HYPERLINK("https://www.defined.fi/sol/3Bgeb1kfu5nsuaXRmaNrJXRrkpdf5S21JPe4asJfpump?maker=8LLRaGJqZgSuDf9maW1ohb5G1SRqCuKbLX6vdUNWpFp2","https://www.defined.fi/sol/3Bgeb1kfu5nsuaXRmaNrJXRrkpdf5S21JPe4asJfpump?maker=8LLRaGJqZgSuDf9maW1ohb5G1SRqCuKbLX6vdUNWpFp2")</f>
        <v/>
      </c>
      <c r="M74">
        <f>HYPERLINK("https://dexscreener.com/solana/3Bgeb1kfu5nsuaXRmaNrJXRrkpdf5S21JPe4asJfpump?maker=8LLRaGJqZgSuDf9maW1ohb5G1SRqCuKbLX6vdUNWpFp2","https://dexscreener.com/solana/3Bgeb1kfu5nsuaXRmaNrJXRrkpdf5S21JPe4asJfpump?maker=8LLRaGJqZgSuDf9maW1ohb5G1SRqCuKbLX6vdUNWpFp2")</f>
        <v/>
      </c>
    </row>
    <row r="75">
      <c r="A75" t="inlineStr">
        <is>
          <t>4UTEFQjNMvfQF5NT8mVfXdMAKoL7hS7i9U4mMVAzpump</t>
        </is>
      </c>
      <c r="B75" t="inlineStr">
        <is>
          <t>$1</t>
        </is>
      </c>
      <c r="C75" t="n">
        <v>4</v>
      </c>
      <c r="D75" t="n">
        <v>0.126</v>
      </c>
      <c r="E75" t="n">
        <v>0.04</v>
      </c>
      <c r="F75" t="n">
        <v>3.5</v>
      </c>
      <c r="G75" t="n">
        <v>3.62</v>
      </c>
      <c r="H75" t="n">
        <v>5</v>
      </c>
      <c r="I75" t="n">
        <v>3</v>
      </c>
      <c r="J75" t="n">
        <v>-1</v>
      </c>
      <c r="K75" t="n">
        <v>-1</v>
      </c>
      <c r="L75">
        <f>HYPERLINK("https://www.defined.fi/sol/4UTEFQjNMvfQF5NT8mVfXdMAKoL7hS7i9U4mMVAzpump?maker=8LLRaGJqZgSuDf9maW1ohb5G1SRqCuKbLX6vdUNWpFp2","https://www.defined.fi/sol/4UTEFQjNMvfQF5NT8mVfXdMAKoL7hS7i9U4mMVAzpump?maker=8LLRaGJqZgSuDf9maW1ohb5G1SRqCuKbLX6vdUNWpFp2")</f>
        <v/>
      </c>
      <c r="M75">
        <f>HYPERLINK("https://dexscreener.com/solana/4UTEFQjNMvfQF5NT8mVfXdMAKoL7hS7i9U4mMVAzpump?maker=8LLRaGJqZgSuDf9maW1ohb5G1SRqCuKbLX6vdUNWpFp2","https://dexscreener.com/solana/4UTEFQjNMvfQF5NT8mVfXdMAKoL7hS7i9U4mMVAzpump?maker=8LLRaGJqZgSuDf9maW1ohb5G1SRqCuKbLX6vdUNWpFp2")</f>
        <v/>
      </c>
    </row>
    <row r="76">
      <c r="A76" t="inlineStr">
        <is>
          <t>7aC4gq2ZsjR5ha4EDLRUcBeN1jkQL9jcJDNX8bmddM9E</t>
        </is>
      </c>
      <c r="B76" t="inlineStr">
        <is>
          <t>RETARD_AI</t>
        </is>
      </c>
      <c r="C76" t="n">
        <v>4</v>
      </c>
      <c r="D76" t="n">
        <v>-1.58</v>
      </c>
      <c r="E76" t="n">
        <v>-0.32</v>
      </c>
      <c r="F76" t="n">
        <v>4.93</v>
      </c>
      <c r="G76" t="n">
        <v>3.36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HYPERLINK("https://www.defined.fi/sol/7aC4gq2ZsjR5ha4EDLRUcBeN1jkQL9jcJDNX8bmddM9E?maker=8LLRaGJqZgSuDf9maW1ohb5G1SRqCuKbLX6vdUNWpFp2","https://www.defined.fi/sol/7aC4gq2ZsjR5ha4EDLRUcBeN1jkQL9jcJDNX8bmddM9E?maker=8LLRaGJqZgSuDf9maW1ohb5G1SRqCuKbLX6vdUNWpFp2")</f>
        <v/>
      </c>
      <c r="M76">
        <f>HYPERLINK("https://dexscreener.com/solana/7aC4gq2ZsjR5ha4EDLRUcBeN1jkQL9jcJDNX8bmddM9E?maker=8LLRaGJqZgSuDf9maW1ohb5G1SRqCuKbLX6vdUNWpFp2","https://dexscreener.com/solana/7aC4gq2ZsjR5ha4EDLRUcBeN1jkQL9jcJDNX8bmddM9E?maker=8LLRaGJqZgSuDf9maW1ohb5G1SRqCuKbLX6vdUNWpFp2")</f>
        <v/>
      </c>
    </row>
    <row r="77">
      <c r="A77" t="inlineStr">
        <is>
          <t>CvTtQL9HZuoDZPGAsjpPcBL9nNepMiqVeDVmEmKfpump</t>
        </is>
      </c>
      <c r="B77" t="inlineStr">
        <is>
          <t>KOOK</t>
        </is>
      </c>
      <c r="C77" t="n">
        <v>4</v>
      </c>
      <c r="D77" t="n">
        <v>-0.202</v>
      </c>
      <c r="E77" t="n">
        <v>-0.14</v>
      </c>
      <c r="F77" t="n">
        <v>1.47</v>
      </c>
      <c r="G77" t="n">
        <v>1.27</v>
      </c>
      <c r="H77" t="n">
        <v>3</v>
      </c>
      <c r="I77" t="n">
        <v>1</v>
      </c>
      <c r="J77" t="n">
        <v>-1</v>
      </c>
      <c r="K77" t="n">
        <v>-1</v>
      </c>
      <c r="L77">
        <f>HYPERLINK("https://www.defined.fi/sol/CvTtQL9HZuoDZPGAsjpPcBL9nNepMiqVeDVmEmKfpump?maker=8LLRaGJqZgSuDf9maW1ohb5G1SRqCuKbLX6vdUNWpFp2","https://www.defined.fi/sol/CvTtQL9HZuoDZPGAsjpPcBL9nNepMiqVeDVmEmKfpump?maker=8LLRaGJqZgSuDf9maW1ohb5G1SRqCuKbLX6vdUNWpFp2")</f>
        <v/>
      </c>
      <c r="M77">
        <f>HYPERLINK("https://dexscreener.com/solana/CvTtQL9HZuoDZPGAsjpPcBL9nNepMiqVeDVmEmKfpump?maker=8LLRaGJqZgSuDf9maW1ohb5G1SRqCuKbLX6vdUNWpFp2","https://dexscreener.com/solana/CvTtQL9HZuoDZPGAsjpPcBL9nNepMiqVeDVmEmKfpump?maker=8LLRaGJqZgSuDf9maW1ohb5G1SRqCuKbLX6vdUNWpFp2")</f>
        <v/>
      </c>
    </row>
    <row r="78">
      <c r="A78" t="inlineStr">
        <is>
          <t>8FAAkbKZgqRKcssVVL1Zv2qkc9X469NPtaPJA5GPpump</t>
        </is>
      </c>
      <c r="B78" t="inlineStr">
        <is>
          <t>Olivia's</t>
        </is>
      </c>
      <c r="C78" t="n">
        <v>4</v>
      </c>
      <c r="D78" t="n">
        <v>0.04</v>
      </c>
      <c r="E78" t="n">
        <v>-1</v>
      </c>
      <c r="F78" t="n">
        <v>0.49</v>
      </c>
      <c r="G78" t="n">
        <v>0.531</v>
      </c>
      <c r="H78" t="n">
        <v>1</v>
      </c>
      <c r="I78" t="n">
        <v>2</v>
      </c>
      <c r="J78" t="n">
        <v>-1</v>
      </c>
      <c r="K78" t="n">
        <v>-1</v>
      </c>
      <c r="L78">
        <f>HYPERLINK("https://www.defined.fi/sol/8FAAkbKZgqRKcssVVL1Zv2qkc9X469NPtaPJA5GPpump?maker=8LLRaGJqZgSuDf9maW1ohb5G1SRqCuKbLX6vdUNWpFp2","https://www.defined.fi/sol/8FAAkbKZgqRKcssVVL1Zv2qkc9X469NPtaPJA5GPpump?maker=8LLRaGJqZgSuDf9maW1ohb5G1SRqCuKbLX6vdUNWpFp2")</f>
        <v/>
      </c>
      <c r="M78">
        <f>HYPERLINK("https://dexscreener.com/solana/8FAAkbKZgqRKcssVVL1Zv2qkc9X469NPtaPJA5GPpump?maker=8LLRaGJqZgSuDf9maW1ohb5G1SRqCuKbLX6vdUNWpFp2","https://dexscreener.com/solana/8FAAkbKZgqRKcssVVL1Zv2qkc9X469NPtaPJA5GPpump?maker=8LLRaGJqZgSuDf9maW1ohb5G1SRqCuKbLX6vdUNWpFp2")</f>
        <v/>
      </c>
    </row>
    <row r="79">
      <c r="A79" t="inlineStr">
        <is>
          <t>EhgFWKHpbnhvyjgef1Eeh9cV5wiw4WE9cBZi6asgpump</t>
        </is>
      </c>
      <c r="B79" t="inlineStr">
        <is>
          <t>HFS</t>
        </is>
      </c>
      <c r="C79" t="n">
        <v>4</v>
      </c>
      <c r="D79" t="n">
        <v>-0.573</v>
      </c>
      <c r="E79" t="n">
        <v>-1</v>
      </c>
      <c r="F79" t="n">
        <v>4.27</v>
      </c>
      <c r="G79" t="n">
        <v>3.7</v>
      </c>
      <c r="H79" t="n">
        <v>7</v>
      </c>
      <c r="I79" t="n">
        <v>3</v>
      </c>
      <c r="J79" t="n">
        <v>-1</v>
      </c>
      <c r="K79" t="n">
        <v>-1</v>
      </c>
      <c r="L79">
        <f>HYPERLINK("https://www.defined.fi/sol/EhgFWKHpbnhvyjgef1Eeh9cV5wiw4WE9cBZi6asgpump?maker=8LLRaGJqZgSuDf9maW1ohb5G1SRqCuKbLX6vdUNWpFp2","https://www.defined.fi/sol/EhgFWKHpbnhvyjgef1Eeh9cV5wiw4WE9cBZi6asgpump?maker=8LLRaGJqZgSuDf9maW1ohb5G1SRqCuKbLX6vdUNWpFp2")</f>
        <v/>
      </c>
      <c r="M79">
        <f>HYPERLINK("https://dexscreener.com/solana/EhgFWKHpbnhvyjgef1Eeh9cV5wiw4WE9cBZi6asgpump?maker=8LLRaGJqZgSuDf9maW1ohb5G1SRqCuKbLX6vdUNWpFp2","https://dexscreener.com/solana/EhgFWKHpbnhvyjgef1Eeh9cV5wiw4WE9cBZi6asgpump?maker=8LLRaGJqZgSuDf9maW1ohb5G1SRqCuKbLX6vdUNWpFp2")</f>
        <v/>
      </c>
    </row>
    <row r="80">
      <c r="A80" t="inlineStr">
        <is>
          <t>U9GNWSE46VUZmvHooA1ePcE5SiUqUMGHBYGP3aUMfkp</t>
        </is>
      </c>
      <c r="B80" t="inlineStr">
        <is>
          <t>HEDGEFUND</t>
        </is>
      </c>
      <c r="C80" t="n">
        <v>4</v>
      </c>
      <c r="D80" t="n">
        <v>-0.55</v>
      </c>
      <c r="E80" t="n">
        <v>-1</v>
      </c>
      <c r="F80" t="n">
        <v>0.834</v>
      </c>
      <c r="G80" t="n">
        <v>0.284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HYPERLINK("https://www.defined.fi/sol/U9GNWSE46VUZmvHooA1ePcE5SiUqUMGHBYGP3aUMfkp?maker=8LLRaGJqZgSuDf9maW1ohb5G1SRqCuKbLX6vdUNWpFp2","https://www.defined.fi/sol/U9GNWSE46VUZmvHooA1ePcE5SiUqUMGHBYGP3aUMfkp?maker=8LLRaGJqZgSuDf9maW1ohb5G1SRqCuKbLX6vdUNWpFp2")</f>
        <v/>
      </c>
      <c r="M80">
        <f>HYPERLINK("https://dexscreener.com/solana/U9GNWSE46VUZmvHooA1ePcE5SiUqUMGHBYGP3aUMfkp?maker=8LLRaGJqZgSuDf9maW1ohb5G1SRqCuKbLX6vdUNWpFp2","https://dexscreener.com/solana/U9GNWSE46VUZmvHooA1ePcE5SiUqUMGHBYGP3aUMfkp?maker=8LLRaGJqZgSuDf9maW1ohb5G1SRqCuKbLX6vdUNWpFp2")</f>
        <v/>
      </c>
    </row>
    <row r="81">
      <c r="A81" t="inlineStr">
        <is>
          <t>7M3ieFsS397J924iPZUHZT4vkX5mVpueoVB5RbzTpump</t>
        </is>
      </c>
      <c r="B81" t="inlineStr">
        <is>
          <t>Chloe</t>
        </is>
      </c>
      <c r="C81" t="n">
        <v>4</v>
      </c>
      <c r="D81" t="n">
        <v>0.762</v>
      </c>
      <c r="E81" t="n">
        <v>4.29</v>
      </c>
      <c r="F81" t="n">
        <v>0.178</v>
      </c>
      <c r="G81" t="n">
        <v>0.9399999999999999</v>
      </c>
      <c r="H81" t="n">
        <v>1</v>
      </c>
      <c r="I81" t="n">
        <v>3</v>
      </c>
      <c r="J81" t="n">
        <v>-1</v>
      </c>
      <c r="K81" t="n">
        <v>-1</v>
      </c>
      <c r="L81">
        <f>HYPERLINK("https://www.defined.fi/sol/7M3ieFsS397J924iPZUHZT4vkX5mVpueoVB5RbzTpump?maker=8LLRaGJqZgSuDf9maW1ohb5G1SRqCuKbLX6vdUNWpFp2","https://www.defined.fi/sol/7M3ieFsS397J924iPZUHZT4vkX5mVpueoVB5RbzTpump?maker=8LLRaGJqZgSuDf9maW1ohb5G1SRqCuKbLX6vdUNWpFp2")</f>
        <v/>
      </c>
      <c r="M81">
        <f>HYPERLINK("https://dexscreener.com/solana/7M3ieFsS397J924iPZUHZT4vkX5mVpueoVB5RbzTpump?maker=8LLRaGJqZgSuDf9maW1ohb5G1SRqCuKbLX6vdUNWpFp2","https://dexscreener.com/solana/7M3ieFsS397J924iPZUHZT4vkX5mVpueoVB5RbzTpump?maker=8LLRaGJqZgSuDf9maW1ohb5G1SRqCuKbLX6vdUNWpFp2")</f>
        <v/>
      </c>
    </row>
    <row r="82">
      <c r="A82" t="inlineStr">
        <is>
          <t>CkvVm1dFUBFfNz7F75XYJejMqdchyiafADQmgugGpump</t>
        </is>
      </c>
      <c r="B82" t="inlineStr">
        <is>
          <t>CTS</t>
        </is>
      </c>
      <c r="C82" t="n">
        <v>4</v>
      </c>
      <c r="D82" t="n">
        <v>0.015</v>
      </c>
      <c r="E82" t="n">
        <v>0.05</v>
      </c>
      <c r="F82" t="n">
        <v>0.291</v>
      </c>
      <c r="G82" t="n">
        <v>0.306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HYPERLINK("https://www.defined.fi/sol/CkvVm1dFUBFfNz7F75XYJejMqdchyiafADQmgugGpump?maker=8LLRaGJqZgSuDf9maW1ohb5G1SRqCuKbLX6vdUNWpFp2","https://www.defined.fi/sol/CkvVm1dFUBFfNz7F75XYJejMqdchyiafADQmgugGpump?maker=8LLRaGJqZgSuDf9maW1ohb5G1SRqCuKbLX6vdUNWpFp2")</f>
        <v/>
      </c>
      <c r="M82">
        <f>HYPERLINK("https://dexscreener.com/solana/CkvVm1dFUBFfNz7F75XYJejMqdchyiafADQmgugGpump?maker=8LLRaGJqZgSuDf9maW1ohb5G1SRqCuKbLX6vdUNWpFp2","https://dexscreener.com/solana/CkvVm1dFUBFfNz7F75XYJejMqdchyiafADQmgugGpump?maker=8LLRaGJqZgSuDf9maW1ohb5G1SRqCuKbLX6vdUNWpFp2")</f>
        <v/>
      </c>
    </row>
    <row r="83">
      <c r="A83" t="inlineStr">
        <is>
          <t>8vX3UzQxPkqTt6rf1NumNJMPfPLfCB32q7xLzSz5pump</t>
        </is>
      </c>
      <c r="B83" t="inlineStr">
        <is>
          <t>MSN</t>
        </is>
      </c>
      <c r="C83" t="n">
        <v>4</v>
      </c>
      <c r="D83" t="n">
        <v>-0.043</v>
      </c>
      <c r="E83" t="n">
        <v>-0.04</v>
      </c>
      <c r="F83" t="n">
        <v>0.979</v>
      </c>
      <c r="G83" t="n">
        <v>0.9360000000000001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HYPERLINK("https://www.defined.fi/sol/8vX3UzQxPkqTt6rf1NumNJMPfPLfCB32q7xLzSz5pump?maker=8LLRaGJqZgSuDf9maW1ohb5G1SRqCuKbLX6vdUNWpFp2","https://www.defined.fi/sol/8vX3UzQxPkqTt6rf1NumNJMPfPLfCB32q7xLzSz5pump?maker=8LLRaGJqZgSuDf9maW1ohb5G1SRqCuKbLX6vdUNWpFp2")</f>
        <v/>
      </c>
      <c r="M83">
        <f>HYPERLINK("https://dexscreener.com/solana/8vX3UzQxPkqTt6rf1NumNJMPfPLfCB32q7xLzSz5pump?maker=8LLRaGJqZgSuDf9maW1ohb5G1SRqCuKbLX6vdUNWpFp2","https://dexscreener.com/solana/8vX3UzQxPkqTt6rf1NumNJMPfPLfCB32q7xLzSz5pump?maker=8LLRaGJqZgSuDf9maW1ohb5G1SRqCuKbLX6vdUNWpFp2")</f>
        <v/>
      </c>
    </row>
    <row r="84">
      <c r="A84" t="inlineStr">
        <is>
          <t>DfWEKQWEdwv7Uy55aeybnFke3kuJAtFDgbfowV8Fpump</t>
        </is>
      </c>
      <c r="B84" t="inlineStr">
        <is>
          <t>DarkStorys</t>
        </is>
      </c>
      <c r="C84" t="n">
        <v>4</v>
      </c>
      <c r="D84" t="n">
        <v>-0.08599999999999999</v>
      </c>
      <c r="E84" t="n">
        <v>-1</v>
      </c>
      <c r="F84" t="n">
        <v>0.349</v>
      </c>
      <c r="G84" t="n">
        <v>0.263</v>
      </c>
      <c r="H84" t="n">
        <v>2</v>
      </c>
      <c r="I84" t="n">
        <v>1</v>
      </c>
      <c r="J84" t="n">
        <v>-1</v>
      </c>
      <c r="K84" t="n">
        <v>-1</v>
      </c>
      <c r="L84">
        <f>HYPERLINK("https://www.defined.fi/sol/DfWEKQWEdwv7Uy55aeybnFke3kuJAtFDgbfowV8Fpump?maker=8LLRaGJqZgSuDf9maW1ohb5G1SRqCuKbLX6vdUNWpFp2","https://www.defined.fi/sol/DfWEKQWEdwv7Uy55aeybnFke3kuJAtFDgbfowV8Fpump?maker=8LLRaGJqZgSuDf9maW1ohb5G1SRqCuKbLX6vdUNWpFp2")</f>
        <v/>
      </c>
      <c r="M84">
        <f>HYPERLINK("https://dexscreener.com/solana/DfWEKQWEdwv7Uy55aeybnFke3kuJAtFDgbfowV8Fpump?maker=8LLRaGJqZgSuDf9maW1ohb5G1SRqCuKbLX6vdUNWpFp2","https://dexscreener.com/solana/DfWEKQWEdwv7Uy55aeybnFke3kuJAtFDgbfowV8Fpump?maker=8LLRaGJqZgSuDf9maW1ohb5G1SRqCuKbLX6vdUNWpFp2")</f>
        <v/>
      </c>
    </row>
    <row r="85">
      <c r="A85" t="inlineStr">
        <is>
          <t>CHN5RZvK4UiE55RpCMBsUv8H7jt6sEZ87U9pprmvpump</t>
        </is>
      </c>
      <c r="B85" t="inlineStr">
        <is>
          <t>HAPPY</t>
        </is>
      </c>
      <c r="C85" t="n">
        <v>4</v>
      </c>
      <c r="D85" t="n">
        <v>0.161</v>
      </c>
      <c r="E85" t="n">
        <v>0.54</v>
      </c>
      <c r="F85" t="n">
        <v>0.297</v>
      </c>
      <c r="G85" t="n">
        <v>0.459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HYPERLINK("https://www.defined.fi/sol/CHN5RZvK4UiE55RpCMBsUv8H7jt6sEZ87U9pprmvpump?maker=8LLRaGJqZgSuDf9maW1ohb5G1SRqCuKbLX6vdUNWpFp2","https://www.defined.fi/sol/CHN5RZvK4UiE55RpCMBsUv8H7jt6sEZ87U9pprmvpump?maker=8LLRaGJqZgSuDf9maW1ohb5G1SRqCuKbLX6vdUNWpFp2")</f>
        <v/>
      </c>
      <c r="M85">
        <f>HYPERLINK("https://dexscreener.com/solana/CHN5RZvK4UiE55RpCMBsUv8H7jt6sEZ87U9pprmvpump?maker=8LLRaGJqZgSuDf9maW1ohb5G1SRqCuKbLX6vdUNWpFp2","https://dexscreener.com/solana/CHN5RZvK4UiE55RpCMBsUv8H7jt6sEZ87U9pprmvpump?maker=8LLRaGJqZgSuDf9maW1ohb5G1SRqCuKbLX6vdUNWpFp2")</f>
        <v/>
      </c>
    </row>
    <row r="86">
      <c r="A86" t="inlineStr">
        <is>
          <t>4iqhQJmXuV79Lamyref9m7chrseBNgNDQQc6pkeFpump</t>
        </is>
      </c>
      <c r="B86" t="inlineStr">
        <is>
          <t>MOON</t>
        </is>
      </c>
      <c r="C86" t="n">
        <v>4</v>
      </c>
      <c r="D86" t="n">
        <v>-0.174</v>
      </c>
      <c r="E86" t="n">
        <v>-1</v>
      </c>
      <c r="F86" t="n">
        <v>1.39</v>
      </c>
      <c r="G86" t="n">
        <v>1.22</v>
      </c>
      <c r="H86" t="n">
        <v>2</v>
      </c>
      <c r="I86" t="n">
        <v>1</v>
      </c>
      <c r="J86" t="n">
        <v>-1</v>
      </c>
      <c r="K86" t="n">
        <v>-1</v>
      </c>
      <c r="L86">
        <f>HYPERLINK("https://www.defined.fi/sol/4iqhQJmXuV79Lamyref9m7chrseBNgNDQQc6pkeFpump?maker=8LLRaGJqZgSuDf9maW1ohb5G1SRqCuKbLX6vdUNWpFp2","https://www.defined.fi/sol/4iqhQJmXuV79Lamyref9m7chrseBNgNDQQc6pkeFpump?maker=8LLRaGJqZgSuDf9maW1ohb5G1SRqCuKbLX6vdUNWpFp2")</f>
        <v/>
      </c>
      <c r="M86">
        <f>HYPERLINK("https://dexscreener.com/solana/4iqhQJmXuV79Lamyref9m7chrseBNgNDQQc6pkeFpump?maker=8LLRaGJqZgSuDf9maW1ohb5G1SRqCuKbLX6vdUNWpFp2","https://dexscreener.com/solana/4iqhQJmXuV79Lamyref9m7chrseBNgNDQQc6pkeFpump?maker=8LLRaGJqZgSuDf9maW1ohb5G1SRqCuKbLX6vdUNWpFp2")</f>
        <v/>
      </c>
    </row>
    <row r="87">
      <c r="A87" t="inlineStr">
        <is>
          <t>HtCqD3o5aF1RXcyGi6AW11PoB3bZmFdA8kvVyhJrpump</t>
        </is>
      </c>
      <c r="B87" t="inlineStr">
        <is>
          <t>GMika</t>
        </is>
      </c>
      <c r="C87" t="n">
        <v>4</v>
      </c>
      <c r="D87" t="n">
        <v>1.64</v>
      </c>
      <c r="E87" t="n">
        <v>1.11</v>
      </c>
      <c r="F87" t="n">
        <v>1.48</v>
      </c>
      <c r="G87" t="n">
        <v>3.12</v>
      </c>
      <c r="H87" t="n">
        <v>3</v>
      </c>
      <c r="I87" t="n">
        <v>8</v>
      </c>
      <c r="J87" t="n">
        <v>-1</v>
      </c>
      <c r="K87" t="n">
        <v>-1</v>
      </c>
      <c r="L87">
        <f>HYPERLINK("https://www.defined.fi/sol/HtCqD3o5aF1RXcyGi6AW11PoB3bZmFdA8kvVyhJrpump?maker=8LLRaGJqZgSuDf9maW1ohb5G1SRqCuKbLX6vdUNWpFp2","https://www.defined.fi/sol/HtCqD3o5aF1RXcyGi6AW11PoB3bZmFdA8kvVyhJrpump?maker=8LLRaGJqZgSuDf9maW1ohb5G1SRqCuKbLX6vdUNWpFp2")</f>
        <v/>
      </c>
      <c r="M87">
        <f>HYPERLINK("https://dexscreener.com/solana/HtCqD3o5aF1RXcyGi6AW11PoB3bZmFdA8kvVyhJrpump?maker=8LLRaGJqZgSuDf9maW1ohb5G1SRqCuKbLX6vdUNWpFp2","https://dexscreener.com/solana/HtCqD3o5aF1RXcyGi6AW11PoB3bZmFdA8kvVyhJrpump?maker=8LLRaGJqZgSuDf9maW1ohb5G1SRqCuKbLX6vdUNWpFp2")</f>
        <v/>
      </c>
    </row>
    <row r="88">
      <c r="A88" t="inlineStr">
        <is>
          <t>ChaiNvZ6N3kS6TQ16tYh948DjbZgYuYE5cxrHeabLFpy</t>
        </is>
      </c>
      <c r="B88" t="inlineStr">
        <is>
          <t>CHAIN</t>
        </is>
      </c>
      <c r="C88" t="n">
        <v>4</v>
      </c>
      <c r="D88" t="n">
        <v>-1.85</v>
      </c>
      <c r="E88" t="n">
        <v>-0.95</v>
      </c>
      <c r="F88" t="n">
        <v>1.96</v>
      </c>
      <c r="G88" t="n">
        <v>0.105</v>
      </c>
      <c r="H88" t="n">
        <v>3</v>
      </c>
      <c r="I88" t="n">
        <v>1</v>
      </c>
      <c r="J88" t="n">
        <v>-1</v>
      </c>
      <c r="K88" t="n">
        <v>-1</v>
      </c>
      <c r="L88">
        <f>HYPERLINK("https://www.defined.fi/sol/ChaiNvZ6N3kS6TQ16tYh948DjbZgYuYE5cxrHeabLFpy?maker=8LLRaGJqZgSuDf9maW1ohb5G1SRqCuKbLX6vdUNWpFp2","https://www.defined.fi/sol/ChaiNvZ6N3kS6TQ16tYh948DjbZgYuYE5cxrHeabLFpy?maker=8LLRaGJqZgSuDf9maW1ohb5G1SRqCuKbLX6vdUNWpFp2")</f>
        <v/>
      </c>
      <c r="M88">
        <f>HYPERLINK("https://dexscreener.com/solana/ChaiNvZ6N3kS6TQ16tYh948DjbZgYuYE5cxrHeabLFpy?maker=8LLRaGJqZgSuDf9maW1ohb5G1SRqCuKbLX6vdUNWpFp2","https://dexscreener.com/solana/ChaiNvZ6N3kS6TQ16tYh948DjbZgYuYE5cxrHeabLFpy?maker=8LLRaGJqZgSuDf9maW1ohb5G1SRqCuKbLX6vdUNWpFp2")</f>
        <v/>
      </c>
    </row>
    <row r="89">
      <c r="A89" t="inlineStr">
        <is>
          <t>794yvVZibBxeHtuFunrC8ZMKuSK9ssRqW1YfhVYepump</t>
        </is>
      </c>
      <c r="B89" t="inlineStr">
        <is>
          <t>Echo</t>
        </is>
      </c>
      <c r="C89" t="n">
        <v>4</v>
      </c>
      <c r="D89" t="n">
        <v>-0.453</v>
      </c>
      <c r="E89" t="n">
        <v>-0.93</v>
      </c>
      <c r="F89" t="n">
        <v>0.487</v>
      </c>
      <c r="G89" t="n">
        <v>0.033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HYPERLINK("https://www.defined.fi/sol/794yvVZibBxeHtuFunrC8ZMKuSK9ssRqW1YfhVYepump?maker=8LLRaGJqZgSuDf9maW1ohb5G1SRqCuKbLX6vdUNWpFp2","https://www.defined.fi/sol/794yvVZibBxeHtuFunrC8ZMKuSK9ssRqW1YfhVYepump?maker=8LLRaGJqZgSuDf9maW1ohb5G1SRqCuKbLX6vdUNWpFp2")</f>
        <v/>
      </c>
      <c r="M89">
        <f>HYPERLINK("https://dexscreener.com/solana/794yvVZibBxeHtuFunrC8ZMKuSK9ssRqW1YfhVYepump?maker=8LLRaGJqZgSuDf9maW1ohb5G1SRqCuKbLX6vdUNWpFp2","https://dexscreener.com/solana/794yvVZibBxeHtuFunrC8ZMKuSK9ssRqW1YfhVYepump?maker=8LLRaGJqZgSuDf9maW1ohb5G1SRqCuKbLX6vdUNWpFp2")</f>
        <v/>
      </c>
    </row>
    <row r="90">
      <c r="A90" t="inlineStr">
        <is>
          <t>91QiGRwS14ysJww6N8uWPEMEYVHsZYWufTfafjB9pump</t>
        </is>
      </c>
      <c r="B90" t="inlineStr">
        <is>
          <t>NEWJEANS</t>
        </is>
      </c>
      <c r="C90" t="n">
        <v>4</v>
      </c>
      <c r="D90" t="n">
        <v>-0.523</v>
      </c>
      <c r="E90" t="n">
        <v>-1</v>
      </c>
      <c r="F90" t="n">
        <v>0.655</v>
      </c>
      <c r="G90" t="n">
        <v>0.132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HYPERLINK("https://www.defined.fi/sol/91QiGRwS14ysJww6N8uWPEMEYVHsZYWufTfafjB9pump?maker=8LLRaGJqZgSuDf9maW1ohb5G1SRqCuKbLX6vdUNWpFp2","https://www.defined.fi/sol/91QiGRwS14ysJww6N8uWPEMEYVHsZYWufTfafjB9pump?maker=8LLRaGJqZgSuDf9maW1ohb5G1SRqCuKbLX6vdUNWpFp2")</f>
        <v/>
      </c>
      <c r="M90">
        <f>HYPERLINK("https://dexscreener.com/solana/91QiGRwS14ysJww6N8uWPEMEYVHsZYWufTfafjB9pump?maker=8LLRaGJqZgSuDf9maW1ohb5G1SRqCuKbLX6vdUNWpFp2","https://dexscreener.com/solana/91QiGRwS14ysJww6N8uWPEMEYVHsZYWufTfafjB9pump?maker=8LLRaGJqZgSuDf9maW1ohb5G1SRqCuKbLX6vdUNWpFp2")</f>
        <v/>
      </c>
    </row>
    <row r="91">
      <c r="A91" t="inlineStr">
        <is>
          <t>AWdDPfjohKRKMfFcy1QKbq9LmNdgp1tfi6tA9RDJpump</t>
        </is>
      </c>
      <c r="B91" t="inlineStr">
        <is>
          <t>AGI</t>
        </is>
      </c>
      <c r="C91" t="n">
        <v>4</v>
      </c>
      <c r="D91" t="n">
        <v>0.068</v>
      </c>
      <c r="E91" t="n">
        <v>-1</v>
      </c>
      <c r="F91" t="n">
        <v>0.494</v>
      </c>
      <c r="G91" t="n">
        <v>0.5620000000000001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HYPERLINK("https://www.defined.fi/sol/AWdDPfjohKRKMfFcy1QKbq9LmNdgp1tfi6tA9RDJpump?maker=8LLRaGJqZgSuDf9maW1ohb5G1SRqCuKbLX6vdUNWpFp2","https://www.defined.fi/sol/AWdDPfjohKRKMfFcy1QKbq9LmNdgp1tfi6tA9RDJpump?maker=8LLRaGJqZgSuDf9maW1ohb5G1SRqCuKbLX6vdUNWpFp2")</f>
        <v/>
      </c>
      <c r="M91">
        <f>HYPERLINK("https://dexscreener.com/solana/AWdDPfjohKRKMfFcy1QKbq9LmNdgp1tfi6tA9RDJpump?maker=8LLRaGJqZgSuDf9maW1ohb5G1SRqCuKbLX6vdUNWpFp2","https://dexscreener.com/solana/AWdDPfjohKRKMfFcy1QKbq9LmNdgp1tfi6tA9RDJpump?maker=8LLRaGJqZgSuDf9maW1ohb5G1SRqCuKbLX6vdUNWpFp2")</f>
        <v/>
      </c>
    </row>
    <row r="92">
      <c r="A92" t="inlineStr">
        <is>
          <t>BR5KLC3D2GFwr24k6nPXBsgLkvctqHyeNz3duxbQpump</t>
        </is>
      </c>
      <c r="B92" t="inlineStr">
        <is>
          <t>waifu</t>
        </is>
      </c>
      <c r="C92" t="n">
        <v>5</v>
      </c>
      <c r="D92" t="n">
        <v>-0.144</v>
      </c>
      <c r="E92" t="n">
        <v>-1</v>
      </c>
      <c r="F92" t="n">
        <v>1.43</v>
      </c>
      <c r="G92" t="n">
        <v>1.29</v>
      </c>
      <c r="H92" t="n">
        <v>2</v>
      </c>
      <c r="I92" t="n">
        <v>2</v>
      </c>
      <c r="J92" t="n">
        <v>-1</v>
      </c>
      <c r="K92" t="n">
        <v>-1</v>
      </c>
      <c r="L92">
        <f>HYPERLINK("https://www.defined.fi/sol/BR5KLC3D2GFwr24k6nPXBsgLkvctqHyeNz3duxbQpump?maker=8LLRaGJqZgSuDf9maW1ohb5G1SRqCuKbLX6vdUNWpFp2","https://www.defined.fi/sol/BR5KLC3D2GFwr24k6nPXBsgLkvctqHyeNz3duxbQpump?maker=8LLRaGJqZgSuDf9maW1ohb5G1SRqCuKbLX6vdUNWpFp2")</f>
        <v/>
      </c>
      <c r="M92">
        <f>HYPERLINK("https://dexscreener.com/solana/BR5KLC3D2GFwr24k6nPXBsgLkvctqHyeNz3duxbQpump?maker=8LLRaGJqZgSuDf9maW1ohb5G1SRqCuKbLX6vdUNWpFp2","https://dexscreener.com/solana/BR5KLC3D2GFwr24k6nPXBsgLkvctqHyeNz3duxbQpump?maker=8LLRaGJqZgSuDf9maW1ohb5G1SRqCuKbLX6vdUNWpFp2")</f>
        <v/>
      </c>
    </row>
    <row r="93">
      <c r="A93" t="inlineStr">
        <is>
          <t>FUeFQpKt9S2e3TUeizMzbbGQuEnSWTL143rgqmUjpump</t>
        </is>
      </c>
      <c r="B93" t="inlineStr">
        <is>
          <t>TolyGPT</t>
        </is>
      </c>
      <c r="C93" t="n">
        <v>5</v>
      </c>
      <c r="D93" t="n">
        <v>-0.319</v>
      </c>
      <c r="E93" t="n">
        <v>-1</v>
      </c>
      <c r="F93" t="n">
        <v>0.477</v>
      </c>
      <c r="G93" t="n">
        <v>0.158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HYPERLINK("https://www.defined.fi/sol/FUeFQpKt9S2e3TUeizMzbbGQuEnSWTL143rgqmUjpump?maker=8LLRaGJqZgSuDf9maW1ohb5G1SRqCuKbLX6vdUNWpFp2","https://www.defined.fi/sol/FUeFQpKt9S2e3TUeizMzbbGQuEnSWTL143rgqmUjpump?maker=8LLRaGJqZgSuDf9maW1ohb5G1SRqCuKbLX6vdUNWpFp2")</f>
        <v/>
      </c>
      <c r="M93">
        <f>HYPERLINK("https://dexscreener.com/solana/FUeFQpKt9S2e3TUeizMzbbGQuEnSWTL143rgqmUjpump?maker=8LLRaGJqZgSuDf9maW1ohb5G1SRqCuKbLX6vdUNWpFp2","https://dexscreener.com/solana/FUeFQpKt9S2e3TUeizMzbbGQuEnSWTL143rgqmUjpump?maker=8LLRaGJqZgSuDf9maW1ohb5G1SRqCuKbLX6vdUNWpFp2")</f>
        <v/>
      </c>
    </row>
    <row r="94">
      <c r="A94" t="inlineStr">
        <is>
          <t>3gqBzYggchmzxCBq5v4BGT4TfmZcm8agsaRqv8bkpump</t>
        </is>
      </c>
      <c r="B94" t="inlineStr">
        <is>
          <t>$Waifu</t>
        </is>
      </c>
      <c r="C94" t="n">
        <v>5</v>
      </c>
      <c r="D94" t="n">
        <v>-0.9340000000000001</v>
      </c>
      <c r="E94" t="n">
        <v>-0.49</v>
      </c>
      <c r="F94" t="n">
        <v>1.92</v>
      </c>
      <c r="G94" t="n">
        <v>0.988</v>
      </c>
      <c r="H94" t="n">
        <v>3</v>
      </c>
      <c r="I94" t="n">
        <v>1</v>
      </c>
      <c r="J94" t="n">
        <v>-1</v>
      </c>
      <c r="K94" t="n">
        <v>-1</v>
      </c>
      <c r="L94">
        <f>HYPERLINK("https://www.defined.fi/sol/3gqBzYggchmzxCBq5v4BGT4TfmZcm8agsaRqv8bkpump?maker=8LLRaGJqZgSuDf9maW1ohb5G1SRqCuKbLX6vdUNWpFp2","https://www.defined.fi/sol/3gqBzYggchmzxCBq5v4BGT4TfmZcm8agsaRqv8bkpump?maker=8LLRaGJqZgSuDf9maW1ohb5G1SRqCuKbLX6vdUNWpFp2")</f>
        <v/>
      </c>
      <c r="M94">
        <f>HYPERLINK("https://dexscreener.com/solana/3gqBzYggchmzxCBq5v4BGT4TfmZcm8agsaRqv8bkpump?maker=8LLRaGJqZgSuDf9maW1ohb5G1SRqCuKbLX6vdUNWpFp2","https://dexscreener.com/solana/3gqBzYggchmzxCBq5v4BGT4TfmZcm8agsaRqv8bkpump?maker=8LLRaGJqZgSuDf9maW1ohb5G1SRqCuKbLX6vdUNWpFp2")</f>
        <v/>
      </c>
    </row>
    <row r="95">
      <c r="A95" t="inlineStr">
        <is>
          <t>GqmEdRD3zGUZdYPeuDeXxCc8Cj1DBmGSYK97TCwSpump</t>
        </is>
      </c>
      <c r="B95" t="inlineStr">
        <is>
          <t>e/acc</t>
        </is>
      </c>
      <c r="C95" t="n">
        <v>5</v>
      </c>
      <c r="D95" t="n">
        <v>2.62</v>
      </c>
      <c r="E95" t="n">
        <v>1.8</v>
      </c>
      <c r="F95" t="n">
        <v>1.46</v>
      </c>
      <c r="G95" t="n">
        <v>4.08</v>
      </c>
      <c r="H95" t="n">
        <v>2</v>
      </c>
      <c r="I95" t="n">
        <v>4</v>
      </c>
      <c r="J95" t="n">
        <v>-1</v>
      </c>
      <c r="K95" t="n">
        <v>-1</v>
      </c>
      <c r="L95">
        <f>HYPERLINK("https://www.defined.fi/sol/GqmEdRD3zGUZdYPeuDeXxCc8Cj1DBmGSYK97TCwSpump?maker=8LLRaGJqZgSuDf9maW1ohb5G1SRqCuKbLX6vdUNWpFp2","https://www.defined.fi/sol/GqmEdRD3zGUZdYPeuDeXxCc8Cj1DBmGSYK97TCwSpump?maker=8LLRaGJqZgSuDf9maW1ohb5G1SRqCuKbLX6vdUNWpFp2")</f>
        <v/>
      </c>
      <c r="M95">
        <f>HYPERLINK("https://dexscreener.com/solana/GqmEdRD3zGUZdYPeuDeXxCc8Cj1DBmGSYK97TCwSpump?maker=8LLRaGJqZgSuDf9maW1ohb5G1SRqCuKbLX6vdUNWpFp2","https://dexscreener.com/solana/GqmEdRD3zGUZdYPeuDeXxCc8Cj1DBmGSYK97TCwSpump?maker=8LLRaGJqZgSuDf9maW1ohb5G1SRqCuKbLX6vdUNWpFp2")</f>
        <v/>
      </c>
    </row>
    <row r="96">
      <c r="A96" t="inlineStr">
        <is>
          <t>Gjn59KNTp9n9PGzEmtbUSUwGuGRpwbvN86Pxpwtupump</t>
        </is>
      </c>
      <c r="B96" t="inlineStr">
        <is>
          <t>MIKA</t>
        </is>
      </c>
      <c r="C96" t="n">
        <v>5</v>
      </c>
      <c r="D96" t="n">
        <v>-2.78</v>
      </c>
      <c r="E96" t="n">
        <v>-0.58</v>
      </c>
      <c r="F96" t="n">
        <v>4.8</v>
      </c>
      <c r="G96" t="n">
        <v>2.02</v>
      </c>
      <c r="H96" t="n">
        <v>3</v>
      </c>
      <c r="I96" t="n">
        <v>1</v>
      </c>
      <c r="J96" t="n">
        <v>-1</v>
      </c>
      <c r="K96" t="n">
        <v>-1</v>
      </c>
      <c r="L96">
        <f>HYPERLINK("https://www.defined.fi/sol/Gjn59KNTp9n9PGzEmtbUSUwGuGRpwbvN86Pxpwtupump?maker=8LLRaGJqZgSuDf9maW1ohb5G1SRqCuKbLX6vdUNWpFp2","https://www.defined.fi/sol/Gjn59KNTp9n9PGzEmtbUSUwGuGRpwbvN86Pxpwtupump?maker=8LLRaGJqZgSuDf9maW1ohb5G1SRqCuKbLX6vdUNWpFp2")</f>
        <v/>
      </c>
      <c r="M96">
        <f>HYPERLINK("https://dexscreener.com/solana/Gjn59KNTp9n9PGzEmtbUSUwGuGRpwbvN86Pxpwtupump?maker=8LLRaGJqZgSuDf9maW1ohb5G1SRqCuKbLX6vdUNWpFp2","https://dexscreener.com/solana/Gjn59KNTp9n9PGzEmtbUSUwGuGRpwbvN86Pxpwtupump?maker=8LLRaGJqZgSuDf9maW1ohb5G1SRqCuKbLX6vdUNWpFp2")</f>
        <v/>
      </c>
    </row>
    <row r="97">
      <c r="A97" t="inlineStr">
        <is>
          <t>G4se9eZBZ6Zp6mFe94qcvc3PnfXC9aBmL9MedX39pump</t>
        </is>
      </c>
      <c r="B97" t="inlineStr">
        <is>
          <t>e/lon</t>
        </is>
      </c>
      <c r="C97" t="n">
        <v>5</v>
      </c>
      <c r="D97" t="n">
        <v>0.004</v>
      </c>
      <c r="E97" t="n">
        <v>-1</v>
      </c>
      <c r="F97" t="n">
        <v>1.09</v>
      </c>
      <c r="G97" t="n">
        <v>1.1</v>
      </c>
      <c r="H97" t="n">
        <v>2</v>
      </c>
      <c r="I97" t="n">
        <v>1</v>
      </c>
      <c r="J97" t="n">
        <v>-1</v>
      </c>
      <c r="K97" t="n">
        <v>-1</v>
      </c>
      <c r="L97">
        <f>HYPERLINK("https://www.defined.fi/sol/G4se9eZBZ6Zp6mFe94qcvc3PnfXC9aBmL9MedX39pump?maker=8LLRaGJqZgSuDf9maW1ohb5G1SRqCuKbLX6vdUNWpFp2","https://www.defined.fi/sol/G4se9eZBZ6Zp6mFe94qcvc3PnfXC9aBmL9MedX39pump?maker=8LLRaGJqZgSuDf9maW1ohb5G1SRqCuKbLX6vdUNWpFp2")</f>
        <v/>
      </c>
      <c r="M97">
        <f>HYPERLINK("https://dexscreener.com/solana/G4se9eZBZ6Zp6mFe94qcvc3PnfXC9aBmL9MedX39pump?maker=8LLRaGJqZgSuDf9maW1ohb5G1SRqCuKbLX6vdUNWpFp2","https://dexscreener.com/solana/G4se9eZBZ6Zp6mFe94qcvc3PnfXC9aBmL9MedX39pump?maker=8LLRaGJqZgSuDf9maW1ohb5G1SRqCuKbLX6vdUNWpFp2")</f>
        <v/>
      </c>
    </row>
    <row r="98">
      <c r="A98" t="inlineStr">
        <is>
          <t>Cttq9Y2sBU2wztSo8MXvHfYLYrF3AAuYk6yTvh6Lpump</t>
        </is>
      </c>
      <c r="B98" t="inlineStr">
        <is>
          <t>NickLand</t>
        </is>
      </c>
      <c r="C98" t="n">
        <v>5</v>
      </c>
      <c r="D98" t="n">
        <v>-0.006</v>
      </c>
      <c r="E98" t="n">
        <v>-0.01</v>
      </c>
      <c r="F98" t="n">
        <v>1.18</v>
      </c>
      <c r="G98" t="n">
        <v>1.18</v>
      </c>
      <c r="H98" t="n">
        <v>3</v>
      </c>
      <c r="I98" t="n">
        <v>2</v>
      </c>
      <c r="J98" t="n">
        <v>-1</v>
      </c>
      <c r="K98" t="n">
        <v>-1</v>
      </c>
      <c r="L98">
        <f>HYPERLINK("https://www.defined.fi/sol/Cttq9Y2sBU2wztSo8MXvHfYLYrF3AAuYk6yTvh6Lpump?maker=8LLRaGJqZgSuDf9maW1ohb5G1SRqCuKbLX6vdUNWpFp2","https://www.defined.fi/sol/Cttq9Y2sBU2wztSo8MXvHfYLYrF3AAuYk6yTvh6Lpump?maker=8LLRaGJqZgSuDf9maW1ohb5G1SRqCuKbLX6vdUNWpFp2")</f>
        <v/>
      </c>
      <c r="M98">
        <f>HYPERLINK("https://dexscreener.com/solana/Cttq9Y2sBU2wztSo8MXvHfYLYrF3AAuYk6yTvh6Lpump?maker=8LLRaGJqZgSuDf9maW1ohb5G1SRqCuKbLX6vdUNWpFp2","https://dexscreener.com/solana/Cttq9Y2sBU2wztSo8MXvHfYLYrF3AAuYk6yTvh6Lpump?maker=8LLRaGJqZgSuDf9maW1ohb5G1SRqCuKbLX6vdUNWpFp2")</f>
        <v/>
      </c>
    </row>
    <row r="99">
      <c r="A99" t="inlineStr">
        <is>
          <t>BUrtuicJAsDAebGNLyz8DwrggNznA294mSpKTD1wpump</t>
        </is>
      </c>
      <c r="B99" t="inlineStr">
        <is>
          <t>Nick</t>
        </is>
      </c>
      <c r="C99" t="n">
        <v>5</v>
      </c>
      <c r="D99" t="n">
        <v>0.003</v>
      </c>
      <c r="E99" t="n">
        <v>-1</v>
      </c>
      <c r="F99" t="n">
        <v>0.58</v>
      </c>
      <c r="G99" t="n">
        <v>0.583</v>
      </c>
      <c r="H99" t="n">
        <v>2</v>
      </c>
      <c r="I99" t="n">
        <v>1</v>
      </c>
      <c r="J99" t="n">
        <v>-1</v>
      </c>
      <c r="K99" t="n">
        <v>-1</v>
      </c>
      <c r="L99">
        <f>HYPERLINK("https://www.defined.fi/sol/BUrtuicJAsDAebGNLyz8DwrggNznA294mSpKTD1wpump?maker=8LLRaGJqZgSuDf9maW1ohb5G1SRqCuKbLX6vdUNWpFp2","https://www.defined.fi/sol/BUrtuicJAsDAebGNLyz8DwrggNznA294mSpKTD1wpump?maker=8LLRaGJqZgSuDf9maW1ohb5G1SRqCuKbLX6vdUNWpFp2")</f>
        <v/>
      </c>
      <c r="M99">
        <f>HYPERLINK("https://dexscreener.com/solana/BUrtuicJAsDAebGNLyz8DwrggNznA294mSpKTD1wpump?maker=8LLRaGJqZgSuDf9maW1ohb5G1SRqCuKbLX6vdUNWpFp2","https://dexscreener.com/solana/BUrtuicJAsDAebGNLyz8DwrggNznA294mSpKTD1wpump?maker=8LLRaGJqZgSuDf9maW1ohb5G1SRqCuKbLX6vdUNWpFp2")</f>
        <v/>
      </c>
    </row>
    <row r="100">
      <c r="A100" t="inlineStr">
        <is>
          <t>raPyJ39rPY6YuXg8dzypheiEoDNrvRxnvKUPtpcXJBb</t>
        </is>
      </c>
      <c r="B100" t="inlineStr">
        <is>
          <t>AI</t>
        </is>
      </c>
      <c r="C100" t="n">
        <v>5</v>
      </c>
      <c r="D100" t="n">
        <v>-1.47</v>
      </c>
      <c r="E100" t="n">
        <v>-1</v>
      </c>
      <c r="F100" t="n">
        <v>2.94</v>
      </c>
      <c r="G100" t="n">
        <v>1.47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HYPERLINK("https://www.defined.fi/sol/raPyJ39rPY6YuXg8dzypheiEoDNrvRxnvKUPtpcXJBb?maker=8LLRaGJqZgSuDf9maW1ohb5G1SRqCuKbLX6vdUNWpFp2","https://www.defined.fi/sol/raPyJ39rPY6YuXg8dzypheiEoDNrvRxnvKUPtpcXJBb?maker=8LLRaGJqZgSuDf9maW1ohb5G1SRqCuKbLX6vdUNWpFp2")</f>
        <v/>
      </c>
      <c r="M100">
        <f>HYPERLINK("https://dexscreener.com/solana/raPyJ39rPY6YuXg8dzypheiEoDNrvRxnvKUPtpcXJBb?maker=8LLRaGJqZgSuDf9maW1ohb5G1SRqCuKbLX6vdUNWpFp2","https://dexscreener.com/solana/raPyJ39rPY6YuXg8dzypheiEoDNrvRxnvKUPtpcXJBb?maker=8LLRaGJqZgSuDf9maW1ohb5G1SRqCuKbLX6vdUNWpFp2")</f>
        <v/>
      </c>
    </row>
    <row r="101">
      <c r="A101" t="inlineStr">
        <is>
          <t>Cd1zezbj28WiDsgfhj5wnyf5TRSwcHKEFWTrXGKWpump</t>
        </is>
      </c>
      <c r="B101" t="inlineStr">
        <is>
          <t>NeBula</t>
        </is>
      </c>
      <c r="C101" t="n">
        <v>5</v>
      </c>
      <c r="D101" t="n">
        <v>0.012</v>
      </c>
      <c r="E101" t="n">
        <v>-1</v>
      </c>
      <c r="F101" t="n">
        <v>0.486</v>
      </c>
      <c r="G101" t="n">
        <v>0.498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HYPERLINK("https://www.defined.fi/sol/Cd1zezbj28WiDsgfhj5wnyf5TRSwcHKEFWTrXGKWpump?maker=8LLRaGJqZgSuDf9maW1ohb5G1SRqCuKbLX6vdUNWpFp2","https://www.defined.fi/sol/Cd1zezbj28WiDsgfhj5wnyf5TRSwcHKEFWTrXGKWpump?maker=8LLRaGJqZgSuDf9maW1ohb5G1SRqCuKbLX6vdUNWpFp2")</f>
        <v/>
      </c>
      <c r="M101">
        <f>HYPERLINK("https://dexscreener.com/solana/Cd1zezbj28WiDsgfhj5wnyf5TRSwcHKEFWTrXGKWpump?maker=8LLRaGJqZgSuDf9maW1ohb5G1SRqCuKbLX6vdUNWpFp2","https://dexscreener.com/solana/Cd1zezbj28WiDsgfhj5wnyf5TRSwcHKEFWTrXGKWpump?maker=8LLRaGJqZgSuDf9maW1ohb5G1SRqCuKbLX6vdUNWpFp2")</f>
        <v/>
      </c>
    </row>
    <row r="102">
      <c r="A102" t="inlineStr">
        <is>
          <t>8v3vADQdg3qtxKZt6mDpUdAT5M3Fvm3CrK8V9twepump</t>
        </is>
      </c>
      <c r="B102" t="inlineStr">
        <is>
          <t>deriv</t>
        </is>
      </c>
      <c r="C102" t="n">
        <v>5</v>
      </c>
      <c r="D102" t="n">
        <v>-0.014</v>
      </c>
      <c r="E102" t="n">
        <v>-1</v>
      </c>
      <c r="F102" t="n">
        <v>0.996</v>
      </c>
      <c r="G102" t="n">
        <v>0.982</v>
      </c>
      <c r="H102" t="n">
        <v>4</v>
      </c>
      <c r="I102" t="n">
        <v>1</v>
      </c>
      <c r="J102" t="n">
        <v>-1</v>
      </c>
      <c r="K102" t="n">
        <v>-1</v>
      </c>
      <c r="L102">
        <f>HYPERLINK("https://www.defined.fi/sol/8v3vADQdg3qtxKZt6mDpUdAT5M3Fvm3CrK8V9twepump?maker=8LLRaGJqZgSuDf9maW1ohb5G1SRqCuKbLX6vdUNWpFp2","https://www.defined.fi/sol/8v3vADQdg3qtxKZt6mDpUdAT5M3Fvm3CrK8V9twepump?maker=8LLRaGJqZgSuDf9maW1ohb5G1SRqCuKbLX6vdUNWpFp2")</f>
        <v/>
      </c>
      <c r="M102">
        <f>HYPERLINK("https://dexscreener.com/solana/8v3vADQdg3qtxKZt6mDpUdAT5M3Fvm3CrK8V9twepump?maker=8LLRaGJqZgSuDf9maW1ohb5G1SRqCuKbLX6vdUNWpFp2","https://dexscreener.com/solana/8v3vADQdg3qtxKZt6mDpUdAT5M3Fvm3CrK8V9twepump?maker=8LLRaGJqZgSuDf9maW1ohb5G1SRqCuKbLX6vdUNWpFp2")</f>
        <v/>
      </c>
    </row>
    <row r="103">
      <c r="A103" t="inlineStr">
        <is>
          <t>5SJSfhE96cm9yUQVRBrJx2rEiBkHXSitf8TQ4Ts3pump</t>
        </is>
      </c>
      <c r="B103" t="inlineStr">
        <is>
          <t>WIZARD</t>
        </is>
      </c>
      <c r="C103" t="n">
        <v>5</v>
      </c>
      <c r="D103" t="n">
        <v>1.84</v>
      </c>
      <c r="E103" t="n">
        <v>0.62</v>
      </c>
      <c r="F103" t="n">
        <v>2.97</v>
      </c>
      <c r="G103" t="n">
        <v>4.81</v>
      </c>
      <c r="H103" t="n">
        <v>5</v>
      </c>
      <c r="I103" t="n">
        <v>6</v>
      </c>
      <c r="J103" t="n">
        <v>-1</v>
      </c>
      <c r="K103" t="n">
        <v>-1</v>
      </c>
      <c r="L103">
        <f>HYPERLINK("https://www.defined.fi/sol/5SJSfhE96cm9yUQVRBrJx2rEiBkHXSitf8TQ4Ts3pump?maker=8LLRaGJqZgSuDf9maW1ohb5G1SRqCuKbLX6vdUNWpFp2","https://www.defined.fi/sol/5SJSfhE96cm9yUQVRBrJx2rEiBkHXSitf8TQ4Ts3pump?maker=8LLRaGJqZgSuDf9maW1ohb5G1SRqCuKbLX6vdUNWpFp2")</f>
        <v/>
      </c>
      <c r="M103">
        <f>HYPERLINK("https://dexscreener.com/solana/5SJSfhE96cm9yUQVRBrJx2rEiBkHXSitf8TQ4Ts3pump?maker=8LLRaGJqZgSuDf9maW1ohb5G1SRqCuKbLX6vdUNWpFp2","https://dexscreener.com/solana/5SJSfhE96cm9yUQVRBrJx2rEiBkHXSitf8TQ4Ts3pump?maker=8LLRaGJqZgSuDf9maW1ohb5G1SRqCuKbLX6vdUNWpFp2")</f>
        <v/>
      </c>
    </row>
    <row r="104">
      <c r="A104" t="inlineStr">
        <is>
          <t>Ax1XiwFvHo8XhnMLZ5Ge4VrzpLRfxJBnJb8stYRupump</t>
        </is>
      </c>
      <c r="B104" t="inlineStr">
        <is>
          <t>1000x</t>
        </is>
      </c>
      <c r="C104" t="n">
        <v>5</v>
      </c>
      <c r="D104" t="n">
        <v>0.005</v>
      </c>
      <c r="E104" t="n">
        <v>-1</v>
      </c>
      <c r="F104" t="n">
        <v>0.459</v>
      </c>
      <c r="G104" t="n">
        <v>0.463</v>
      </c>
      <c r="H104" t="n">
        <v>1</v>
      </c>
      <c r="I104" t="n">
        <v>1</v>
      </c>
      <c r="J104" t="n">
        <v>-1</v>
      </c>
      <c r="K104" t="n">
        <v>-1</v>
      </c>
      <c r="L104">
        <f>HYPERLINK("https://www.defined.fi/sol/Ax1XiwFvHo8XhnMLZ5Ge4VrzpLRfxJBnJb8stYRupump?maker=8LLRaGJqZgSuDf9maW1ohb5G1SRqCuKbLX6vdUNWpFp2","https://www.defined.fi/sol/Ax1XiwFvHo8XhnMLZ5Ge4VrzpLRfxJBnJb8stYRupump?maker=8LLRaGJqZgSuDf9maW1ohb5G1SRqCuKbLX6vdUNWpFp2")</f>
        <v/>
      </c>
      <c r="M104">
        <f>HYPERLINK("https://dexscreener.com/solana/Ax1XiwFvHo8XhnMLZ5Ge4VrzpLRfxJBnJb8stYRupump?maker=8LLRaGJqZgSuDf9maW1ohb5G1SRqCuKbLX6vdUNWpFp2","https://dexscreener.com/solana/Ax1XiwFvHo8XhnMLZ5Ge4VrzpLRfxJBnJb8stYRupump?maker=8LLRaGJqZgSuDf9maW1ohb5G1SRqCuKbLX6vdUNWpFp2")</f>
        <v/>
      </c>
    </row>
    <row r="105">
      <c r="A105" t="inlineStr">
        <is>
          <t>AXwb6yWgsTXdUEeUkBU4f4zaowvqJgrqKSWxNCHPHbmB</t>
        </is>
      </c>
      <c r="B105" t="inlineStr">
        <is>
          <t>CLAUDE</t>
        </is>
      </c>
      <c r="C105" t="n">
        <v>5</v>
      </c>
      <c r="D105" t="n">
        <v>-0.269</v>
      </c>
      <c r="E105" t="n">
        <v>-1</v>
      </c>
      <c r="F105" t="n">
        <v>0.473</v>
      </c>
      <c r="G105" t="n">
        <v>0.203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HYPERLINK("https://www.defined.fi/sol/AXwb6yWgsTXdUEeUkBU4f4zaowvqJgrqKSWxNCHPHbmB?maker=8LLRaGJqZgSuDf9maW1ohb5G1SRqCuKbLX6vdUNWpFp2","https://www.defined.fi/sol/AXwb6yWgsTXdUEeUkBU4f4zaowvqJgrqKSWxNCHPHbmB?maker=8LLRaGJqZgSuDf9maW1ohb5G1SRqCuKbLX6vdUNWpFp2")</f>
        <v/>
      </c>
      <c r="M105">
        <f>HYPERLINK("https://dexscreener.com/solana/AXwb6yWgsTXdUEeUkBU4f4zaowvqJgrqKSWxNCHPHbmB?maker=8LLRaGJqZgSuDf9maW1ohb5G1SRqCuKbLX6vdUNWpFp2","https://dexscreener.com/solana/AXwb6yWgsTXdUEeUkBU4f4zaowvqJgrqKSWxNCHPHbmB?maker=8LLRaGJqZgSuDf9maW1ohb5G1SRqCuKbLX6vdUNWpFp2")</f>
        <v/>
      </c>
    </row>
    <row r="106">
      <c r="A106" t="inlineStr">
        <is>
          <t>BenTYd3H8DDcfjro3iqzoMua1o16xEfStTNJTkXhpump</t>
        </is>
      </c>
      <c r="B106" t="inlineStr">
        <is>
          <t>FINGER</t>
        </is>
      </c>
      <c r="C106" t="n">
        <v>5</v>
      </c>
      <c r="D106" t="n">
        <v>0.183</v>
      </c>
      <c r="E106" t="n">
        <v>-1</v>
      </c>
      <c r="F106" t="n">
        <v>0.501</v>
      </c>
      <c r="G106" t="n">
        <v>0.6840000000000001</v>
      </c>
      <c r="H106" t="n">
        <v>1</v>
      </c>
      <c r="I106" t="n">
        <v>1</v>
      </c>
      <c r="J106" t="n">
        <v>-1</v>
      </c>
      <c r="K106" t="n">
        <v>-1</v>
      </c>
      <c r="L106">
        <f>HYPERLINK("https://www.defined.fi/sol/BenTYd3H8DDcfjro3iqzoMua1o16xEfStTNJTkXhpump?maker=8LLRaGJqZgSuDf9maW1ohb5G1SRqCuKbLX6vdUNWpFp2","https://www.defined.fi/sol/BenTYd3H8DDcfjro3iqzoMua1o16xEfStTNJTkXhpump?maker=8LLRaGJqZgSuDf9maW1ohb5G1SRqCuKbLX6vdUNWpFp2")</f>
        <v/>
      </c>
      <c r="M106">
        <f>HYPERLINK("https://dexscreener.com/solana/BenTYd3H8DDcfjro3iqzoMua1o16xEfStTNJTkXhpump?maker=8LLRaGJqZgSuDf9maW1ohb5G1SRqCuKbLX6vdUNWpFp2","https://dexscreener.com/solana/BenTYd3H8DDcfjro3iqzoMua1o16xEfStTNJTkXhpump?maker=8LLRaGJqZgSuDf9maW1ohb5G1SRqCuKbLX6vdUNWpFp2")</f>
        <v/>
      </c>
    </row>
    <row r="107">
      <c r="A107" t="inlineStr">
        <is>
          <t>8ufCE3bbvfhrVQVKJrVwwSpPtf7kZHfJinygXAVqpump</t>
        </is>
      </c>
      <c r="B107" t="inlineStr">
        <is>
          <t>RETARDCOM</t>
        </is>
      </c>
      <c r="C107" t="n">
        <v>5</v>
      </c>
      <c r="D107" t="n">
        <v>0.7</v>
      </c>
      <c r="E107" t="n">
        <v>-1</v>
      </c>
      <c r="F107" t="n">
        <v>0.487</v>
      </c>
      <c r="G107" t="n">
        <v>1.19</v>
      </c>
      <c r="H107" t="n">
        <v>1</v>
      </c>
      <c r="I107" t="n">
        <v>2</v>
      </c>
      <c r="J107" t="n">
        <v>-1</v>
      </c>
      <c r="K107" t="n">
        <v>-1</v>
      </c>
      <c r="L107">
        <f>HYPERLINK("https://www.defined.fi/sol/8ufCE3bbvfhrVQVKJrVwwSpPtf7kZHfJinygXAVqpump?maker=8LLRaGJqZgSuDf9maW1ohb5G1SRqCuKbLX6vdUNWpFp2","https://www.defined.fi/sol/8ufCE3bbvfhrVQVKJrVwwSpPtf7kZHfJinygXAVqpump?maker=8LLRaGJqZgSuDf9maW1ohb5G1SRqCuKbLX6vdUNWpFp2")</f>
        <v/>
      </c>
      <c r="M107">
        <f>HYPERLINK("https://dexscreener.com/solana/8ufCE3bbvfhrVQVKJrVwwSpPtf7kZHfJinygXAVqpump?maker=8LLRaGJqZgSuDf9maW1ohb5G1SRqCuKbLX6vdUNWpFp2","https://dexscreener.com/solana/8ufCE3bbvfhrVQVKJrVwwSpPtf7kZHfJinygXAVqpump?maker=8LLRaGJqZgSuDf9maW1ohb5G1SRqCuKbLX6vdUNWpFp2")</f>
        <v/>
      </c>
    </row>
    <row r="108">
      <c r="A108" t="inlineStr">
        <is>
          <t>9SPFXQGahKJLUKWnu3YsnFwFRtHLr5vR4T5U5YPxpump</t>
        </is>
      </c>
      <c r="B108" t="inlineStr">
        <is>
          <t>100m</t>
        </is>
      </c>
      <c r="C108" t="n">
        <v>5</v>
      </c>
      <c r="D108" t="n">
        <v>-0.05</v>
      </c>
      <c r="E108" t="n">
        <v>-1</v>
      </c>
      <c r="F108" t="n">
        <v>0.763</v>
      </c>
      <c r="G108" t="n">
        <v>0.713</v>
      </c>
      <c r="H108" t="n">
        <v>2</v>
      </c>
      <c r="I108" t="n">
        <v>2</v>
      </c>
      <c r="J108" t="n">
        <v>-1</v>
      </c>
      <c r="K108" t="n">
        <v>-1</v>
      </c>
      <c r="L108">
        <f>HYPERLINK("https://www.defined.fi/sol/9SPFXQGahKJLUKWnu3YsnFwFRtHLr5vR4T5U5YPxpump?maker=8LLRaGJqZgSuDf9maW1ohb5G1SRqCuKbLX6vdUNWpFp2","https://www.defined.fi/sol/9SPFXQGahKJLUKWnu3YsnFwFRtHLr5vR4T5U5YPxpump?maker=8LLRaGJqZgSuDf9maW1ohb5G1SRqCuKbLX6vdUNWpFp2")</f>
        <v/>
      </c>
      <c r="M108">
        <f>HYPERLINK("https://dexscreener.com/solana/9SPFXQGahKJLUKWnu3YsnFwFRtHLr5vR4T5U5YPxpump?maker=8LLRaGJqZgSuDf9maW1ohb5G1SRqCuKbLX6vdUNWpFp2","https://dexscreener.com/solana/9SPFXQGahKJLUKWnu3YsnFwFRtHLr5vR4T5U5YPxpump?maker=8LLRaGJqZgSuDf9maW1ohb5G1SRqCuKbLX6vdUNWpFp2")</f>
        <v/>
      </c>
    </row>
    <row r="109">
      <c r="A109" t="inlineStr">
        <is>
          <t>6SXCdWWsn1gXD6jq7CgdTeU9Y9PoCRZZwHqCNyhJpump</t>
        </is>
      </c>
      <c r="B109" t="inlineStr">
        <is>
          <t>her</t>
        </is>
      </c>
      <c r="C109" t="n">
        <v>5</v>
      </c>
      <c r="D109" t="n">
        <v>0.028</v>
      </c>
      <c r="E109" t="n">
        <v>-1</v>
      </c>
      <c r="F109" t="n">
        <v>0.295</v>
      </c>
      <c r="G109" t="n">
        <v>0.323</v>
      </c>
      <c r="H109" t="n">
        <v>1</v>
      </c>
      <c r="I109" t="n">
        <v>1</v>
      </c>
      <c r="J109" t="n">
        <v>-1</v>
      </c>
      <c r="K109" t="n">
        <v>-1</v>
      </c>
      <c r="L109">
        <f>HYPERLINK("https://www.defined.fi/sol/6SXCdWWsn1gXD6jq7CgdTeU9Y9PoCRZZwHqCNyhJpump?maker=8LLRaGJqZgSuDf9maW1ohb5G1SRqCuKbLX6vdUNWpFp2","https://www.defined.fi/sol/6SXCdWWsn1gXD6jq7CgdTeU9Y9PoCRZZwHqCNyhJpump?maker=8LLRaGJqZgSuDf9maW1ohb5G1SRqCuKbLX6vdUNWpFp2")</f>
        <v/>
      </c>
      <c r="M109">
        <f>HYPERLINK("https://dexscreener.com/solana/6SXCdWWsn1gXD6jq7CgdTeU9Y9PoCRZZwHqCNyhJpump?maker=8LLRaGJqZgSuDf9maW1ohb5G1SRqCuKbLX6vdUNWpFp2","https://dexscreener.com/solana/6SXCdWWsn1gXD6jq7CgdTeU9Y9PoCRZZwHqCNyhJpump?maker=8LLRaGJqZgSuDf9maW1ohb5G1SRqCuKbLX6vdUNWpFp2")</f>
        <v/>
      </c>
    </row>
    <row r="110">
      <c r="A110" t="inlineStr">
        <is>
          <t>CbTx2AscskdEnosvivWybNaRTCoWxpGZN5CQBJXqpump</t>
        </is>
      </c>
      <c r="B110" t="inlineStr">
        <is>
          <t>BOB</t>
        </is>
      </c>
      <c r="C110" t="n">
        <v>5</v>
      </c>
      <c r="D110" t="n">
        <v>-0.623</v>
      </c>
      <c r="E110" t="n">
        <v>-1</v>
      </c>
      <c r="F110" t="n">
        <v>1.01</v>
      </c>
      <c r="G110" t="n">
        <v>0.389</v>
      </c>
      <c r="H110" t="n">
        <v>2</v>
      </c>
      <c r="I110" t="n">
        <v>1</v>
      </c>
      <c r="J110" t="n">
        <v>-1</v>
      </c>
      <c r="K110" t="n">
        <v>-1</v>
      </c>
      <c r="L110">
        <f>HYPERLINK("https://www.defined.fi/sol/CbTx2AscskdEnosvivWybNaRTCoWxpGZN5CQBJXqpump?maker=8LLRaGJqZgSuDf9maW1ohb5G1SRqCuKbLX6vdUNWpFp2","https://www.defined.fi/sol/CbTx2AscskdEnosvivWybNaRTCoWxpGZN5CQBJXqpump?maker=8LLRaGJqZgSuDf9maW1ohb5G1SRqCuKbLX6vdUNWpFp2")</f>
        <v/>
      </c>
      <c r="M110">
        <f>HYPERLINK("https://dexscreener.com/solana/CbTx2AscskdEnosvivWybNaRTCoWxpGZN5CQBJXqpump?maker=8LLRaGJqZgSuDf9maW1ohb5G1SRqCuKbLX6vdUNWpFp2","https://dexscreener.com/solana/CbTx2AscskdEnosvivWybNaRTCoWxpGZN5CQBJXqpump?maker=8LLRaGJqZgSuDf9maW1ohb5G1SRqCuKbLX6vdUNWpFp2")</f>
        <v/>
      </c>
    </row>
    <row r="111">
      <c r="A111" t="inlineStr">
        <is>
          <t>9z5wVpdnkFTwfMqzTPzjncudooSkPyjfYniCAsQzpump</t>
        </is>
      </c>
      <c r="B111" t="inlineStr">
        <is>
          <t>Hachi</t>
        </is>
      </c>
      <c r="C111" t="n">
        <v>6</v>
      </c>
      <c r="D111" t="n">
        <v>0.011</v>
      </c>
      <c r="E111" t="n">
        <v>-1</v>
      </c>
      <c r="F111" t="n">
        <v>0.628</v>
      </c>
      <c r="G111" t="n">
        <v>0.639</v>
      </c>
      <c r="H111" t="n">
        <v>2</v>
      </c>
      <c r="I111" t="n">
        <v>1</v>
      </c>
      <c r="J111" t="n">
        <v>-1</v>
      </c>
      <c r="K111" t="n">
        <v>-1</v>
      </c>
      <c r="L111">
        <f>HYPERLINK("https://www.defined.fi/sol/9z5wVpdnkFTwfMqzTPzjncudooSkPyjfYniCAsQzpump?maker=8LLRaGJqZgSuDf9maW1ohb5G1SRqCuKbLX6vdUNWpFp2","https://www.defined.fi/sol/9z5wVpdnkFTwfMqzTPzjncudooSkPyjfYniCAsQzpump?maker=8LLRaGJqZgSuDf9maW1ohb5G1SRqCuKbLX6vdUNWpFp2")</f>
        <v/>
      </c>
      <c r="M111">
        <f>HYPERLINK("https://dexscreener.com/solana/9z5wVpdnkFTwfMqzTPzjncudooSkPyjfYniCAsQzpump?maker=8LLRaGJqZgSuDf9maW1ohb5G1SRqCuKbLX6vdUNWpFp2","https://dexscreener.com/solana/9z5wVpdnkFTwfMqzTPzjncudooSkPyjfYniCAsQzpump?maker=8LLRaGJqZgSuDf9maW1ohb5G1SRqCuKbLX6vdUNWpFp2")</f>
        <v/>
      </c>
    </row>
    <row r="112">
      <c r="A112" t="inlineStr">
        <is>
          <t>HUTLTneDKNmtuZNbbLLA6vidj8TW8wQvwajR8NbVpump</t>
        </is>
      </c>
      <c r="B112" t="inlineStr">
        <is>
          <t>valley</t>
        </is>
      </c>
      <c r="C112" t="n">
        <v>6</v>
      </c>
      <c r="D112" t="n">
        <v>0.046</v>
      </c>
      <c r="E112" t="n">
        <v>-1</v>
      </c>
      <c r="F112" t="n">
        <v>0.397</v>
      </c>
      <c r="G112" t="n">
        <v>0.443</v>
      </c>
      <c r="H112" t="n">
        <v>2</v>
      </c>
      <c r="I112" t="n">
        <v>1</v>
      </c>
      <c r="J112" t="n">
        <v>-1</v>
      </c>
      <c r="K112" t="n">
        <v>-1</v>
      </c>
      <c r="L112">
        <f>HYPERLINK("https://www.defined.fi/sol/HUTLTneDKNmtuZNbbLLA6vidj8TW8wQvwajR8NbVpump?maker=8LLRaGJqZgSuDf9maW1ohb5G1SRqCuKbLX6vdUNWpFp2","https://www.defined.fi/sol/HUTLTneDKNmtuZNbbLLA6vidj8TW8wQvwajR8NbVpump?maker=8LLRaGJqZgSuDf9maW1ohb5G1SRqCuKbLX6vdUNWpFp2")</f>
        <v/>
      </c>
      <c r="M112">
        <f>HYPERLINK("https://dexscreener.com/solana/HUTLTneDKNmtuZNbbLLA6vidj8TW8wQvwajR8NbVpump?maker=8LLRaGJqZgSuDf9maW1ohb5G1SRqCuKbLX6vdUNWpFp2","https://dexscreener.com/solana/HUTLTneDKNmtuZNbbLLA6vidj8TW8wQvwajR8NbVpump?maker=8LLRaGJqZgSuDf9maW1ohb5G1SRqCuKbLX6vdUNWpFp2")</f>
        <v/>
      </c>
    </row>
    <row r="113">
      <c r="A113" t="inlineStr">
        <is>
          <t>DH3XVzRYXS53Qbixyck8joanToQFpaDNTWdE4oBrpump</t>
        </is>
      </c>
      <c r="B113" t="inlineStr">
        <is>
          <t>weirdo</t>
        </is>
      </c>
      <c r="C113" t="n">
        <v>6</v>
      </c>
      <c r="D113" t="n">
        <v>1.18</v>
      </c>
      <c r="E113" t="n">
        <v>1.21</v>
      </c>
      <c r="F113" t="n">
        <v>0.982</v>
      </c>
      <c r="G113" t="n">
        <v>2.17</v>
      </c>
      <c r="H113" t="n">
        <v>2</v>
      </c>
      <c r="I113" t="n">
        <v>6</v>
      </c>
      <c r="J113" t="n">
        <v>-1</v>
      </c>
      <c r="K113" t="n">
        <v>-1</v>
      </c>
      <c r="L113">
        <f>HYPERLINK("https://www.defined.fi/sol/DH3XVzRYXS53Qbixyck8joanToQFpaDNTWdE4oBrpump?maker=8LLRaGJqZgSuDf9maW1ohb5G1SRqCuKbLX6vdUNWpFp2","https://www.defined.fi/sol/DH3XVzRYXS53Qbixyck8joanToQFpaDNTWdE4oBrpump?maker=8LLRaGJqZgSuDf9maW1ohb5G1SRqCuKbLX6vdUNWpFp2")</f>
        <v/>
      </c>
      <c r="M113">
        <f>HYPERLINK("https://dexscreener.com/solana/DH3XVzRYXS53Qbixyck8joanToQFpaDNTWdE4oBrpump?maker=8LLRaGJqZgSuDf9maW1ohb5G1SRqCuKbLX6vdUNWpFp2","https://dexscreener.com/solana/DH3XVzRYXS53Qbixyck8joanToQFpaDNTWdE4oBrpump?maker=8LLRaGJqZgSuDf9maW1ohb5G1SRqCuKbLX6vdUNWpFp2")</f>
        <v/>
      </c>
    </row>
    <row r="114">
      <c r="A114" t="inlineStr">
        <is>
          <t>7gHsnDYPXVQ1wDcpAxFpJTBrDRFU7usNnSaSqsEUpump</t>
        </is>
      </c>
      <c r="B114" t="inlineStr">
        <is>
          <t>AIdog</t>
        </is>
      </c>
      <c r="C114" t="n">
        <v>6</v>
      </c>
      <c r="D114" t="n">
        <v>-0.293</v>
      </c>
      <c r="E114" t="n">
        <v>-1</v>
      </c>
      <c r="F114" t="n">
        <v>0.9340000000000001</v>
      </c>
      <c r="G114" t="n">
        <v>0.641</v>
      </c>
      <c r="H114" t="n">
        <v>2</v>
      </c>
      <c r="I114" t="n">
        <v>1</v>
      </c>
      <c r="J114" t="n">
        <v>-1</v>
      </c>
      <c r="K114" t="n">
        <v>-1</v>
      </c>
      <c r="L114">
        <f>HYPERLINK("https://www.defined.fi/sol/7gHsnDYPXVQ1wDcpAxFpJTBrDRFU7usNnSaSqsEUpump?maker=8LLRaGJqZgSuDf9maW1ohb5G1SRqCuKbLX6vdUNWpFp2","https://www.defined.fi/sol/7gHsnDYPXVQ1wDcpAxFpJTBrDRFU7usNnSaSqsEUpump?maker=8LLRaGJqZgSuDf9maW1ohb5G1SRqCuKbLX6vdUNWpFp2")</f>
        <v/>
      </c>
      <c r="M114">
        <f>HYPERLINK("https://dexscreener.com/solana/7gHsnDYPXVQ1wDcpAxFpJTBrDRFU7usNnSaSqsEUpump?maker=8LLRaGJqZgSuDf9maW1ohb5G1SRqCuKbLX6vdUNWpFp2","https://dexscreener.com/solana/7gHsnDYPXVQ1wDcpAxFpJTBrDRFU7usNnSaSqsEUpump?maker=8LLRaGJqZgSuDf9maW1ohb5G1SRqCuKbLX6vdUNWpFp2")</f>
        <v/>
      </c>
    </row>
    <row r="115">
      <c r="A115" t="inlineStr">
        <is>
          <t>7mXhGk6LzfPAizLRLQznLkDMERN9pijxNANdyZ2epump</t>
        </is>
      </c>
      <c r="B115" t="inlineStr">
        <is>
          <t>#AI</t>
        </is>
      </c>
      <c r="C115" t="n">
        <v>6</v>
      </c>
      <c r="D115" t="n">
        <v>-0.022</v>
      </c>
      <c r="E115" t="n">
        <v>-1</v>
      </c>
      <c r="F115" t="n">
        <v>0.739</v>
      </c>
      <c r="G115" t="n">
        <v>0.717</v>
      </c>
      <c r="H115" t="n">
        <v>2</v>
      </c>
      <c r="I115" t="n">
        <v>2</v>
      </c>
      <c r="J115" t="n">
        <v>-1</v>
      </c>
      <c r="K115" t="n">
        <v>-1</v>
      </c>
      <c r="L115">
        <f>HYPERLINK("https://www.defined.fi/sol/7mXhGk6LzfPAizLRLQznLkDMERN9pijxNANdyZ2epump?maker=8LLRaGJqZgSuDf9maW1ohb5G1SRqCuKbLX6vdUNWpFp2","https://www.defined.fi/sol/7mXhGk6LzfPAizLRLQznLkDMERN9pijxNANdyZ2epump?maker=8LLRaGJqZgSuDf9maW1ohb5G1SRqCuKbLX6vdUNWpFp2")</f>
        <v/>
      </c>
      <c r="M115">
        <f>HYPERLINK("https://dexscreener.com/solana/7mXhGk6LzfPAizLRLQznLkDMERN9pijxNANdyZ2epump?maker=8LLRaGJqZgSuDf9maW1ohb5G1SRqCuKbLX6vdUNWpFp2","https://dexscreener.com/solana/7mXhGk6LzfPAizLRLQznLkDMERN9pijxNANdyZ2epump?maker=8LLRaGJqZgSuDf9maW1ohb5G1SRqCuKbLX6vdUNWpFp2")</f>
        <v/>
      </c>
    </row>
    <row r="116">
      <c r="A116" t="inlineStr">
        <is>
          <t>9rmfeVHQDpkgUroQyraBARHQsZbjFdxfWkDDsD9cpump</t>
        </is>
      </c>
      <c r="B116" t="inlineStr">
        <is>
          <t>IROBOT</t>
        </is>
      </c>
      <c r="C116" t="n">
        <v>6</v>
      </c>
      <c r="D116" t="n">
        <v>-0.204</v>
      </c>
      <c r="E116" t="n">
        <v>-1</v>
      </c>
      <c r="F116" t="n">
        <v>0.496</v>
      </c>
      <c r="G116" t="n">
        <v>0.292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HYPERLINK("https://www.defined.fi/sol/9rmfeVHQDpkgUroQyraBARHQsZbjFdxfWkDDsD9cpump?maker=8LLRaGJqZgSuDf9maW1ohb5G1SRqCuKbLX6vdUNWpFp2","https://www.defined.fi/sol/9rmfeVHQDpkgUroQyraBARHQsZbjFdxfWkDDsD9cpump?maker=8LLRaGJqZgSuDf9maW1ohb5G1SRqCuKbLX6vdUNWpFp2")</f>
        <v/>
      </c>
      <c r="M116">
        <f>HYPERLINK("https://dexscreener.com/solana/9rmfeVHQDpkgUroQyraBARHQsZbjFdxfWkDDsD9cpump?maker=8LLRaGJqZgSuDf9maW1ohb5G1SRqCuKbLX6vdUNWpFp2","https://dexscreener.com/solana/9rmfeVHQDpkgUroQyraBARHQsZbjFdxfWkDDsD9cpump?maker=8LLRaGJqZgSuDf9maW1ohb5G1SRqCuKbLX6vdUNWpFp2")</f>
        <v/>
      </c>
    </row>
    <row r="117">
      <c r="A117" t="inlineStr">
        <is>
          <t>rHTqBq4J9GCujuvASrjx1M3UkSHDxhAQL1KMAS8pump</t>
        </is>
      </c>
      <c r="B117" t="inlineStr">
        <is>
          <t>BEN</t>
        </is>
      </c>
      <c r="C117" t="n">
        <v>6</v>
      </c>
      <c r="D117" t="n">
        <v>0.132</v>
      </c>
      <c r="E117" t="n">
        <v>-1</v>
      </c>
      <c r="F117" t="n">
        <v>1.15</v>
      </c>
      <c r="G117" t="n">
        <v>1.28</v>
      </c>
      <c r="H117" t="n">
        <v>2</v>
      </c>
      <c r="I117" t="n">
        <v>3</v>
      </c>
      <c r="J117" t="n">
        <v>-1</v>
      </c>
      <c r="K117" t="n">
        <v>-1</v>
      </c>
      <c r="L117">
        <f>HYPERLINK("https://www.defined.fi/sol/rHTqBq4J9GCujuvASrjx1M3UkSHDxhAQL1KMAS8pump?maker=8LLRaGJqZgSuDf9maW1ohb5G1SRqCuKbLX6vdUNWpFp2","https://www.defined.fi/sol/rHTqBq4J9GCujuvASrjx1M3UkSHDxhAQL1KMAS8pump?maker=8LLRaGJqZgSuDf9maW1ohb5G1SRqCuKbLX6vdUNWpFp2")</f>
        <v/>
      </c>
      <c r="M117">
        <f>HYPERLINK("https://dexscreener.com/solana/rHTqBq4J9GCujuvASrjx1M3UkSHDxhAQL1KMAS8pump?maker=8LLRaGJqZgSuDf9maW1ohb5G1SRqCuKbLX6vdUNWpFp2","https://dexscreener.com/solana/rHTqBq4J9GCujuvASrjx1M3UkSHDxhAQL1KMAS8pump?maker=8LLRaGJqZgSuDf9maW1ohb5G1SRqCuKbLX6vdUNWpFp2")</f>
        <v/>
      </c>
    </row>
    <row r="118">
      <c r="A118" t="inlineStr">
        <is>
          <t>74wkscSaKbXPcCRNFc6mozduNT54XbJKxqxriQTjpump</t>
        </is>
      </c>
      <c r="B118" t="inlineStr">
        <is>
          <t>ratimics</t>
        </is>
      </c>
      <c r="C118" t="n">
        <v>6</v>
      </c>
      <c r="D118" t="n">
        <v>-0.331</v>
      </c>
      <c r="E118" t="n">
        <v>-0.6899999999999999</v>
      </c>
      <c r="F118" t="n">
        <v>0.481</v>
      </c>
      <c r="G118" t="n">
        <v>0.15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HYPERLINK("https://www.defined.fi/sol/74wkscSaKbXPcCRNFc6mozduNT54XbJKxqxriQTjpump?maker=8LLRaGJqZgSuDf9maW1ohb5G1SRqCuKbLX6vdUNWpFp2","https://www.defined.fi/sol/74wkscSaKbXPcCRNFc6mozduNT54XbJKxqxriQTjpump?maker=8LLRaGJqZgSuDf9maW1ohb5G1SRqCuKbLX6vdUNWpFp2")</f>
        <v/>
      </c>
      <c r="M118">
        <f>HYPERLINK("https://dexscreener.com/solana/74wkscSaKbXPcCRNFc6mozduNT54XbJKxqxriQTjpump?maker=8LLRaGJqZgSuDf9maW1ohb5G1SRqCuKbLX6vdUNWpFp2","https://dexscreener.com/solana/74wkscSaKbXPcCRNFc6mozduNT54XbJKxqxriQTjpump?maker=8LLRaGJqZgSuDf9maW1ohb5G1SRqCuKbLX6vdUNWpFp2")</f>
        <v/>
      </c>
    </row>
    <row r="119">
      <c r="A119" t="inlineStr">
        <is>
          <t>EQAgU5UuTYBpsk4aRYHnQfNgkG1gd77uxFUHEi8Kpump</t>
        </is>
      </c>
      <c r="B119" t="inlineStr">
        <is>
          <t>lely</t>
        </is>
      </c>
      <c r="C119" t="n">
        <v>6</v>
      </c>
      <c r="D119" t="n">
        <v>-0.733</v>
      </c>
      <c r="E119" t="n">
        <v>-1</v>
      </c>
      <c r="F119" t="n">
        <v>1.47</v>
      </c>
      <c r="G119" t="n">
        <v>0.737</v>
      </c>
      <c r="H119" t="n">
        <v>2</v>
      </c>
      <c r="I119" t="n">
        <v>1</v>
      </c>
      <c r="J119" t="n">
        <v>-1</v>
      </c>
      <c r="K119" t="n">
        <v>-1</v>
      </c>
      <c r="L119">
        <f>HYPERLINK("https://www.defined.fi/sol/EQAgU5UuTYBpsk4aRYHnQfNgkG1gd77uxFUHEi8Kpump?maker=8LLRaGJqZgSuDf9maW1ohb5G1SRqCuKbLX6vdUNWpFp2","https://www.defined.fi/sol/EQAgU5UuTYBpsk4aRYHnQfNgkG1gd77uxFUHEi8Kpump?maker=8LLRaGJqZgSuDf9maW1ohb5G1SRqCuKbLX6vdUNWpFp2")</f>
        <v/>
      </c>
      <c r="M119">
        <f>HYPERLINK("https://dexscreener.com/solana/EQAgU5UuTYBpsk4aRYHnQfNgkG1gd77uxFUHEi8Kpump?maker=8LLRaGJqZgSuDf9maW1ohb5G1SRqCuKbLX6vdUNWpFp2","https://dexscreener.com/solana/EQAgU5UuTYBpsk4aRYHnQfNgkG1gd77uxFUHEi8Kpump?maker=8LLRaGJqZgSuDf9maW1ohb5G1SRqCuKbLX6vdUNWpFp2")</f>
        <v/>
      </c>
    </row>
    <row r="120">
      <c r="A120" t="inlineStr">
        <is>
          <t>GANGmGApLk9f9vE6A9NyCYBREu7e7b1zkcJY6ECgpump</t>
        </is>
      </c>
      <c r="B120" t="inlineStr">
        <is>
          <t>LILY</t>
        </is>
      </c>
      <c r="C120" t="n">
        <v>6</v>
      </c>
      <c r="D120" t="n">
        <v>-2.32</v>
      </c>
      <c r="E120" t="n">
        <v>-0.6</v>
      </c>
      <c r="F120" t="n">
        <v>3.83</v>
      </c>
      <c r="G120" t="n">
        <v>1.51</v>
      </c>
      <c r="H120" t="n">
        <v>2</v>
      </c>
      <c r="I120" t="n">
        <v>1</v>
      </c>
      <c r="J120" t="n">
        <v>-1</v>
      </c>
      <c r="K120" t="n">
        <v>-1</v>
      </c>
      <c r="L120">
        <f>HYPERLINK("https://www.defined.fi/sol/GANGmGApLk9f9vE6A9NyCYBREu7e7b1zkcJY6ECgpump?maker=8LLRaGJqZgSuDf9maW1ohb5G1SRqCuKbLX6vdUNWpFp2","https://www.defined.fi/sol/GANGmGApLk9f9vE6A9NyCYBREu7e7b1zkcJY6ECgpump?maker=8LLRaGJqZgSuDf9maW1ohb5G1SRqCuKbLX6vdUNWpFp2")</f>
        <v/>
      </c>
      <c r="M120">
        <f>HYPERLINK("https://dexscreener.com/solana/GANGmGApLk9f9vE6A9NyCYBREu7e7b1zkcJY6ECgpump?maker=8LLRaGJqZgSuDf9maW1ohb5G1SRqCuKbLX6vdUNWpFp2","https://dexscreener.com/solana/GANGmGApLk9f9vE6A9NyCYBREu7e7b1zkcJY6ECgpump?maker=8LLRaGJqZgSuDf9maW1ohb5G1SRqCuKbLX6vdUNWpFp2")</f>
        <v/>
      </c>
    </row>
    <row r="121">
      <c r="A121" t="inlineStr">
        <is>
          <t>GfPJedYZuFXSHJfJPaqvPfbSv7gf62g9xSMKDCrb4Qy9</t>
        </is>
      </c>
      <c r="B121" t="inlineStr">
        <is>
          <t>ROOMBA</t>
        </is>
      </c>
      <c r="C121" t="n">
        <v>6</v>
      </c>
      <c r="D121" t="n">
        <v>-0.241</v>
      </c>
      <c r="E121" t="n">
        <v>-1</v>
      </c>
      <c r="F121" t="n">
        <v>0.47</v>
      </c>
      <c r="G121" t="n">
        <v>0.229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HYPERLINK("https://www.defined.fi/sol/GfPJedYZuFXSHJfJPaqvPfbSv7gf62g9xSMKDCrb4Qy9?maker=8LLRaGJqZgSuDf9maW1ohb5G1SRqCuKbLX6vdUNWpFp2","https://www.defined.fi/sol/GfPJedYZuFXSHJfJPaqvPfbSv7gf62g9xSMKDCrb4Qy9?maker=8LLRaGJqZgSuDf9maW1ohb5G1SRqCuKbLX6vdUNWpFp2")</f>
        <v/>
      </c>
      <c r="M121">
        <f>HYPERLINK("https://dexscreener.com/solana/GfPJedYZuFXSHJfJPaqvPfbSv7gf62g9xSMKDCrb4Qy9?maker=8LLRaGJqZgSuDf9maW1ohb5G1SRqCuKbLX6vdUNWpFp2","https://dexscreener.com/solana/GfPJedYZuFXSHJfJPaqvPfbSv7gf62g9xSMKDCrb4Qy9?maker=8LLRaGJqZgSuDf9maW1ohb5G1SRqCuKbLX6vdUNWpFp2")</f>
        <v/>
      </c>
    </row>
    <row r="122">
      <c r="A122" t="inlineStr">
        <is>
          <t>AVtzjtb7qdyMiXCHDXEJpb8KEcDXxJiYs3T6owfFpump</t>
        </is>
      </c>
      <c r="B122" t="inlineStr">
        <is>
          <t>CATS</t>
        </is>
      </c>
      <c r="C122" t="n">
        <v>6</v>
      </c>
      <c r="D122" t="n">
        <v>-0.238</v>
      </c>
      <c r="E122" t="n">
        <v>-1</v>
      </c>
      <c r="F122" t="n">
        <v>0.925</v>
      </c>
      <c r="G122" t="n">
        <v>0.6870000000000001</v>
      </c>
      <c r="H122" t="n">
        <v>2</v>
      </c>
      <c r="I122" t="n">
        <v>1</v>
      </c>
      <c r="J122" t="n">
        <v>-1</v>
      </c>
      <c r="K122" t="n">
        <v>-1</v>
      </c>
      <c r="L122">
        <f>HYPERLINK("https://www.defined.fi/sol/AVtzjtb7qdyMiXCHDXEJpb8KEcDXxJiYs3T6owfFpump?maker=8LLRaGJqZgSuDf9maW1ohb5G1SRqCuKbLX6vdUNWpFp2","https://www.defined.fi/sol/AVtzjtb7qdyMiXCHDXEJpb8KEcDXxJiYs3T6owfFpump?maker=8LLRaGJqZgSuDf9maW1ohb5G1SRqCuKbLX6vdUNWpFp2")</f>
        <v/>
      </c>
      <c r="M122">
        <f>HYPERLINK("https://dexscreener.com/solana/AVtzjtb7qdyMiXCHDXEJpb8KEcDXxJiYs3T6owfFpump?maker=8LLRaGJqZgSuDf9maW1ohb5G1SRqCuKbLX6vdUNWpFp2","https://dexscreener.com/solana/AVtzjtb7qdyMiXCHDXEJpb8KEcDXxJiYs3T6owfFpump?maker=8LLRaGJqZgSuDf9maW1ohb5G1SRqCuKbLX6vdUNWpFp2")</f>
        <v/>
      </c>
    </row>
    <row r="123">
      <c r="A123" t="inlineStr">
        <is>
          <t>FU43vtwqbKHu6Bji2tpkxDSo4gi58xgH554U8Whspump</t>
        </is>
      </c>
      <c r="B123" t="inlineStr">
        <is>
          <t>DOGS</t>
        </is>
      </c>
      <c r="C123" t="n">
        <v>6</v>
      </c>
      <c r="D123" t="n">
        <v>-0.121</v>
      </c>
      <c r="E123" t="n">
        <v>-1</v>
      </c>
      <c r="F123" t="n">
        <v>0.89</v>
      </c>
      <c r="G123" t="n">
        <v>0.769</v>
      </c>
      <c r="H123" t="n">
        <v>2</v>
      </c>
      <c r="I123" t="n">
        <v>1</v>
      </c>
      <c r="J123" t="n">
        <v>-1</v>
      </c>
      <c r="K123" t="n">
        <v>-1</v>
      </c>
      <c r="L123">
        <f>HYPERLINK("https://www.defined.fi/sol/FU43vtwqbKHu6Bji2tpkxDSo4gi58xgH554U8Whspump?maker=8LLRaGJqZgSuDf9maW1ohb5G1SRqCuKbLX6vdUNWpFp2","https://www.defined.fi/sol/FU43vtwqbKHu6Bji2tpkxDSo4gi58xgH554U8Whspump?maker=8LLRaGJqZgSuDf9maW1ohb5G1SRqCuKbLX6vdUNWpFp2")</f>
        <v/>
      </c>
      <c r="M123">
        <f>HYPERLINK("https://dexscreener.com/solana/FU43vtwqbKHu6Bji2tpkxDSo4gi58xgH554U8Whspump?maker=8LLRaGJqZgSuDf9maW1ohb5G1SRqCuKbLX6vdUNWpFp2","https://dexscreener.com/solana/FU43vtwqbKHu6Bji2tpkxDSo4gi58xgH554U8Whspump?maker=8LLRaGJqZgSuDf9maW1ohb5G1SRqCuKbLX6vdUNWpFp2")</f>
        <v/>
      </c>
    </row>
    <row r="124">
      <c r="A124" t="inlineStr">
        <is>
          <t>D2gxGi3o7hnJMADaNjXFefzmUBeHv8QDCuwKBRiupump</t>
        </is>
      </c>
      <c r="B124" t="inlineStr">
        <is>
          <t>hello</t>
        </is>
      </c>
      <c r="C124" t="n">
        <v>6</v>
      </c>
      <c r="D124" t="n">
        <v>0.017</v>
      </c>
      <c r="E124" t="n">
        <v>-1</v>
      </c>
      <c r="F124" t="n">
        <v>0.482</v>
      </c>
      <c r="G124" t="n">
        <v>0.499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HYPERLINK("https://www.defined.fi/sol/D2gxGi3o7hnJMADaNjXFefzmUBeHv8QDCuwKBRiupump?maker=8LLRaGJqZgSuDf9maW1ohb5G1SRqCuKbLX6vdUNWpFp2","https://www.defined.fi/sol/D2gxGi3o7hnJMADaNjXFefzmUBeHv8QDCuwKBRiupump?maker=8LLRaGJqZgSuDf9maW1ohb5G1SRqCuKbLX6vdUNWpFp2")</f>
        <v/>
      </c>
      <c r="M124">
        <f>HYPERLINK("https://dexscreener.com/solana/D2gxGi3o7hnJMADaNjXFefzmUBeHv8QDCuwKBRiupump?maker=8LLRaGJqZgSuDf9maW1ohb5G1SRqCuKbLX6vdUNWpFp2","https://dexscreener.com/solana/D2gxGi3o7hnJMADaNjXFefzmUBeHv8QDCuwKBRiupump?maker=8LLRaGJqZgSuDf9maW1ohb5G1SRqCuKbLX6vdUNWpFp2")</f>
        <v/>
      </c>
    </row>
    <row r="125">
      <c r="A125" t="inlineStr">
        <is>
          <t>3jiUcJce9B3ZjFAnRUAEywJiGGHFpfvKoLpdD88Upump</t>
        </is>
      </c>
      <c r="B125" t="inlineStr">
        <is>
          <t>Moon</t>
        </is>
      </c>
      <c r="C125" t="n">
        <v>6</v>
      </c>
      <c r="D125" t="n">
        <v>-0.11</v>
      </c>
      <c r="E125" t="n">
        <v>-1</v>
      </c>
      <c r="F125" t="n">
        <v>0.456</v>
      </c>
      <c r="G125" t="n">
        <v>0.347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HYPERLINK("https://www.defined.fi/sol/3jiUcJce9B3ZjFAnRUAEywJiGGHFpfvKoLpdD88Upump?maker=8LLRaGJqZgSuDf9maW1ohb5G1SRqCuKbLX6vdUNWpFp2","https://www.defined.fi/sol/3jiUcJce9B3ZjFAnRUAEywJiGGHFpfvKoLpdD88Upump?maker=8LLRaGJqZgSuDf9maW1ohb5G1SRqCuKbLX6vdUNWpFp2")</f>
        <v/>
      </c>
      <c r="M125">
        <f>HYPERLINK("https://dexscreener.com/solana/3jiUcJce9B3ZjFAnRUAEywJiGGHFpfvKoLpdD88Upump?maker=8LLRaGJqZgSuDf9maW1ohb5G1SRqCuKbLX6vdUNWpFp2","https://dexscreener.com/solana/3jiUcJce9B3ZjFAnRUAEywJiGGHFpfvKoLpdD88Upump?maker=8LLRaGJqZgSuDf9maW1ohb5G1SRqCuKbLX6vdUNWpFp2")</f>
        <v/>
      </c>
    </row>
    <row r="126">
      <c r="A126" t="inlineStr">
        <is>
          <t>ESeAhuKkWdZsm9edWVU37tLEn9SCvPzYBq9emcwxpump</t>
        </is>
      </c>
      <c r="B126" t="inlineStr">
        <is>
          <t>crypto</t>
        </is>
      </c>
      <c r="C126" t="n">
        <v>6</v>
      </c>
      <c r="D126" t="n">
        <v>0.004</v>
      </c>
      <c r="E126" t="n">
        <v>-1</v>
      </c>
      <c r="F126" t="n">
        <v>0.228</v>
      </c>
      <c r="G126" t="n">
        <v>0.232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HYPERLINK("https://www.defined.fi/sol/ESeAhuKkWdZsm9edWVU37tLEn9SCvPzYBq9emcwxpump?maker=8LLRaGJqZgSuDf9maW1ohb5G1SRqCuKbLX6vdUNWpFp2","https://www.defined.fi/sol/ESeAhuKkWdZsm9edWVU37tLEn9SCvPzYBq9emcwxpump?maker=8LLRaGJqZgSuDf9maW1ohb5G1SRqCuKbLX6vdUNWpFp2")</f>
        <v/>
      </c>
      <c r="M126">
        <f>HYPERLINK("https://dexscreener.com/solana/ESeAhuKkWdZsm9edWVU37tLEn9SCvPzYBq9emcwxpump?maker=8LLRaGJqZgSuDf9maW1ohb5G1SRqCuKbLX6vdUNWpFp2","https://dexscreener.com/solana/ESeAhuKkWdZsm9edWVU37tLEn9SCvPzYBq9emcwxpump?maker=8LLRaGJqZgSuDf9maW1ohb5G1SRqCuKbLX6vdUNWpFp2")</f>
        <v/>
      </c>
    </row>
    <row r="127">
      <c r="A127" t="inlineStr">
        <is>
          <t>3SVkCAyj2V6Xb3gEPSc5oRxxUBUSp4Kpx3sTXa2hpump</t>
        </is>
      </c>
      <c r="B127" t="inlineStr">
        <is>
          <t>CA</t>
        </is>
      </c>
      <c r="C127" t="n">
        <v>6</v>
      </c>
      <c r="D127" t="n">
        <v>0.27</v>
      </c>
      <c r="E127" t="n">
        <v>-1</v>
      </c>
      <c r="F127" t="n">
        <v>0.996</v>
      </c>
      <c r="G127" t="n">
        <v>1.27</v>
      </c>
      <c r="H127" t="n">
        <v>2</v>
      </c>
      <c r="I127" t="n">
        <v>1</v>
      </c>
      <c r="J127" t="n">
        <v>-1</v>
      </c>
      <c r="K127" t="n">
        <v>-1</v>
      </c>
      <c r="L127">
        <f>HYPERLINK("https://www.defined.fi/sol/3SVkCAyj2V6Xb3gEPSc5oRxxUBUSp4Kpx3sTXa2hpump?maker=8LLRaGJqZgSuDf9maW1ohb5G1SRqCuKbLX6vdUNWpFp2","https://www.defined.fi/sol/3SVkCAyj2V6Xb3gEPSc5oRxxUBUSp4Kpx3sTXa2hpump?maker=8LLRaGJqZgSuDf9maW1ohb5G1SRqCuKbLX6vdUNWpFp2")</f>
        <v/>
      </c>
      <c r="M127">
        <f>HYPERLINK("https://dexscreener.com/solana/3SVkCAyj2V6Xb3gEPSc5oRxxUBUSp4Kpx3sTXa2hpump?maker=8LLRaGJqZgSuDf9maW1ohb5G1SRqCuKbLX6vdUNWpFp2","https://dexscreener.com/solana/3SVkCAyj2V6Xb3gEPSc5oRxxUBUSp4Kpx3sTXa2hpump?maker=8LLRaGJqZgSuDf9maW1ohb5G1SRqCuKbLX6vdUNWpFp2")</f>
        <v/>
      </c>
    </row>
    <row r="128">
      <c r="A128" t="inlineStr">
        <is>
          <t>59jZrCBeMKDg3Z7iLwMCfq2BANyVcdjTCvDkTzVPpump</t>
        </is>
      </c>
      <c r="B128" t="inlineStr">
        <is>
          <t>Tay</t>
        </is>
      </c>
      <c r="C128" t="n">
        <v>7</v>
      </c>
      <c r="D128" t="n">
        <v>0.171</v>
      </c>
      <c r="E128" t="n">
        <v>0.18</v>
      </c>
      <c r="F128" t="n">
        <v>0.925</v>
      </c>
      <c r="G128" t="n">
        <v>1.1</v>
      </c>
      <c r="H128" t="n">
        <v>2</v>
      </c>
      <c r="I128" t="n">
        <v>3</v>
      </c>
      <c r="J128" t="n">
        <v>-1</v>
      </c>
      <c r="K128" t="n">
        <v>-1</v>
      </c>
      <c r="L128">
        <f>HYPERLINK("https://www.defined.fi/sol/59jZrCBeMKDg3Z7iLwMCfq2BANyVcdjTCvDkTzVPpump?maker=8LLRaGJqZgSuDf9maW1ohb5G1SRqCuKbLX6vdUNWpFp2","https://www.defined.fi/sol/59jZrCBeMKDg3Z7iLwMCfq2BANyVcdjTCvDkTzVPpump?maker=8LLRaGJqZgSuDf9maW1ohb5G1SRqCuKbLX6vdUNWpFp2")</f>
        <v/>
      </c>
      <c r="M128">
        <f>HYPERLINK("https://dexscreener.com/solana/59jZrCBeMKDg3Z7iLwMCfq2BANyVcdjTCvDkTzVPpump?maker=8LLRaGJqZgSuDf9maW1ohb5G1SRqCuKbLX6vdUNWpFp2","https://dexscreener.com/solana/59jZrCBeMKDg3Z7iLwMCfq2BANyVcdjTCvDkTzVPpump?maker=8LLRaGJqZgSuDf9maW1ohb5G1SRqCuKbLX6vdUNWpFp2")</f>
        <v/>
      </c>
    </row>
    <row r="129">
      <c r="A129" t="inlineStr">
        <is>
          <t>Cho3sYESAMQnMM6VVb1imEq8ja58NXDxZJJSwLjgpump</t>
        </is>
      </c>
      <c r="B129" t="inlineStr">
        <is>
          <t>Repeat</t>
        </is>
      </c>
      <c r="C129" t="n">
        <v>7</v>
      </c>
      <c r="D129" t="n">
        <v>3.83</v>
      </c>
      <c r="E129" t="n">
        <v>3.25</v>
      </c>
      <c r="F129" t="n">
        <v>1.18</v>
      </c>
      <c r="G129" t="n">
        <v>5.01</v>
      </c>
      <c r="H129" t="n">
        <v>3</v>
      </c>
      <c r="I129" t="n">
        <v>3</v>
      </c>
      <c r="J129" t="n">
        <v>-1</v>
      </c>
      <c r="K129" t="n">
        <v>-1</v>
      </c>
      <c r="L129">
        <f>HYPERLINK("https://www.defined.fi/sol/Cho3sYESAMQnMM6VVb1imEq8ja58NXDxZJJSwLjgpump?maker=8LLRaGJqZgSuDf9maW1ohb5G1SRqCuKbLX6vdUNWpFp2","https://www.defined.fi/sol/Cho3sYESAMQnMM6VVb1imEq8ja58NXDxZJJSwLjgpump?maker=8LLRaGJqZgSuDf9maW1ohb5G1SRqCuKbLX6vdUNWpFp2")</f>
        <v/>
      </c>
      <c r="M129">
        <f>HYPERLINK("https://dexscreener.com/solana/Cho3sYESAMQnMM6VVb1imEq8ja58NXDxZJJSwLjgpump?maker=8LLRaGJqZgSuDf9maW1ohb5G1SRqCuKbLX6vdUNWpFp2","https://dexscreener.com/solana/Cho3sYESAMQnMM6VVb1imEq8ja58NXDxZJJSwLjgpump?maker=8LLRaGJqZgSuDf9maW1ohb5G1SRqCuKbLX6vdUNWpFp2")</f>
        <v/>
      </c>
    </row>
    <row r="130">
      <c r="A130" t="inlineStr">
        <is>
          <t>46Fy12jQeqci7m7jy4CYuGbVhY1rea6mfxkD4gkMpump</t>
        </is>
      </c>
      <c r="B130" t="inlineStr">
        <is>
          <t>deepfates</t>
        </is>
      </c>
      <c r="C130" t="n">
        <v>7</v>
      </c>
      <c r="D130" t="n">
        <v>0.858</v>
      </c>
      <c r="E130" t="n">
        <v>0.37</v>
      </c>
      <c r="F130" t="n">
        <v>2.31</v>
      </c>
      <c r="G130" t="n">
        <v>3.17</v>
      </c>
      <c r="H130" t="n">
        <v>4</v>
      </c>
      <c r="I130" t="n">
        <v>5</v>
      </c>
      <c r="J130" t="n">
        <v>-1</v>
      </c>
      <c r="K130" t="n">
        <v>-1</v>
      </c>
      <c r="L130">
        <f>HYPERLINK("https://www.defined.fi/sol/46Fy12jQeqci7m7jy4CYuGbVhY1rea6mfxkD4gkMpump?maker=8LLRaGJqZgSuDf9maW1ohb5G1SRqCuKbLX6vdUNWpFp2","https://www.defined.fi/sol/46Fy12jQeqci7m7jy4CYuGbVhY1rea6mfxkD4gkMpump?maker=8LLRaGJqZgSuDf9maW1ohb5G1SRqCuKbLX6vdUNWpFp2")</f>
        <v/>
      </c>
      <c r="M130">
        <f>HYPERLINK("https://dexscreener.com/solana/46Fy12jQeqci7m7jy4CYuGbVhY1rea6mfxkD4gkMpump?maker=8LLRaGJqZgSuDf9maW1ohb5G1SRqCuKbLX6vdUNWpFp2","https://dexscreener.com/solana/46Fy12jQeqci7m7jy4CYuGbVhY1rea6mfxkD4gkMpump?maker=8LLRaGJqZgSuDf9maW1ohb5G1SRqCuKbLX6vdUNWpFp2")</f>
        <v/>
      </c>
    </row>
    <row r="131">
      <c r="A131" t="inlineStr">
        <is>
          <t>9fkCspSqRWqFGcmV4yB1ek2gmmm8zNsATkZy6DTRSpwA</t>
        </is>
      </c>
      <c r="B131" t="inlineStr">
        <is>
          <t>CROCS</t>
        </is>
      </c>
      <c r="C131" t="n">
        <v>7</v>
      </c>
      <c r="D131" t="n">
        <v>0.208</v>
      </c>
      <c r="E131" t="n">
        <v>0.09</v>
      </c>
      <c r="F131" t="n">
        <v>2.29</v>
      </c>
      <c r="G131" t="n">
        <v>2.5</v>
      </c>
      <c r="H131" t="n">
        <v>2</v>
      </c>
      <c r="I131" t="n">
        <v>1</v>
      </c>
      <c r="J131" t="n">
        <v>-1</v>
      </c>
      <c r="K131" t="n">
        <v>-1</v>
      </c>
      <c r="L131">
        <f>HYPERLINK("https://www.defined.fi/sol/9fkCspSqRWqFGcmV4yB1ek2gmmm8zNsATkZy6DTRSpwA?maker=8LLRaGJqZgSuDf9maW1ohb5G1SRqCuKbLX6vdUNWpFp2","https://www.defined.fi/sol/9fkCspSqRWqFGcmV4yB1ek2gmmm8zNsATkZy6DTRSpwA?maker=8LLRaGJqZgSuDf9maW1ohb5G1SRqCuKbLX6vdUNWpFp2")</f>
        <v/>
      </c>
      <c r="M131">
        <f>HYPERLINK("https://dexscreener.com/solana/9fkCspSqRWqFGcmV4yB1ek2gmmm8zNsATkZy6DTRSpwA?maker=8LLRaGJqZgSuDf9maW1ohb5G1SRqCuKbLX6vdUNWpFp2","https://dexscreener.com/solana/9fkCspSqRWqFGcmV4yB1ek2gmmm8zNsATkZy6DTRSpwA?maker=8LLRaGJqZgSuDf9maW1ohb5G1SRqCuKbLX6vdUNWpFp2")</f>
        <v/>
      </c>
    </row>
    <row r="132">
      <c r="A132" t="inlineStr">
        <is>
          <t>3FXT9nipWdfb3QGPXhF2fsjV97Vdbdppj35GtLMEpump</t>
        </is>
      </c>
      <c r="B132" t="inlineStr">
        <is>
          <t>magjeeto</t>
        </is>
      </c>
      <c r="C132" t="n">
        <v>8</v>
      </c>
      <c r="D132" t="n">
        <v>0.112</v>
      </c>
      <c r="E132" t="n">
        <v>-1</v>
      </c>
      <c r="F132" t="n">
        <v>0.928</v>
      </c>
      <c r="G132" t="n">
        <v>1.04</v>
      </c>
      <c r="H132" t="n">
        <v>2</v>
      </c>
      <c r="I132" t="n">
        <v>1</v>
      </c>
      <c r="J132" t="n">
        <v>-1</v>
      </c>
      <c r="K132" t="n">
        <v>-1</v>
      </c>
      <c r="L132">
        <f>HYPERLINK("https://www.defined.fi/sol/3FXT9nipWdfb3QGPXhF2fsjV97Vdbdppj35GtLMEpump?maker=8LLRaGJqZgSuDf9maW1ohb5G1SRqCuKbLX6vdUNWpFp2","https://www.defined.fi/sol/3FXT9nipWdfb3QGPXhF2fsjV97Vdbdppj35GtLMEpump?maker=8LLRaGJqZgSuDf9maW1ohb5G1SRqCuKbLX6vdUNWpFp2")</f>
        <v/>
      </c>
      <c r="M132">
        <f>HYPERLINK("https://dexscreener.com/solana/3FXT9nipWdfb3QGPXhF2fsjV97Vdbdppj35GtLMEpump?maker=8LLRaGJqZgSuDf9maW1ohb5G1SRqCuKbLX6vdUNWpFp2","https://dexscreener.com/solana/3FXT9nipWdfb3QGPXhF2fsjV97Vdbdppj35GtLMEpump?maker=8LLRaGJqZgSuDf9maW1ohb5G1SRqCuKbLX6vdUNWpFp2")</f>
        <v/>
      </c>
    </row>
    <row r="133">
      <c r="A133" t="inlineStr">
        <is>
          <t>Fv4FYb2YnPWsLnk4wtYXZebTVYAHX22wkp2w3a7fpump</t>
        </is>
      </c>
      <c r="B133" t="inlineStr">
        <is>
          <t>unknown_Fv4F</t>
        </is>
      </c>
      <c r="C133" t="n">
        <v>8</v>
      </c>
      <c r="D133" t="n">
        <v>2.16</v>
      </c>
      <c r="E133" t="n">
        <v>0.88</v>
      </c>
      <c r="F133" t="n">
        <v>2.44</v>
      </c>
      <c r="G133" t="n">
        <v>4.6</v>
      </c>
      <c r="H133" t="n">
        <v>4</v>
      </c>
      <c r="I133" t="n">
        <v>4</v>
      </c>
      <c r="J133" t="n">
        <v>-1</v>
      </c>
      <c r="K133" t="n">
        <v>-1</v>
      </c>
      <c r="L133">
        <f>HYPERLINK("https://www.defined.fi/sol/Fv4FYb2YnPWsLnk4wtYXZebTVYAHX22wkp2w3a7fpump?maker=8LLRaGJqZgSuDf9maW1ohb5G1SRqCuKbLX6vdUNWpFp2","https://www.defined.fi/sol/Fv4FYb2YnPWsLnk4wtYXZebTVYAHX22wkp2w3a7fpump?maker=8LLRaGJqZgSuDf9maW1ohb5G1SRqCuKbLX6vdUNWpFp2")</f>
        <v/>
      </c>
      <c r="M133">
        <f>HYPERLINK("https://dexscreener.com/solana/Fv4FYb2YnPWsLnk4wtYXZebTVYAHX22wkp2w3a7fpump?maker=8LLRaGJqZgSuDf9maW1ohb5G1SRqCuKbLX6vdUNWpFp2","https://dexscreener.com/solana/Fv4FYb2YnPWsLnk4wtYXZebTVYAHX22wkp2w3a7fpump?maker=8LLRaGJqZgSuDf9maW1ohb5G1SRqCuKbLX6vdUNWpFp2")</f>
        <v/>
      </c>
    </row>
    <row r="134">
      <c r="A134" t="inlineStr">
        <is>
          <t>9Vi573LkoD4xhGmcWSNAJCBSnYE55r4PGnRUh1NRpump</t>
        </is>
      </c>
      <c r="B134" t="inlineStr">
        <is>
          <t>BUY</t>
        </is>
      </c>
      <c r="C134" t="n">
        <v>8</v>
      </c>
      <c r="D134" t="n">
        <v>-1.05</v>
      </c>
      <c r="E134" t="n">
        <v>-1</v>
      </c>
      <c r="F134" t="n">
        <v>3.22</v>
      </c>
      <c r="G134" t="n">
        <v>2.17</v>
      </c>
      <c r="H134" t="n">
        <v>5</v>
      </c>
      <c r="I134" t="n">
        <v>2</v>
      </c>
      <c r="J134" t="n">
        <v>-1</v>
      </c>
      <c r="K134" t="n">
        <v>-1</v>
      </c>
      <c r="L134">
        <f>HYPERLINK("https://www.defined.fi/sol/9Vi573LkoD4xhGmcWSNAJCBSnYE55r4PGnRUh1NRpump?maker=8LLRaGJqZgSuDf9maW1ohb5G1SRqCuKbLX6vdUNWpFp2","https://www.defined.fi/sol/9Vi573LkoD4xhGmcWSNAJCBSnYE55r4PGnRUh1NRpump?maker=8LLRaGJqZgSuDf9maW1ohb5G1SRqCuKbLX6vdUNWpFp2")</f>
        <v/>
      </c>
      <c r="M134">
        <f>HYPERLINK("https://dexscreener.com/solana/9Vi573LkoD4xhGmcWSNAJCBSnYE55r4PGnRUh1NRpump?maker=8LLRaGJqZgSuDf9maW1ohb5G1SRqCuKbLX6vdUNWpFp2","https://dexscreener.com/solana/9Vi573LkoD4xhGmcWSNAJCBSnYE55r4PGnRUh1NRpump?maker=8LLRaGJqZgSuDf9maW1ohb5G1SRqCuKbLX6vdUNWpFp2")</f>
        <v/>
      </c>
    </row>
    <row r="135">
      <c r="A135" t="inlineStr">
        <is>
          <t>BHFhXBTiFn9WHf1qZ8ewJfefnGKxEB7Cim1RgHfypump</t>
        </is>
      </c>
      <c r="B135" t="inlineStr">
        <is>
          <t>PSI</t>
        </is>
      </c>
      <c r="C135" t="n">
        <v>8</v>
      </c>
      <c r="D135" t="n">
        <v>-0.051</v>
      </c>
      <c r="E135" t="n">
        <v>-1</v>
      </c>
      <c r="F135" t="n">
        <v>1.87</v>
      </c>
      <c r="G135" t="n">
        <v>1.82</v>
      </c>
      <c r="H135" t="n">
        <v>3</v>
      </c>
      <c r="I135" t="n">
        <v>2</v>
      </c>
      <c r="J135" t="n">
        <v>-1</v>
      </c>
      <c r="K135" t="n">
        <v>-1</v>
      </c>
      <c r="L135">
        <f>HYPERLINK("https://www.defined.fi/sol/BHFhXBTiFn9WHf1qZ8ewJfefnGKxEB7Cim1RgHfypump?maker=8LLRaGJqZgSuDf9maW1ohb5G1SRqCuKbLX6vdUNWpFp2","https://www.defined.fi/sol/BHFhXBTiFn9WHf1qZ8ewJfefnGKxEB7Cim1RgHfypump?maker=8LLRaGJqZgSuDf9maW1ohb5G1SRqCuKbLX6vdUNWpFp2")</f>
        <v/>
      </c>
      <c r="M135">
        <f>HYPERLINK("https://dexscreener.com/solana/BHFhXBTiFn9WHf1qZ8ewJfefnGKxEB7Cim1RgHfypump?maker=8LLRaGJqZgSuDf9maW1ohb5G1SRqCuKbLX6vdUNWpFp2","https://dexscreener.com/solana/BHFhXBTiFn9WHf1qZ8ewJfefnGKxEB7Cim1RgHfypump?maker=8LLRaGJqZgSuDf9maW1ohb5G1SRqCuKbLX6vdUNWpFp2")</f>
        <v/>
      </c>
    </row>
    <row r="136">
      <c r="A136" t="inlineStr">
        <is>
          <t>sS5GwArLDCnrwZU6cUCHN2hV4fVNoRj2sapgVBDpump</t>
        </is>
      </c>
      <c r="B136" t="inlineStr">
        <is>
          <t>OCM</t>
        </is>
      </c>
      <c r="C136" t="n">
        <v>8</v>
      </c>
      <c r="D136" t="n">
        <v>-0.107</v>
      </c>
      <c r="E136" t="n">
        <v>-1</v>
      </c>
      <c r="F136" t="n">
        <v>0.497</v>
      </c>
      <c r="G136" t="n">
        <v>0.39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HYPERLINK("https://www.defined.fi/sol/sS5GwArLDCnrwZU6cUCHN2hV4fVNoRj2sapgVBDpump?maker=8LLRaGJqZgSuDf9maW1ohb5G1SRqCuKbLX6vdUNWpFp2","https://www.defined.fi/sol/sS5GwArLDCnrwZU6cUCHN2hV4fVNoRj2sapgVBDpump?maker=8LLRaGJqZgSuDf9maW1ohb5G1SRqCuKbLX6vdUNWpFp2")</f>
        <v/>
      </c>
      <c r="M136">
        <f>HYPERLINK("https://dexscreener.com/solana/sS5GwArLDCnrwZU6cUCHN2hV4fVNoRj2sapgVBDpump?maker=8LLRaGJqZgSuDf9maW1ohb5G1SRqCuKbLX6vdUNWpFp2","https://dexscreener.com/solana/sS5GwArLDCnrwZU6cUCHN2hV4fVNoRj2sapgVBDpump?maker=8LLRaGJqZgSuDf9maW1ohb5G1SRqCuKbLX6vdUNWpFp2")</f>
        <v/>
      </c>
    </row>
    <row r="137">
      <c r="A137" t="inlineStr">
        <is>
          <t>Ah9ZbY6VcE6hq9hjmx3je5xe9nXYkHLscN5rK82tpump</t>
        </is>
      </c>
      <c r="B137" t="inlineStr">
        <is>
          <t>unknown_Ah9Z</t>
        </is>
      </c>
      <c r="C137" t="n">
        <v>8</v>
      </c>
      <c r="D137" t="n">
        <v>-0.164</v>
      </c>
      <c r="E137" t="n">
        <v>-1</v>
      </c>
      <c r="F137" t="n">
        <v>0.472</v>
      </c>
      <c r="G137" t="n">
        <v>0.307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HYPERLINK("https://www.defined.fi/sol/Ah9ZbY6VcE6hq9hjmx3je5xe9nXYkHLscN5rK82tpump?maker=8LLRaGJqZgSuDf9maW1ohb5G1SRqCuKbLX6vdUNWpFp2","https://www.defined.fi/sol/Ah9ZbY6VcE6hq9hjmx3je5xe9nXYkHLscN5rK82tpump?maker=8LLRaGJqZgSuDf9maW1ohb5G1SRqCuKbLX6vdUNWpFp2")</f>
        <v/>
      </c>
      <c r="M137">
        <f>HYPERLINK("https://dexscreener.com/solana/Ah9ZbY6VcE6hq9hjmx3je5xe9nXYkHLscN5rK82tpump?maker=8LLRaGJqZgSuDf9maW1ohb5G1SRqCuKbLX6vdUNWpFp2","https://dexscreener.com/solana/Ah9ZbY6VcE6hq9hjmx3je5xe9nXYkHLscN5rK82tpump?maker=8LLRaGJqZgSuDf9maW1ohb5G1SRqCuKbLX6vdUNWpFp2")</f>
        <v/>
      </c>
    </row>
    <row r="138">
      <c r="A138" t="inlineStr">
        <is>
          <t>CVEfeqikD1mePnf6dgvSXUWkrM28hXCrW5orwJs6pump</t>
        </is>
      </c>
      <c r="B138" t="inlineStr">
        <is>
          <t>unknown_CVEf</t>
        </is>
      </c>
      <c r="C138" t="n">
        <v>8</v>
      </c>
      <c r="D138" t="n">
        <v>-0.058</v>
      </c>
      <c r="E138" t="n">
        <v>-1</v>
      </c>
      <c r="F138" t="n">
        <v>0.931</v>
      </c>
      <c r="G138" t="n">
        <v>0.873</v>
      </c>
      <c r="H138" t="n">
        <v>2</v>
      </c>
      <c r="I138" t="n">
        <v>1</v>
      </c>
      <c r="J138" t="n">
        <v>-1</v>
      </c>
      <c r="K138" t="n">
        <v>-1</v>
      </c>
      <c r="L138">
        <f>HYPERLINK("https://www.defined.fi/sol/CVEfeqikD1mePnf6dgvSXUWkrM28hXCrW5orwJs6pump?maker=8LLRaGJqZgSuDf9maW1ohb5G1SRqCuKbLX6vdUNWpFp2","https://www.defined.fi/sol/CVEfeqikD1mePnf6dgvSXUWkrM28hXCrW5orwJs6pump?maker=8LLRaGJqZgSuDf9maW1ohb5G1SRqCuKbLX6vdUNWpFp2")</f>
        <v/>
      </c>
      <c r="M138">
        <f>HYPERLINK("https://dexscreener.com/solana/CVEfeqikD1mePnf6dgvSXUWkrM28hXCrW5orwJs6pump?maker=8LLRaGJqZgSuDf9maW1ohb5G1SRqCuKbLX6vdUNWpFp2","https://dexscreener.com/solana/CVEfeqikD1mePnf6dgvSXUWkrM28hXCrW5orwJs6pump?maker=8LLRaGJqZgSuDf9maW1ohb5G1SRqCuKbLX6vdUNWpFp2")</f>
        <v/>
      </c>
    </row>
    <row r="139">
      <c r="A139" t="inlineStr">
        <is>
          <t>ZKGGE6yLAznq16LyAs3Va5LMf5QzdpaDWvKyZtMpump</t>
        </is>
      </c>
      <c r="B139" t="inlineStr">
        <is>
          <t>pepi</t>
        </is>
      </c>
      <c r="C139" t="n">
        <v>8</v>
      </c>
      <c r="D139" t="n">
        <v>-0.841</v>
      </c>
      <c r="E139" t="n">
        <v>-1</v>
      </c>
      <c r="F139" t="n">
        <v>2.75</v>
      </c>
      <c r="G139" t="n">
        <v>1.91</v>
      </c>
      <c r="H139" t="n">
        <v>3</v>
      </c>
      <c r="I139" t="n">
        <v>1</v>
      </c>
      <c r="J139" t="n">
        <v>-1</v>
      </c>
      <c r="K139" t="n">
        <v>-1</v>
      </c>
      <c r="L139">
        <f>HYPERLINK("https://www.defined.fi/sol/ZKGGE6yLAznq16LyAs3Va5LMf5QzdpaDWvKyZtMpump?maker=8LLRaGJqZgSuDf9maW1ohb5G1SRqCuKbLX6vdUNWpFp2","https://www.defined.fi/sol/ZKGGE6yLAznq16LyAs3Va5LMf5QzdpaDWvKyZtMpump?maker=8LLRaGJqZgSuDf9maW1ohb5G1SRqCuKbLX6vdUNWpFp2")</f>
        <v/>
      </c>
      <c r="M139">
        <f>HYPERLINK("https://dexscreener.com/solana/ZKGGE6yLAznq16LyAs3Va5LMf5QzdpaDWvKyZtMpump?maker=8LLRaGJqZgSuDf9maW1ohb5G1SRqCuKbLX6vdUNWpFp2","https://dexscreener.com/solana/ZKGGE6yLAznq16LyAs3Va5LMf5QzdpaDWvKyZtMpump?maker=8LLRaGJqZgSuDf9maW1ohb5G1SRqCuKbLX6vdUNWpFp2")</f>
        <v/>
      </c>
    </row>
    <row r="140">
      <c r="A140" t="inlineStr">
        <is>
          <t>DUEikfQrPaM5qnrjpmCsQ3gY4Tms9fwJoLmovvU6pump</t>
        </is>
      </c>
      <c r="B140" t="inlineStr">
        <is>
          <t>unknown_DUEi</t>
        </is>
      </c>
      <c r="C140" t="n">
        <v>8</v>
      </c>
      <c r="D140" t="n">
        <v>-0.012</v>
      </c>
      <c r="E140" t="n">
        <v>-1</v>
      </c>
      <c r="F140" t="n">
        <v>0.46</v>
      </c>
      <c r="G140" t="n">
        <v>0.449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HYPERLINK("https://www.defined.fi/sol/DUEikfQrPaM5qnrjpmCsQ3gY4Tms9fwJoLmovvU6pump?maker=8LLRaGJqZgSuDf9maW1ohb5G1SRqCuKbLX6vdUNWpFp2","https://www.defined.fi/sol/DUEikfQrPaM5qnrjpmCsQ3gY4Tms9fwJoLmovvU6pump?maker=8LLRaGJqZgSuDf9maW1ohb5G1SRqCuKbLX6vdUNWpFp2")</f>
        <v/>
      </c>
      <c r="M140">
        <f>HYPERLINK("https://dexscreener.com/solana/DUEikfQrPaM5qnrjpmCsQ3gY4Tms9fwJoLmovvU6pump?maker=8LLRaGJqZgSuDf9maW1ohb5G1SRqCuKbLX6vdUNWpFp2","https://dexscreener.com/solana/DUEikfQrPaM5qnrjpmCsQ3gY4Tms9fwJoLmovvU6pump?maker=8LLRaGJqZgSuDf9maW1ohb5G1SRqCuKbLX6vdUNWpFp2")</f>
        <v/>
      </c>
    </row>
    <row r="141">
      <c r="A141" t="inlineStr">
        <is>
          <t>8HfFvgutvKBjdbTqm8h6qZ2VSJ3TxwrZxHT3m34Cpump</t>
        </is>
      </c>
      <c r="B141" t="inlineStr">
        <is>
          <t>unknown_8HfF</t>
        </is>
      </c>
      <c r="C141" t="n">
        <v>8</v>
      </c>
      <c r="D141" t="n">
        <v>2.37</v>
      </c>
      <c r="E141" t="n">
        <v>0.63</v>
      </c>
      <c r="F141" t="n">
        <v>3.76</v>
      </c>
      <c r="G141" t="n">
        <v>6.12</v>
      </c>
      <c r="H141" t="n">
        <v>6</v>
      </c>
      <c r="I141" t="n">
        <v>5</v>
      </c>
      <c r="J141" t="n">
        <v>-1</v>
      </c>
      <c r="K141" t="n">
        <v>-1</v>
      </c>
      <c r="L141">
        <f>HYPERLINK("https://www.defined.fi/sol/8HfFvgutvKBjdbTqm8h6qZ2VSJ3TxwrZxHT3m34Cpump?maker=8LLRaGJqZgSuDf9maW1ohb5G1SRqCuKbLX6vdUNWpFp2","https://www.defined.fi/sol/8HfFvgutvKBjdbTqm8h6qZ2VSJ3TxwrZxHT3m34Cpump?maker=8LLRaGJqZgSuDf9maW1ohb5G1SRqCuKbLX6vdUNWpFp2")</f>
        <v/>
      </c>
      <c r="M141">
        <f>HYPERLINK("https://dexscreener.com/solana/8HfFvgutvKBjdbTqm8h6qZ2VSJ3TxwrZxHT3m34Cpump?maker=8LLRaGJqZgSuDf9maW1ohb5G1SRqCuKbLX6vdUNWpFp2","https://dexscreener.com/solana/8HfFvgutvKBjdbTqm8h6qZ2VSJ3TxwrZxHT3m34Cpump?maker=8LLRaGJqZgSuDf9maW1ohb5G1SRqCuKbLX6vdUNWpFp2")</f>
        <v/>
      </c>
    </row>
    <row r="142">
      <c r="A142" t="inlineStr">
        <is>
          <t>3nPTEtbcQodbrNuAkMTQ8jtLFVAsVqvrRNW92KvXpump</t>
        </is>
      </c>
      <c r="B142" t="inlineStr">
        <is>
          <t>Utility</t>
        </is>
      </c>
      <c r="C142" t="n">
        <v>8</v>
      </c>
      <c r="D142" t="n">
        <v>-0.042</v>
      </c>
      <c r="E142" t="n">
        <v>-1</v>
      </c>
      <c r="F142" t="n">
        <v>0.468</v>
      </c>
      <c r="G142" t="n">
        <v>0.426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HYPERLINK("https://www.defined.fi/sol/3nPTEtbcQodbrNuAkMTQ8jtLFVAsVqvrRNW92KvXpump?maker=8LLRaGJqZgSuDf9maW1ohb5G1SRqCuKbLX6vdUNWpFp2","https://www.defined.fi/sol/3nPTEtbcQodbrNuAkMTQ8jtLFVAsVqvrRNW92KvXpump?maker=8LLRaGJqZgSuDf9maW1ohb5G1SRqCuKbLX6vdUNWpFp2")</f>
        <v/>
      </c>
      <c r="M142">
        <f>HYPERLINK("https://dexscreener.com/solana/3nPTEtbcQodbrNuAkMTQ8jtLFVAsVqvrRNW92KvXpump?maker=8LLRaGJqZgSuDf9maW1ohb5G1SRqCuKbLX6vdUNWpFp2","https://dexscreener.com/solana/3nPTEtbcQodbrNuAkMTQ8jtLFVAsVqvrRNW92KvXpump?maker=8LLRaGJqZgSuDf9maW1ohb5G1SRqCuKbLX6vdUNWpFp2")</f>
        <v/>
      </c>
    </row>
    <row r="143">
      <c r="A143" t="inlineStr">
        <is>
          <t>ELd5mMPhMGSqLo14D8p2b4Pt9WcHzkzfBs6UqRB1pump</t>
        </is>
      </c>
      <c r="B143" t="inlineStr">
        <is>
          <t>brick</t>
        </is>
      </c>
      <c r="C143" t="n">
        <v>8</v>
      </c>
      <c r="D143" t="n">
        <v>-0.04</v>
      </c>
      <c r="E143" t="n">
        <v>-1</v>
      </c>
      <c r="F143" t="n">
        <v>0.463</v>
      </c>
      <c r="G143" t="n">
        <v>0.423</v>
      </c>
      <c r="H143" t="n">
        <v>3</v>
      </c>
      <c r="I143" t="n">
        <v>1</v>
      </c>
      <c r="J143" t="n">
        <v>-1</v>
      </c>
      <c r="K143" t="n">
        <v>-1</v>
      </c>
      <c r="L143">
        <f>HYPERLINK("https://www.defined.fi/sol/ELd5mMPhMGSqLo14D8p2b4Pt9WcHzkzfBs6UqRB1pump?maker=8LLRaGJqZgSuDf9maW1ohb5G1SRqCuKbLX6vdUNWpFp2","https://www.defined.fi/sol/ELd5mMPhMGSqLo14D8p2b4Pt9WcHzkzfBs6UqRB1pump?maker=8LLRaGJqZgSuDf9maW1ohb5G1SRqCuKbLX6vdUNWpFp2")</f>
        <v/>
      </c>
      <c r="M143">
        <f>HYPERLINK("https://dexscreener.com/solana/ELd5mMPhMGSqLo14D8p2b4Pt9WcHzkzfBs6UqRB1pump?maker=8LLRaGJqZgSuDf9maW1ohb5G1SRqCuKbLX6vdUNWpFp2","https://dexscreener.com/solana/ELd5mMPhMGSqLo14D8p2b4Pt9WcHzkzfBs6UqRB1pump?maker=8LLRaGJqZgSuDf9maW1ohb5G1SRqCuKbLX6vdUNWpFp2")</f>
        <v/>
      </c>
    </row>
    <row r="144">
      <c r="A144" t="inlineStr">
        <is>
          <t>pQzt1YQQC14bCaEmyYYaZPVnKbU3adwUa865Hkmpump</t>
        </is>
      </c>
      <c r="B144" t="inlineStr">
        <is>
          <t>WIZA</t>
        </is>
      </c>
      <c r="C144" t="n">
        <v>8</v>
      </c>
      <c r="D144" t="n">
        <v>-0.361</v>
      </c>
      <c r="E144" t="n">
        <v>-1</v>
      </c>
      <c r="F144" t="n">
        <v>0.463</v>
      </c>
      <c r="G144" t="n">
        <v>0.102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HYPERLINK("https://www.defined.fi/sol/pQzt1YQQC14bCaEmyYYaZPVnKbU3adwUa865Hkmpump?maker=8LLRaGJqZgSuDf9maW1ohb5G1SRqCuKbLX6vdUNWpFp2","https://www.defined.fi/sol/pQzt1YQQC14bCaEmyYYaZPVnKbU3adwUa865Hkmpump?maker=8LLRaGJqZgSuDf9maW1ohb5G1SRqCuKbLX6vdUNWpFp2")</f>
        <v/>
      </c>
      <c r="M144">
        <f>HYPERLINK("https://dexscreener.com/solana/pQzt1YQQC14bCaEmyYYaZPVnKbU3adwUa865Hkmpump?maker=8LLRaGJqZgSuDf9maW1ohb5G1SRqCuKbLX6vdUNWpFp2","https://dexscreener.com/solana/pQzt1YQQC14bCaEmyYYaZPVnKbU3adwUa865Hkmpump?maker=8LLRaGJqZgSuDf9maW1ohb5G1SRqCuKbLX6vdUNWpFp2")</f>
        <v/>
      </c>
    </row>
    <row r="145">
      <c r="A145" t="inlineStr">
        <is>
          <t>4aWDoTXpVhj4A46nXoCL3cDayA3Muj8qfmUsTcy2pump</t>
        </is>
      </c>
      <c r="B145" t="inlineStr">
        <is>
          <t>YASSS</t>
        </is>
      </c>
      <c r="C145" t="n">
        <v>8</v>
      </c>
      <c r="D145" t="n">
        <v>-0.341</v>
      </c>
      <c r="E145" t="n">
        <v>-1</v>
      </c>
      <c r="F145" t="n">
        <v>2.38</v>
      </c>
      <c r="G145" t="n">
        <v>2.04</v>
      </c>
      <c r="H145" t="n">
        <v>4</v>
      </c>
      <c r="I145" t="n">
        <v>1</v>
      </c>
      <c r="J145" t="n">
        <v>-1</v>
      </c>
      <c r="K145" t="n">
        <v>-1</v>
      </c>
      <c r="L145">
        <f>HYPERLINK("https://www.defined.fi/sol/4aWDoTXpVhj4A46nXoCL3cDayA3Muj8qfmUsTcy2pump?maker=8LLRaGJqZgSuDf9maW1ohb5G1SRqCuKbLX6vdUNWpFp2","https://www.defined.fi/sol/4aWDoTXpVhj4A46nXoCL3cDayA3Muj8qfmUsTcy2pump?maker=8LLRaGJqZgSuDf9maW1ohb5G1SRqCuKbLX6vdUNWpFp2")</f>
        <v/>
      </c>
      <c r="M145">
        <f>HYPERLINK("https://dexscreener.com/solana/4aWDoTXpVhj4A46nXoCL3cDayA3Muj8qfmUsTcy2pump?maker=8LLRaGJqZgSuDf9maW1ohb5G1SRqCuKbLX6vdUNWpFp2","https://dexscreener.com/solana/4aWDoTXpVhj4A46nXoCL3cDayA3Muj8qfmUsTcy2pump?maker=8LLRaGJqZgSuDf9maW1ohb5G1SRqCuKbLX6vdUNWpFp2")</f>
        <v/>
      </c>
    </row>
    <row r="146">
      <c r="A146" t="inlineStr">
        <is>
          <t>5hiNSTA6xkm9oPERYbyAvX9EbESPy7rDSymiB559pump</t>
        </is>
      </c>
      <c r="B146" t="inlineStr">
        <is>
          <t>BROTHERS</t>
        </is>
      </c>
      <c r="C146" t="n">
        <v>8</v>
      </c>
      <c r="D146" t="n">
        <v>-0.5610000000000001</v>
      </c>
      <c r="E146" t="n">
        <v>-1</v>
      </c>
      <c r="F146" t="n">
        <v>1.03</v>
      </c>
      <c r="G146" t="n">
        <v>0.473</v>
      </c>
      <c r="H146" t="n">
        <v>1</v>
      </c>
      <c r="I146" t="n">
        <v>1</v>
      </c>
      <c r="J146" t="n">
        <v>-1</v>
      </c>
      <c r="K146" t="n">
        <v>-1</v>
      </c>
      <c r="L146">
        <f>HYPERLINK("https://www.defined.fi/sol/5hiNSTA6xkm9oPERYbyAvX9EbESPy7rDSymiB559pump?maker=8LLRaGJqZgSuDf9maW1ohb5G1SRqCuKbLX6vdUNWpFp2","https://www.defined.fi/sol/5hiNSTA6xkm9oPERYbyAvX9EbESPy7rDSymiB559pump?maker=8LLRaGJqZgSuDf9maW1ohb5G1SRqCuKbLX6vdUNWpFp2")</f>
        <v/>
      </c>
      <c r="M146">
        <f>HYPERLINK("https://dexscreener.com/solana/5hiNSTA6xkm9oPERYbyAvX9EbESPy7rDSymiB559pump?maker=8LLRaGJqZgSuDf9maW1ohb5G1SRqCuKbLX6vdUNWpFp2","https://dexscreener.com/solana/5hiNSTA6xkm9oPERYbyAvX9EbESPy7rDSymiB559pump?maker=8LLRaGJqZgSuDf9maW1ohb5G1SRqCuKbLX6vdUNWpFp2")</f>
        <v/>
      </c>
    </row>
    <row r="147">
      <c r="A147" t="inlineStr">
        <is>
          <t>6Aps1anQZYD2pwXzCw6Uyp3gzseTzNB4dti9m6rtod8x</t>
        </is>
      </c>
      <c r="B147" t="inlineStr">
        <is>
          <t>SEND</t>
        </is>
      </c>
      <c r="C147" t="n">
        <v>8</v>
      </c>
      <c r="D147" t="n">
        <v>-2.4</v>
      </c>
      <c r="E147" t="n">
        <v>-1</v>
      </c>
      <c r="F147" t="n">
        <v>4.91</v>
      </c>
      <c r="G147" t="n">
        <v>2.51</v>
      </c>
      <c r="H147" t="n">
        <v>2</v>
      </c>
      <c r="I147" t="n">
        <v>1</v>
      </c>
      <c r="J147" t="n">
        <v>-1</v>
      </c>
      <c r="K147" t="n">
        <v>-1</v>
      </c>
      <c r="L147">
        <f>HYPERLINK("https://www.defined.fi/sol/6Aps1anQZYD2pwXzCw6Uyp3gzseTzNB4dti9m6rtod8x?maker=8LLRaGJqZgSuDf9maW1ohb5G1SRqCuKbLX6vdUNWpFp2","https://www.defined.fi/sol/6Aps1anQZYD2pwXzCw6Uyp3gzseTzNB4dti9m6rtod8x?maker=8LLRaGJqZgSuDf9maW1ohb5G1SRqCuKbLX6vdUNWpFp2")</f>
        <v/>
      </c>
      <c r="M147">
        <f>HYPERLINK("https://dexscreener.com/solana/6Aps1anQZYD2pwXzCw6Uyp3gzseTzNB4dti9m6rtod8x?maker=8LLRaGJqZgSuDf9maW1ohb5G1SRqCuKbLX6vdUNWpFp2","https://dexscreener.com/solana/6Aps1anQZYD2pwXzCw6Uyp3gzseTzNB4dti9m6rtod8x?maker=8LLRaGJqZgSuDf9maW1ohb5G1SRqCuKbLX6vdUNWpFp2")</f>
        <v/>
      </c>
    </row>
    <row r="148">
      <c r="A148" t="inlineStr">
        <is>
          <t>HBksDA7USdNbHE9xFWTf1d1HewugtGwKXZ1nS2dppump</t>
        </is>
      </c>
      <c r="B148" t="inlineStr">
        <is>
          <t>prophecy</t>
        </is>
      </c>
      <c r="C148" t="n">
        <v>8</v>
      </c>
      <c r="D148" t="n">
        <v>-0.86</v>
      </c>
      <c r="E148" t="n">
        <v>-1</v>
      </c>
      <c r="F148" t="n">
        <v>3.3</v>
      </c>
      <c r="G148" t="n">
        <v>2.44</v>
      </c>
      <c r="H148" t="n">
        <v>4</v>
      </c>
      <c r="I148" t="n">
        <v>1</v>
      </c>
      <c r="J148" t="n">
        <v>-1</v>
      </c>
      <c r="K148" t="n">
        <v>-1</v>
      </c>
      <c r="L148">
        <f>HYPERLINK("https://www.defined.fi/sol/HBksDA7USdNbHE9xFWTf1d1HewugtGwKXZ1nS2dppump?maker=8LLRaGJqZgSuDf9maW1ohb5G1SRqCuKbLX6vdUNWpFp2","https://www.defined.fi/sol/HBksDA7USdNbHE9xFWTf1d1HewugtGwKXZ1nS2dppump?maker=8LLRaGJqZgSuDf9maW1ohb5G1SRqCuKbLX6vdUNWpFp2")</f>
        <v/>
      </c>
      <c r="M148">
        <f>HYPERLINK("https://dexscreener.com/solana/HBksDA7USdNbHE9xFWTf1d1HewugtGwKXZ1nS2dppump?maker=8LLRaGJqZgSuDf9maW1ohb5G1SRqCuKbLX6vdUNWpFp2","https://dexscreener.com/solana/HBksDA7USdNbHE9xFWTf1d1HewugtGwKXZ1nS2dppump?maker=8LLRaGJqZgSuDf9maW1ohb5G1SRqCuKbLX6vdUNWpFp2")</f>
        <v/>
      </c>
    </row>
    <row r="149">
      <c r="A149" t="inlineStr">
        <is>
          <t>A3x5tdfa9ZZNNsqPKTTDizWYEVBRaeCxp1FVnvn1pump</t>
        </is>
      </c>
      <c r="B149" t="inlineStr">
        <is>
          <t>FOMO</t>
        </is>
      </c>
      <c r="C149" t="n">
        <v>8</v>
      </c>
      <c r="D149" t="n">
        <v>-0.783</v>
      </c>
      <c r="E149" t="n">
        <v>-1</v>
      </c>
      <c r="F149" t="n">
        <v>1.86</v>
      </c>
      <c r="G149" t="n">
        <v>1.08</v>
      </c>
      <c r="H149" t="n">
        <v>2</v>
      </c>
      <c r="I149" t="n">
        <v>1</v>
      </c>
      <c r="J149" t="n">
        <v>-1</v>
      </c>
      <c r="K149" t="n">
        <v>-1</v>
      </c>
      <c r="L149">
        <f>HYPERLINK("https://www.defined.fi/sol/A3x5tdfa9ZZNNsqPKTTDizWYEVBRaeCxp1FVnvn1pump?maker=8LLRaGJqZgSuDf9maW1ohb5G1SRqCuKbLX6vdUNWpFp2","https://www.defined.fi/sol/A3x5tdfa9ZZNNsqPKTTDizWYEVBRaeCxp1FVnvn1pump?maker=8LLRaGJqZgSuDf9maW1ohb5G1SRqCuKbLX6vdUNWpFp2")</f>
        <v/>
      </c>
      <c r="M149">
        <f>HYPERLINK("https://dexscreener.com/solana/A3x5tdfa9ZZNNsqPKTTDizWYEVBRaeCxp1FVnvn1pump?maker=8LLRaGJqZgSuDf9maW1ohb5G1SRqCuKbLX6vdUNWpFp2","https://dexscreener.com/solana/A3x5tdfa9ZZNNsqPKTTDizWYEVBRaeCxp1FVnvn1pump?maker=8LLRaGJqZgSuDf9maW1ohb5G1SRqCuKbLX6vdUNWpFp2")</f>
        <v/>
      </c>
    </row>
    <row r="150">
      <c r="A150" t="inlineStr">
        <is>
          <t>7CgKnUxxHB5HG598hyhJfqbB47gN2Fdr7TN7WrTjpump</t>
        </is>
      </c>
      <c r="B150" t="inlineStr">
        <is>
          <t>wagmi</t>
        </is>
      </c>
      <c r="C150" t="n">
        <v>8</v>
      </c>
      <c r="D150" t="n">
        <v>3.1</v>
      </c>
      <c r="E150" t="n">
        <v>1.65</v>
      </c>
      <c r="F150" t="n">
        <v>1.88</v>
      </c>
      <c r="G150" t="n">
        <v>4.98</v>
      </c>
      <c r="H150" t="n">
        <v>4</v>
      </c>
      <c r="I150" t="n">
        <v>3</v>
      </c>
      <c r="J150" t="n">
        <v>-1</v>
      </c>
      <c r="K150" t="n">
        <v>-1</v>
      </c>
      <c r="L150">
        <f>HYPERLINK("https://www.defined.fi/sol/7CgKnUxxHB5HG598hyhJfqbB47gN2Fdr7TN7WrTjpump?maker=8LLRaGJqZgSuDf9maW1ohb5G1SRqCuKbLX6vdUNWpFp2","https://www.defined.fi/sol/7CgKnUxxHB5HG598hyhJfqbB47gN2Fdr7TN7WrTjpump?maker=8LLRaGJqZgSuDf9maW1ohb5G1SRqCuKbLX6vdUNWpFp2")</f>
        <v/>
      </c>
      <c r="M150">
        <f>HYPERLINK("https://dexscreener.com/solana/7CgKnUxxHB5HG598hyhJfqbB47gN2Fdr7TN7WrTjpump?maker=8LLRaGJqZgSuDf9maW1ohb5G1SRqCuKbLX6vdUNWpFp2","https://dexscreener.com/solana/7CgKnUxxHB5HG598hyhJfqbB47gN2Fdr7TN7WrTjpump?maker=8LLRaGJqZgSuDf9maW1ohb5G1SRqCuKbLX6vdUNWpFp2")</f>
        <v/>
      </c>
    </row>
    <row r="151">
      <c r="A151" t="inlineStr">
        <is>
          <t>BvWryo31smcVWaZXCvacfTPq1zNzvP5Rt3wkRv2Jpump</t>
        </is>
      </c>
      <c r="B151" t="inlineStr">
        <is>
          <t>trust</t>
        </is>
      </c>
      <c r="C151" t="n">
        <v>8</v>
      </c>
      <c r="D151" t="n">
        <v>-0.17</v>
      </c>
      <c r="E151" t="n">
        <v>-1</v>
      </c>
      <c r="F151" t="n">
        <v>0.467</v>
      </c>
      <c r="G151" t="n">
        <v>0.296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HYPERLINK("https://www.defined.fi/sol/BvWryo31smcVWaZXCvacfTPq1zNzvP5Rt3wkRv2Jpump?maker=8LLRaGJqZgSuDf9maW1ohb5G1SRqCuKbLX6vdUNWpFp2","https://www.defined.fi/sol/BvWryo31smcVWaZXCvacfTPq1zNzvP5Rt3wkRv2Jpump?maker=8LLRaGJqZgSuDf9maW1ohb5G1SRqCuKbLX6vdUNWpFp2")</f>
        <v/>
      </c>
      <c r="M151">
        <f>HYPERLINK("https://dexscreener.com/solana/BvWryo31smcVWaZXCvacfTPq1zNzvP5Rt3wkRv2Jpump?maker=8LLRaGJqZgSuDf9maW1ohb5G1SRqCuKbLX6vdUNWpFp2","https://dexscreener.com/solana/BvWryo31smcVWaZXCvacfTPq1zNzvP5Rt3wkRv2Jpump?maker=8LLRaGJqZgSuDf9maW1ohb5G1SRqCuKbLX6vdUNWpFp2")</f>
        <v/>
      </c>
    </row>
    <row r="152">
      <c r="A152" t="inlineStr">
        <is>
          <t>6EcAuK8dKserezMtv9zB2yyco2LNkDF4tm3B4rPRpump</t>
        </is>
      </c>
      <c r="B152" t="inlineStr">
        <is>
          <t>TV</t>
        </is>
      </c>
      <c r="C152" t="n">
        <v>8</v>
      </c>
      <c r="D152" t="n">
        <v>-0.439</v>
      </c>
      <c r="E152" t="n">
        <v>-1</v>
      </c>
      <c r="F152" t="n">
        <v>1.83</v>
      </c>
      <c r="G152" t="n">
        <v>1.39</v>
      </c>
      <c r="H152" t="n">
        <v>3</v>
      </c>
      <c r="I152" t="n">
        <v>1</v>
      </c>
      <c r="J152" t="n">
        <v>-1</v>
      </c>
      <c r="K152" t="n">
        <v>-1</v>
      </c>
      <c r="L152">
        <f>HYPERLINK("https://www.defined.fi/sol/6EcAuK8dKserezMtv9zB2yyco2LNkDF4tm3B4rPRpump?maker=8LLRaGJqZgSuDf9maW1ohb5G1SRqCuKbLX6vdUNWpFp2","https://www.defined.fi/sol/6EcAuK8dKserezMtv9zB2yyco2LNkDF4tm3B4rPRpump?maker=8LLRaGJqZgSuDf9maW1ohb5G1SRqCuKbLX6vdUNWpFp2")</f>
        <v/>
      </c>
      <c r="M152">
        <f>HYPERLINK("https://dexscreener.com/solana/6EcAuK8dKserezMtv9zB2yyco2LNkDF4tm3B4rPRpump?maker=8LLRaGJqZgSuDf9maW1ohb5G1SRqCuKbLX6vdUNWpFp2","https://dexscreener.com/solana/6EcAuK8dKserezMtv9zB2yyco2LNkDF4tm3B4rPRpump?maker=8LLRaGJqZgSuDf9maW1ohb5G1SRqCuKbLX6vdUNWpFp2")</f>
        <v/>
      </c>
    </row>
    <row r="153">
      <c r="A153" t="inlineStr">
        <is>
          <t>41ogcpM8btW6s33SVNM7spBAQQm1ZVdmuDabLLi9pump</t>
        </is>
      </c>
      <c r="B153" t="inlineStr">
        <is>
          <t>GG</t>
        </is>
      </c>
      <c r="C153" t="n">
        <v>8</v>
      </c>
      <c r="D153" t="n">
        <v>-5.5</v>
      </c>
      <c r="E153" t="n">
        <v>-0.57</v>
      </c>
      <c r="F153" t="n">
        <v>9.65</v>
      </c>
      <c r="G153" t="n">
        <v>4.15</v>
      </c>
      <c r="H153" t="n">
        <v>6</v>
      </c>
      <c r="I153" t="n">
        <v>2</v>
      </c>
      <c r="J153" t="n">
        <v>-1</v>
      </c>
      <c r="K153" t="n">
        <v>-1</v>
      </c>
      <c r="L153">
        <f>HYPERLINK("https://www.defined.fi/sol/41ogcpM8btW6s33SVNM7spBAQQm1ZVdmuDabLLi9pump?maker=8LLRaGJqZgSuDf9maW1ohb5G1SRqCuKbLX6vdUNWpFp2","https://www.defined.fi/sol/41ogcpM8btW6s33SVNM7spBAQQm1ZVdmuDabLLi9pump?maker=8LLRaGJqZgSuDf9maW1ohb5G1SRqCuKbLX6vdUNWpFp2")</f>
        <v/>
      </c>
      <c r="M153">
        <f>HYPERLINK("https://dexscreener.com/solana/41ogcpM8btW6s33SVNM7spBAQQm1ZVdmuDabLLi9pump?maker=8LLRaGJqZgSuDf9maW1ohb5G1SRqCuKbLX6vdUNWpFp2","https://dexscreener.com/solana/41ogcpM8btW6s33SVNM7spBAQQm1ZVdmuDabLLi9pump?maker=8LLRaGJqZgSuDf9maW1ohb5G1SRqCuKbLX6vdUNWpFp2")</f>
        <v/>
      </c>
    </row>
    <row r="154">
      <c r="A154" t="inlineStr">
        <is>
          <t>8S4EGngWEB1wGXiSp1wNNjbqHeBqKGB3e488tPVepump</t>
        </is>
      </c>
      <c r="B154" t="inlineStr">
        <is>
          <t>Pom</t>
        </is>
      </c>
      <c r="C154" t="n">
        <v>8</v>
      </c>
      <c r="D154" t="n">
        <v>-0.034</v>
      </c>
      <c r="E154" t="n">
        <v>-1</v>
      </c>
      <c r="F154" t="n">
        <v>0.357</v>
      </c>
      <c r="G154" t="n">
        <v>0.323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HYPERLINK("https://www.defined.fi/sol/8S4EGngWEB1wGXiSp1wNNjbqHeBqKGB3e488tPVepump?maker=8LLRaGJqZgSuDf9maW1ohb5G1SRqCuKbLX6vdUNWpFp2","https://www.defined.fi/sol/8S4EGngWEB1wGXiSp1wNNjbqHeBqKGB3e488tPVepump?maker=8LLRaGJqZgSuDf9maW1ohb5G1SRqCuKbLX6vdUNWpFp2")</f>
        <v/>
      </c>
      <c r="M154">
        <f>HYPERLINK("https://dexscreener.com/solana/8S4EGngWEB1wGXiSp1wNNjbqHeBqKGB3e488tPVepump?maker=8LLRaGJqZgSuDf9maW1ohb5G1SRqCuKbLX6vdUNWpFp2","https://dexscreener.com/solana/8S4EGngWEB1wGXiSp1wNNjbqHeBqKGB3e488tPVepump?maker=8LLRaGJqZgSuDf9maW1ohb5G1SRqCuKbLX6vdUNWpFp2")</f>
        <v/>
      </c>
    </row>
    <row r="155">
      <c r="A155" t="inlineStr">
        <is>
          <t>8YAJiw48i648XwvbF3rsKm6w3WL4dmaE4dNR2HSTpump</t>
        </is>
      </c>
      <c r="B155" t="inlineStr">
        <is>
          <t>RAPE</t>
        </is>
      </c>
      <c r="C155" t="n">
        <v>8</v>
      </c>
      <c r="D155" t="n">
        <v>-0.244</v>
      </c>
      <c r="E155" t="n">
        <v>-1</v>
      </c>
      <c r="F155" t="n">
        <v>1.91</v>
      </c>
      <c r="G155" t="n">
        <v>1.67</v>
      </c>
      <c r="H155" t="n">
        <v>4</v>
      </c>
      <c r="I155" t="n">
        <v>1</v>
      </c>
      <c r="J155" t="n">
        <v>-1</v>
      </c>
      <c r="K155" t="n">
        <v>-1</v>
      </c>
      <c r="L155">
        <f>HYPERLINK("https://www.defined.fi/sol/8YAJiw48i648XwvbF3rsKm6w3WL4dmaE4dNR2HSTpump?maker=8LLRaGJqZgSuDf9maW1ohb5G1SRqCuKbLX6vdUNWpFp2","https://www.defined.fi/sol/8YAJiw48i648XwvbF3rsKm6w3WL4dmaE4dNR2HSTpump?maker=8LLRaGJqZgSuDf9maW1ohb5G1SRqCuKbLX6vdUNWpFp2")</f>
        <v/>
      </c>
      <c r="M155">
        <f>HYPERLINK("https://dexscreener.com/solana/8YAJiw48i648XwvbF3rsKm6w3WL4dmaE4dNR2HSTpump?maker=8LLRaGJqZgSuDf9maW1ohb5G1SRqCuKbLX6vdUNWpFp2","https://dexscreener.com/solana/8YAJiw48i648XwvbF3rsKm6w3WL4dmaE4dNR2HSTpump?maker=8LLRaGJqZgSuDf9maW1ohb5G1SRqCuKbLX6vdUNWpFp2")</f>
        <v/>
      </c>
    </row>
    <row r="156">
      <c r="A156" t="inlineStr">
        <is>
          <t>6fqWdMdPPfizAYZwQtAxmGTtMEoFMfdTgjtMCJgTpump</t>
        </is>
      </c>
      <c r="B156" t="inlineStr">
        <is>
          <t>WHALE</t>
        </is>
      </c>
      <c r="C156" t="n">
        <v>8</v>
      </c>
      <c r="D156" t="n">
        <v>-0.107</v>
      </c>
      <c r="E156" t="n">
        <v>-0.11</v>
      </c>
      <c r="F156" t="n">
        <v>0.952</v>
      </c>
      <c r="G156" t="n">
        <v>0.845</v>
      </c>
      <c r="H156" t="n">
        <v>2</v>
      </c>
      <c r="I156" t="n">
        <v>1</v>
      </c>
      <c r="J156" t="n">
        <v>-1</v>
      </c>
      <c r="K156" t="n">
        <v>-1</v>
      </c>
      <c r="L156">
        <f>HYPERLINK("https://www.defined.fi/sol/6fqWdMdPPfizAYZwQtAxmGTtMEoFMfdTgjtMCJgTpump?maker=8LLRaGJqZgSuDf9maW1ohb5G1SRqCuKbLX6vdUNWpFp2","https://www.defined.fi/sol/6fqWdMdPPfizAYZwQtAxmGTtMEoFMfdTgjtMCJgTpump?maker=8LLRaGJqZgSuDf9maW1ohb5G1SRqCuKbLX6vdUNWpFp2")</f>
        <v/>
      </c>
      <c r="M156">
        <f>HYPERLINK("https://dexscreener.com/solana/6fqWdMdPPfizAYZwQtAxmGTtMEoFMfdTgjtMCJgTpump?maker=8LLRaGJqZgSuDf9maW1ohb5G1SRqCuKbLX6vdUNWpFp2","https://dexscreener.com/solana/6fqWdMdPPfizAYZwQtAxmGTtMEoFMfdTgjtMCJgTpump?maker=8LLRaGJqZgSuDf9maW1ohb5G1SRqCuKbLX6vdUNWpFp2")</f>
        <v/>
      </c>
    </row>
    <row r="157">
      <c r="A157" t="inlineStr">
        <is>
          <t>8kENz7LsyFphnY43kELxrVQw1B9UZ6Vvug6YofAwpump</t>
        </is>
      </c>
      <c r="B157" t="inlineStr">
        <is>
          <t>Loki</t>
        </is>
      </c>
      <c r="C157" t="n">
        <v>8</v>
      </c>
      <c r="D157" t="n">
        <v>-0.219</v>
      </c>
      <c r="E157" t="n">
        <v>-1</v>
      </c>
      <c r="F157" t="n">
        <v>0.416</v>
      </c>
      <c r="G157" t="n">
        <v>0.197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HYPERLINK("https://www.defined.fi/sol/8kENz7LsyFphnY43kELxrVQw1B9UZ6Vvug6YofAwpump?maker=8LLRaGJqZgSuDf9maW1ohb5G1SRqCuKbLX6vdUNWpFp2","https://www.defined.fi/sol/8kENz7LsyFphnY43kELxrVQw1B9UZ6Vvug6YofAwpump?maker=8LLRaGJqZgSuDf9maW1ohb5G1SRqCuKbLX6vdUNWpFp2")</f>
        <v/>
      </c>
      <c r="M157">
        <f>HYPERLINK("https://dexscreener.com/solana/8kENz7LsyFphnY43kELxrVQw1B9UZ6Vvug6YofAwpump?maker=8LLRaGJqZgSuDf9maW1ohb5G1SRqCuKbLX6vdUNWpFp2","https://dexscreener.com/solana/8kENz7LsyFphnY43kELxrVQw1B9UZ6Vvug6YofAwpump?maker=8LLRaGJqZgSuDf9maW1ohb5G1SRqCuKbLX6vdUNWpFp2")</f>
        <v/>
      </c>
    </row>
    <row r="158">
      <c r="A158" t="inlineStr">
        <is>
          <t>8ZvKkYoY5Ckk3T59VrSxyBdi4Tgof61U8J1DDEjPpump</t>
        </is>
      </c>
      <c r="B158" t="inlineStr">
        <is>
          <t>CHEAT</t>
        </is>
      </c>
      <c r="C158" t="n">
        <v>8</v>
      </c>
      <c r="D158" t="n">
        <v>0.41</v>
      </c>
      <c r="E158" t="n">
        <v>-1</v>
      </c>
      <c r="F158" t="n">
        <v>0.946</v>
      </c>
      <c r="G158" t="n">
        <v>1.36</v>
      </c>
      <c r="H158" t="n">
        <v>2</v>
      </c>
      <c r="I158" t="n">
        <v>1</v>
      </c>
      <c r="J158" t="n">
        <v>-1</v>
      </c>
      <c r="K158" t="n">
        <v>-1</v>
      </c>
      <c r="L158">
        <f>HYPERLINK("https://www.defined.fi/sol/8ZvKkYoY5Ckk3T59VrSxyBdi4Tgof61U8J1DDEjPpump?maker=8LLRaGJqZgSuDf9maW1ohb5G1SRqCuKbLX6vdUNWpFp2","https://www.defined.fi/sol/8ZvKkYoY5Ckk3T59VrSxyBdi4Tgof61U8J1DDEjPpump?maker=8LLRaGJqZgSuDf9maW1ohb5G1SRqCuKbLX6vdUNWpFp2")</f>
        <v/>
      </c>
      <c r="M158">
        <f>HYPERLINK("https://dexscreener.com/solana/8ZvKkYoY5Ckk3T59VrSxyBdi4Tgof61U8J1DDEjPpump?maker=8LLRaGJqZgSuDf9maW1ohb5G1SRqCuKbLX6vdUNWpFp2","https://dexscreener.com/solana/8ZvKkYoY5Ckk3T59VrSxyBdi4Tgof61U8J1DDEjPpump?maker=8LLRaGJqZgSuDf9maW1ohb5G1SRqCuKbLX6vdUNWpFp2")</f>
        <v/>
      </c>
    </row>
    <row r="159">
      <c r="A159" t="inlineStr">
        <is>
          <t>35oT3W8pEBfiAU55YZ1FgsjL8PbsbK4cDYkmFoaHpump</t>
        </is>
      </c>
      <c r="B159" t="inlineStr">
        <is>
          <t>better</t>
        </is>
      </c>
      <c r="C159" t="n">
        <v>8</v>
      </c>
      <c r="D159" t="n">
        <v>-0.051</v>
      </c>
      <c r="E159" t="n">
        <v>-1</v>
      </c>
      <c r="F159" t="n">
        <v>0.507</v>
      </c>
      <c r="G159" t="n">
        <v>0.455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HYPERLINK("https://www.defined.fi/sol/35oT3W8pEBfiAU55YZ1FgsjL8PbsbK4cDYkmFoaHpump?maker=8LLRaGJqZgSuDf9maW1ohb5G1SRqCuKbLX6vdUNWpFp2","https://www.defined.fi/sol/35oT3W8pEBfiAU55YZ1FgsjL8PbsbK4cDYkmFoaHpump?maker=8LLRaGJqZgSuDf9maW1ohb5G1SRqCuKbLX6vdUNWpFp2")</f>
        <v/>
      </c>
      <c r="M159">
        <f>HYPERLINK("https://dexscreener.com/solana/35oT3W8pEBfiAU55YZ1FgsjL8PbsbK4cDYkmFoaHpump?maker=8LLRaGJqZgSuDf9maW1ohb5G1SRqCuKbLX6vdUNWpFp2","https://dexscreener.com/solana/35oT3W8pEBfiAU55YZ1FgsjL8PbsbK4cDYkmFoaHpump?maker=8LLRaGJqZgSuDf9maW1ohb5G1SRqCuKbLX6vdUNWpFp2")</f>
        <v/>
      </c>
    </row>
    <row r="160">
      <c r="A160" t="inlineStr">
        <is>
          <t>GU1D5MoRHwwUTFY35VG5iChRk3UhjhyUjqRSMrT5pump</t>
        </is>
      </c>
      <c r="B160" t="inlineStr">
        <is>
          <t>tom</t>
        </is>
      </c>
      <c r="C160" t="n">
        <v>8</v>
      </c>
      <c r="D160" t="n">
        <v>-0.149</v>
      </c>
      <c r="E160" t="n">
        <v>-1</v>
      </c>
      <c r="F160" t="n">
        <v>0.323</v>
      </c>
      <c r="G160" t="n">
        <v>0.174</v>
      </c>
      <c r="H160" t="n">
        <v>1</v>
      </c>
      <c r="I160" t="n">
        <v>1</v>
      </c>
      <c r="J160" t="n">
        <v>-1</v>
      </c>
      <c r="K160" t="n">
        <v>-1</v>
      </c>
      <c r="L160">
        <f>HYPERLINK("https://www.defined.fi/sol/GU1D5MoRHwwUTFY35VG5iChRk3UhjhyUjqRSMrT5pump?maker=8LLRaGJqZgSuDf9maW1ohb5G1SRqCuKbLX6vdUNWpFp2","https://www.defined.fi/sol/GU1D5MoRHwwUTFY35VG5iChRk3UhjhyUjqRSMrT5pump?maker=8LLRaGJqZgSuDf9maW1ohb5G1SRqCuKbLX6vdUNWpFp2")</f>
        <v/>
      </c>
      <c r="M160">
        <f>HYPERLINK("https://dexscreener.com/solana/GU1D5MoRHwwUTFY35VG5iChRk3UhjhyUjqRSMrT5pump?maker=8LLRaGJqZgSuDf9maW1ohb5G1SRqCuKbLX6vdUNWpFp2","https://dexscreener.com/solana/GU1D5MoRHwwUTFY35VG5iChRk3UhjhyUjqRSMrT5pump?maker=8LLRaGJqZgSuDf9maW1ohb5G1SRqCuKbLX6vdUNWpFp2")</f>
        <v/>
      </c>
    </row>
    <row r="161">
      <c r="A161" t="inlineStr">
        <is>
          <t>9AjY3q3SiL9Sn8quLhQWL2Gvrrj6HzKsxscphdpppump</t>
        </is>
      </c>
      <c r="B161" t="inlineStr">
        <is>
          <t>GOI-CHAN</t>
        </is>
      </c>
      <c r="C161" t="n">
        <v>8</v>
      </c>
      <c r="D161" t="n">
        <v>-0.195</v>
      </c>
      <c r="E161" t="n">
        <v>-1</v>
      </c>
      <c r="F161" t="n">
        <v>0.5629999999999999</v>
      </c>
      <c r="G161" t="n">
        <v>0.368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HYPERLINK("https://www.defined.fi/sol/9AjY3q3SiL9Sn8quLhQWL2Gvrrj6HzKsxscphdpppump?maker=8LLRaGJqZgSuDf9maW1ohb5G1SRqCuKbLX6vdUNWpFp2","https://www.defined.fi/sol/9AjY3q3SiL9Sn8quLhQWL2Gvrrj6HzKsxscphdpppump?maker=8LLRaGJqZgSuDf9maW1ohb5G1SRqCuKbLX6vdUNWpFp2")</f>
        <v/>
      </c>
      <c r="M161">
        <f>HYPERLINK("https://dexscreener.com/solana/9AjY3q3SiL9Sn8quLhQWL2Gvrrj6HzKsxscphdpppump?maker=8LLRaGJqZgSuDf9maW1ohb5G1SRqCuKbLX6vdUNWpFp2","https://dexscreener.com/solana/9AjY3q3SiL9Sn8quLhQWL2Gvrrj6HzKsxscphdpppump?maker=8LLRaGJqZgSuDf9maW1ohb5G1SRqCuKbLX6vdUNWpFp2")</f>
        <v/>
      </c>
    </row>
    <row r="162">
      <c r="A162" t="inlineStr">
        <is>
          <t>Hiqq8cWgSrJJn6GdVtaBfKKna19qp6S3vxag12Yspump</t>
        </is>
      </c>
      <c r="B162" t="inlineStr">
        <is>
          <t>friiiii</t>
        </is>
      </c>
      <c r="C162" t="n">
        <v>8</v>
      </c>
      <c r="D162" t="n">
        <v>-0.214</v>
      </c>
      <c r="E162" t="n">
        <v>-1</v>
      </c>
      <c r="F162" t="n">
        <v>0.948</v>
      </c>
      <c r="G162" t="n">
        <v>0.734</v>
      </c>
      <c r="H162" t="n">
        <v>2</v>
      </c>
      <c r="I162" t="n">
        <v>1</v>
      </c>
      <c r="J162" t="n">
        <v>-1</v>
      </c>
      <c r="K162" t="n">
        <v>-1</v>
      </c>
      <c r="L162">
        <f>HYPERLINK("https://www.defined.fi/sol/Hiqq8cWgSrJJn6GdVtaBfKKna19qp6S3vxag12Yspump?maker=8LLRaGJqZgSuDf9maW1ohb5G1SRqCuKbLX6vdUNWpFp2","https://www.defined.fi/sol/Hiqq8cWgSrJJn6GdVtaBfKKna19qp6S3vxag12Yspump?maker=8LLRaGJqZgSuDf9maW1ohb5G1SRqCuKbLX6vdUNWpFp2")</f>
        <v/>
      </c>
      <c r="M162">
        <f>HYPERLINK("https://dexscreener.com/solana/Hiqq8cWgSrJJn6GdVtaBfKKna19qp6S3vxag12Yspump?maker=8LLRaGJqZgSuDf9maW1ohb5G1SRqCuKbLX6vdUNWpFp2","https://dexscreener.com/solana/Hiqq8cWgSrJJn6GdVtaBfKKna19qp6S3vxag12Yspump?maker=8LLRaGJqZgSuDf9maW1ohb5G1SRqCuKbLX6vdUNWpFp2")</f>
        <v/>
      </c>
    </row>
    <row r="163">
      <c r="A163" t="inlineStr">
        <is>
          <t>BTuXPUWxF3CPEZ9h8ioLXLcUSDbTyKpAMzxPcjwspump</t>
        </is>
      </c>
      <c r="B163" t="inlineStr">
        <is>
          <t>CHIGMA</t>
        </is>
      </c>
      <c r="C163" t="n">
        <v>8</v>
      </c>
      <c r="D163" t="n">
        <v>-0.189</v>
      </c>
      <c r="E163" t="n">
        <v>-1</v>
      </c>
      <c r="F163" t="n">
        <v>0.378</v>
      </c>
      <c r="G163" t="n">
        <v>0.188</v>
      </c>
      <c r="H163" t="n">
        <v>1</v>
      </c>
      <c r="I163" t="n">
        <v>1</v>
      </c>
      <c r="J163" t="n">
        <v>-1</v>
      </c>
      <c r="K163" t="n">
        <v>-1</v>
      </c>
      <c r="L163">
        <f>HYPERLINK("https://www.defined.fi/sol/BTuXPUWxF3CPEZ9h8ioLXLcUSDbTyKpAMzxPcjwspump?maker=8LLRaGJqZgSuDf9maW1ohb5G1SRqCuKbLX6vdUNWpFp2","https://www.defined.fi/sol/BTuXPUWxF3CPEZ9h8ioLXLcUSDbTyKpAMzxPcjwspump?maker=8LLRaGJqZgSuDf9maW1ohb5G1SRqCuKbLX6vdUNWpFp2")</f>
        <v/>
      </c>
      <c r="M163">
        <f>HYPERLINK("https://dexscreener.com/solana/BTuXPUWxF3CPEZ9h8ioLXLcUSDbTyKpAMzxPcjwspump?maker=8LLRaGJqZgSuDf9maW1ohb5G1SRqCuKbLX6vdUNWpFp2","https://dexscreener.com/solana/BTuXPUWxF3CPEZ9h8ioLXLcUSDbTyKpAMzxPcjwspump?maker=8LLRaGJqZgSuDf9maW1ohb5G1SRqCuKbLX6vdUNWpFp2")</f>
        <v/>
      </c>
    </row>
    <row r="164">
      <c r="A164" t="inlineStr">
        <is>
          <t>BNvrhFMXXCtYgszuPGdPLa2v9hUpPWwvre2bLusjpump</t>
        </is>
      </c>
      <c r="B164" t="inlineStr">
        <is>
          <t>Au</t>
        </is>
      </c>
      <c r="C164" t="n">
        <v>8</v>
      </c>
      <c r="D164" t="n">
        <v>-0.386</v>
      </c>
      <c r="E164" t="n">
        <v>-1</v>
      </c>
      <c r="F164" t="n">
        <v>1.4</v>
      </c>
      <c r="G164" t="n">
        <v>1.02</v>
      </c>
      <c r="H164" t="n">
        <v>3</v>
      </c>
      <c r="I164" t="n">
        <v>2</v>
      </c>
      <c r="J164" t="n">
        <v>-1</v>
      </c>
      <c r="K164" t="n">
        <v>-1</v>
      </c>
      <c r="L164">
        <f>HYPERLINK("https://www.defined.fi/sol/BNvrhFMXXCtYgszuPGdPLa2v9hUpPWwvre2bLusjpump?maker=8LLRaGJqZgSuDf9maW1ohb5G1SRqCuKbLX6vdUNWpFp2","https://www.defined.fi/sol/BNvrhFMXXCtYgszuPGdPLa2v9hUpPWwvre2bLusjpump?maker=8LLRaGJqZgSuDf9maW1ohb5G1SRqCuKbLX6vdUNWpFp2")</f>
        <v/>
      </c>
      <c r="M164">
        <f>HYPERLINK("https://dexscreener.com/solana/BNvrhFMXXCtYgszuPGdPLa2v9hUpPWwvre2bLusjpump?maker=8LLRaGJqZgSuDf9maW1ohb5G1SRqCuKbLX6vdUNWpFp2","https://dexscreener.com/solana/BNvrhFMXXCtYgszuPGdPLa2v9hUpPWwvre2bLusjpump?maker=8LLRaGJqZgSuDf9maW1ohb5G1SRqCuKbLX6vdUNWpFp2")</f>
        <v/>
      </c>
    </row>
    <row r="165">
      <c r="A165" t="inlineStr">
        <is>
          <t>6rey3BnR6bMzE2W1Gnm9h7aKnWjLZAkBJnNw1iaApump</t>
        </is>
      </c>
      <c r="B165" t="inlineStr">
        <is>
          <t>MEN</t>
        </is>
      </c>
      <c r="C165" t="n">
        <v>8</v>
      </c>
      <c r="D165" t="n">
        <v>-0.539</v>
      </c>
      <c r="E165" t="n">
        <v>-0.59</v>
      </c>
      <c r="F165" t="n">
        <v>0.911</v>
      </c>
      <c r="G165" t="n">
        <v>0.372</v>
      </c>
      <c r="H165" t="n">
        <v>1</v>
      </c>
      <c r="I165" t="n">
        <v>1</v>
      </c>
      <c r="J165" t="n">
        <v>-1</v>
      </c>
      <c r="K165" t="n">
        <v>-1</v>
      </c>
      <c r="L165">
        <f>HYPERLINK("https://www.defined.fi/sol/6rey3BnR6bMzE2W1Gnm9h7aKnWjLZAkBJnNw1iaApump?maker=8LLRaGJqZgSuDf9maW1ohb5G1SRqCuKbLX6vdUNWpFp2","https://www.defined.fi/sol/6rey3BnR6bMzE2W1Gnm9h7aKnWjLZAkBJnNw1iaApump?maker=8LLRaGJqZgSuDf9maW1ohb5G1SRqCuKbLX6vdUNWpFp2")</f>
        <v/>
      </c>
      <c r="M165">
        <f>HYPERLINK("https://dexscreener.com/solana/6rey3BnR6bMzE2W1Gnm9h7aKnWjLZAkBJnNw1iaApump?maker=8LLRaGJqZgSuDf9maW1ohb5G1SRqCuKbLX6vdUNWpFp2","https://dexscreener.com/solana/6rey3BnR6bMzE2W1Gnm9h7aKnWjLZAkBJnNw1iaApump?maker=8LLRaGJqZgSuDf9maW1ohb5G1SRqCuKbLX6vdUNWpFp2")</f>
        <v/>
      </c>
    </row>
    <row r="166">
      <c r="A166" t="inlineStr">
        <is>
          <t>4gDCHK6jsPsdZi84N4rY6ACecxBJWsYkcfHhf8bHpump</t>
        </is>
      </c>
      <c r="B166" t="inlineStr">
        <is>
          <t>ZIGGY</t>
        </is>
      </c>
      <c r="C166" t="n">
        <v>8</v>
      </c>
      <c r="D166" t="n">
        <v>-3.57</v>
      </c>
      <c r="E166" t="n">
        <v>-0.49</v>
      </c>
      <c r="F166" t="n">
        <v>7.29</v>
      </c>
      <c r="G166" t="n">
        <v>3.72</v>
      </c>
      <c r="H166" t="n">
        <v>5</v>
      </c>
      <c r="I166" t="n">
        <v>1</v>
      </c>
      <c r="J166" t="n">
        <v>-1</v>
      </c>
      <c r="K166" t="n">
        <v>-1</v>
      </c>
      <c r="L166">
        <f>HYPERLINK("https://www.defined.fi/sol/4gDCHK6jsPsdZi84N4rY6ACecxBJWsYkcfHhf8bHpump?maker=8LLRaGJqZgSuDf9maW1ohb5G1SRqCuKbLX6vdUNWpFp2","https://www.defined.fi/sol/4gDCHK6jsPsdZi84N4rY6ACecxBJWsYkcfHhf8bHpump?maker=8LLRaGJqZgSuDf9maW1ohb5G1SRqCuKbLX6vdUNWpFp2")</f>
        <v/>
      </c>
      <c r="M166">
        <f>HYPERLINK("https://dexscreener.com/solana/4gDCHK6jsPsdZi84N4rY6ACecxBJWsYkcfHhf8bHpump?maker=8LLRaGJqZgSuDf9maW1ohb5G1SRqCuKbLX6vdUNWpFp2","https://dexscreener.com/solana/4gDCHK6jsPsdZi84N4rY6ACecxBJWsYkcfHhf8bHpump?maker=8LLRaGJqZgSuDf9maW1ohb5G1SRqCuKbLX6vdUNWpFp2")</f>
        <v/>
      </c>
    </row>
    <row r="167">
      <c r="A167" t="inlineStr">
        <is>
          <t>CuxLp2nnuaJyjLVuQLFZsLG4FvBybVy5L4DNyqcKpump</t>
        </is>
      </c>
      <c r="B167" t="inlineStr">
        <is>
          <t>Mitchdata</t>
        </is>
      </c>
      <c r="C167" t="n">
        <v>8</v>
      </c>
      <c r="D167" t="n">
        <v>-0.221</v>
      </c>
      <c r="E167" t="n">
        <v>-1</v>
      </c>
      <c r="F167" t="n">
        <v>0.451</v>
      </c>
      <c r="G167" t="n">
        <v>0.23</v>
      </c>
      <c r="H167" t="n">
        <v>1</v>
      </c>
      <c r="I167" t="n">
        <v>1</v>
      </c>
      <c r="J167" t="n">
        <v>-1</v>
      </c>
      <c r="K167" t="n">
        <v>-1</v>
      </c>
      <c r="L167">
        <f>HYPERLINK("https://www.defined.fi/sol/CuxLp2nnuaJyjLVuQLFZsLG4FvBybVy5L4DNyqcKpump?maker=8LLRaGJqZgSuDf9maW1ohb5G1SRqCuKbLX6vdUNWpFp2","https://www.defined.fi/sol/CuxLp2nnuaJyjLVuQLFZsLG4FvBybVy5L4DNyqcKpump?maker=8LLRaGJqZgSuDf9maW1ohb5G1SRqCuKbLX6vdUNWpFp2")</f>
        <v/>
      </c>
      <c r="M167">
        <f>HYPERLINK("https://dexscreener.com/solana/CuxLp2nnuaJyjLVuQLFZsLG4FvBybVy5L4DNyqcKpump?maker=8LLRaGJqZgSuDf9maW1ohb5G1SRqCuKbLX6vdUNWpFp2","https://dexscreener.com/solana/CuxLp2nnuaJyjLVuQLFZsLG4FvBybVy5L4DNyqcKpump?maker=8LLRaGJqZgSuDf9maW1ohb5G1SRqCuKbLX6vdUNWpFp2")</f>
        <v/>
      </c>
    </row>
    <row r="168">
      <c r="A168" t="inlineStr">
        <is>
          <t>Gj6PVLoFUUt7CM1CaamLJKW9mGEnzhotDP7its7Vpump</t>
        </is>
      </c>
      <c r="B168" t="inlineStr">
        <is>
          <t>SON</t>
        </is>
      </c>
      <c r="C168" t="n">
        <v>8</v>
      </c>
      <c r="D168" t="n">
        <v>3.21</v>
      </c>
      <c r="E168" t="n">
        <v>1.01</v>
      </c>
      <c r="F168" t="n">
        <v>3.18</v>
      </c>
      <c r="G168" t="n">
        <v>6.39</v>
      </c>
      <c r="H168" t="n">
        <v>4</v>
      </c>
      <c r="I168" t="n">
        <v>10</v>
      </c>
      <c r="J168" t="n">
        <v>-1</v>
      </c>
      <c r="K168" t="n">
        <v>-1</v>
      </c>
      <c r="L168">
        <f>HYPERLINK("https://www.defined.fi/sol/Gj6PVLoFUUt7CM1CaamLJKW9mGEnzhotDP7its7Vpump?maker=8LLRaGJqZgSuDf9maW1ohb5G1SRqCuKbLX6vdUNWpFp2","https://www.defined.fi/sol/Gj6PVLoFUUt7CM1CaamLJKW9mGEnzhotDP7its7Vpump?maker=8LLRaGJqZgSuDf9maW1ohb5G1SRqCuKbLX6vdUNWpFp2")</f>
        <v/>
      </c>
      <c r="M168">
        <f>HYPERLINK("https://dexscreener.com/solana/Gj6PVLoFUUt7CM1CaamLJKW9mGEnzhotDP7its7Vpump?maker=8LLRaGJqZgSuDf9maW1ohb5G1SRqCuKbLX6vdUNWpFp2","https://dexscreener.com/solana/Gj6PVLoFUUt7CM1CaamLJKW9mGEnzhotDP7its7Vpump?maker=8LLRaGJqZgSuDf9maW1ohb5G1SRqCuKbLX6vdUNWpFp2")</f>
        <v/>
      </c>
    </row>
    <row r="169">
      <c r="A169" t="inlineStr">
        <is>
          <t>sQhVWndYRoNyp2AGDGfbw6LNqaYhBEeqzYW8xrKpump</t>
        </is>
      </c>
      <c r="B169" t="inlineStr">
        <is>
          <t>PUMP</t>
        </is>
      </c>
      <c r="C169" t="n">
        <v>8</v>
      </c>
      <c r="D169" t="n">
        <v>-0.098</v>
      </c>
      <c r="E169" t="n">
        <v>-0.11</v>
      </c>
      <c r="F169" t="n">
        <v>0.908</v>
      </c>
      <c r="G169" t="n">
        <v>0.8100000000000001</v>
      </c>
      <c r="H169" t="n">
        <v>1</v>
      </c>
      <c r="I169" t="n">
        <v>1</v>
      </c>
      <c r="J169" t="n">
        <v>-1</v>
      </c>
      <c r="K169" t="n">
        <v>-1</v>
      </c>
      <c r="L169">
        <f>HYPERLINK("https://www.defined.fi/sol/sQhVWndYRoNyp2AGDGfbw6LNqaYhBEeqzYW8xrKpump?maker=8LLRaGJqZgSuDf9maW1ohb5G1SRqCuKbLX6vdUNWpFp2","https://www.defined.fi/sol/sQhVWndYRoNyp2AGDGfbw6LNqaYhBEeqzYW8xrKpump?maker=8LLRaGJqZgSuDf9maW1ohb5G1SRqCuKbLX6vdUNWpFp2")</f>
        <v/>
      </c>
      <c r="M169">
        <f>HYPERLINK("https://dexscreener.com/solana/sQhVWndYRoNyp2AGDGfbw6LNqaYhBEeqzYW8xrKpump?maker=8LLRaGJqZgSuDf9maW1ohb5G1SRqCuKbLX6vdUNWpFp2","https://dexscreener.com/solana/sQhVWndYRoNyp2AGDGfbw6LNqaYhBEeqzYW8xrKpump?maker=8LLRaGJqZgSuDf9maW1ohb5G1SRqCuKbLX6vdUNWpFp2")</f>
        <v/>
      </c>
    </row>
    <row r="170">
      <c r="A170" t="inlineStr">
        <is>
          <t>FkYjJHpeNRbZfRSWZmwP4cY7pPGecf3aL4rXv68dpump</t>
        </is>
      </c>
      <c r="B170" t="inlineStr">
        <is>
          <t>early</t>
        </is>
      </c>
      <c r="C170" t="n">
        <v>8</v>
      </c>
      <c r="D170" t="n">
        <v>6.53</v>
      </c>
      <c r="E170" t="n">
        <v>4.85</v>
      </c>
      <c r="F170" t="n">
        <v>1.35</v>
      </c>
      <c r="G170" t="n">
        <v>7.88</v>
      </c>
      <c r="H170" t="n">
        <v>4</v>
      </c>
      <c r="I170" t="n">
        <v>5</v>
      </c>
      <c r="J170" t="n">
        <v>-1</v>
      </c>
      <c r="K170" t="n">
        <v>-1</v>
      </c>
      <c r="L170">
        <f>HYPERLINK("https://www.defined.fi/sol/FkYjJHpeNRbZfRSWZmwP4cY7pPGecf3aL4rXv68dpump?maker=8LLRaGJqZgSuDf9maW1ohb5G1SRqCuKbLX6vdUNWpFp2","https://www.defined.fi/sol/FkYjJHpeNRbZfRSWZmwP4cY7pPGecf3aL4rXv68dpump?maker=8LLRaGJqZgSuDf9maW1ohb5G1SRqCuKbLX6vdUNWpFp2")</f>
        <v/>
      </c>
      <c r="M170">
        <f>HYPERLINK("https://dexscreener.com/solana/FkYjJHpeNRbZfRSWZmwP4cY7pPGecf3aL4rXv68dpump?maker=8LLRaGJqZgSuDf9maW1ohb5G1SRqCuKbLX6vdUNWpFp2","https://dexscreener.com/solana/FkYjJHpeNRbZfRSWZmwP4cY7pPGecf3aL4rXv68dpump?maker=8LLRaGJqZgSuDf9maW1ohb5G1SRqCuKbLX6vdUNWpFp2")</f>
        <v/>
      </c>
    </row>
    <row r="171">
      <c r="A171" t="inlineStr">
        <is>
          <t>99AF7GoJzj2MdmdtjqBw1erP2vSwB9WynDvJhRu4pump</t>
        </is>
      </c>
      <c r="B171" t="inlineStr">
        <is>
          <t>Benji</t>
        </is>
      </c>
      <c r="C171" t="n">
        <v>8</v>
      </c>
      <c r="D171" t="n">
        <v>-0.496</v>
      </c>
      <c r="E171" t="n">
        <v>-0.36</v>
      </c>
      <c r="F171" t="n">
        <v>1.37</v>
      </c>
      <c r="G171" t="n">
        <v>0.872</v>
      </c>
      <c r="H171" t="n">
        <v>2</v>
      </c>
      <c r="I171" t="n">
        <v>1</v>
      </c>
      <c r="J171" t="n">
        <v>-1</v>
      </c>
      <c r="K171" t="n">
        <v>-1</v>
      </c>
      <c r="L171">
        <f>HYPERLINK("https://www.defined.fi/sol/99AF7GoJzj2MdmdtjqBw1erP2vSwB9WynDvJhRu4pump?maker=8LLRaGJqZgSuDf9maW1ohb5G1SRqCuKbLX6vdUNWpFp2","https://www.defined.fi/sol/99AF7GoJzj2MdmdtjqBw1erP2vSwB9WynDvJhRu4pump?maker=8LLRaGJqZgSuDf9maW1ohb5G1SRqCuKbLX6vdUNWpFp2")</f>
        <v/>
      </c>
      <c r="M171">
        <f>HYPERLINK("https://dexscreener.com/solana/99AF7GoJzj2MdmdtjqBw1erP2vSwB9WynDvJhRu4pump?maker=8LLRaGJqZgSuDf9maW1ohb5G1SRqCuKbLX6vdUNWpFp2","https://dexscreener.com/solana/99AF7GoJzj2MdmdtjqBw1erP2vSwB9WynDvJhRu4pump?maker=8LLRaGJqZgSuDf9maW1ohb5G1SRqCuKbLX6vdUNWpFp2")</f>
        <v/>
      </c>
    </row>
    <row r="172">
      <c r="A172" t="inlineStr">
        <is>
          <t>CWZg8fGDB8zeR7TQv1bJoPf3EYuHumYZk1gkR6kbpump</t>
        </is>
      </c>
      <c r="B172" t="inlineStr">
        <is>
          <t>ruby</t>
        </is>
      </c>
      <c r="C172" t="n">
        <v>8</v>
      </c>
      <c r="D172" t="n">
        <v>-0.272</v>
      </c>
      <c r="E172" t="n">
        <v>-1</v>
      </c>
      <c r="F172" t="n">
        <v>0.373</v>
      </c>
      <c r="G172" t="n">
        <v>0.101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HYPERLINK("https://www.defined.fi/sol/CWZg8fGDB8zeR7TQv1bJoPf3EYuHumYZk1gkR6kbpump?maker=8LLRaGJqZgSuDf9maW1ohb5G1SRqCuKbLX6vdUNWpFp2","https://www.defined.fi/sol/CWZg8fGDB8zeR7TQv1bJoPf3EYuHumYZk1gkR6kbpump?maker=8LLRaGJqZgSuDf9maW1ohb5G1SRqCuKbLX6vdUNWpFp2")</f>
        <v/>
      </c>
      <c r="M172">
        <f>HYPERLINK("https://dexscreener.com/solana/CWZg8fGDB8zeR7TQv1bJoPf3EYuHumYZk1gkR6kbpump?maker=8LLRaGJqZgSuDf9maW1ohb5G1SRqCuKbLX6vdUNWpFp2","https://dexscreener.com/solana/CWZg8fGDB8zeR7TQv1bJoPf3EYuHumYZk1gkR6kbpump?maker=8LLRaGJqZgSuDf9maW1ohb5G1SRqCuKbLX6vdUNWpFp2")</f>
        <v/>
      </c>
    </row>
    <row r="173">
      <c r="A173" t="inlineStr">
        <is>
          <t>DwsbgTXdvFB2Xf15xCyHpYPNzpxbYVUqSRQ7utCypump</t>
        </is>
      </c>
      <c r="B173" t="inlineStr">
        <is>
          <t>$FOYK</t>
        </is>
      </c>
      <c r="C173" t="n">
        <v>9</v>
      </c>
      <c r="D173" t="n">
        <v>-0.108</v>
      </c>
      <c r="E173" t="n">
        <v>-1</v>
      </c>
      <c r="F173" t="n">
        <v>0.456</v>
      </c>
      <c r="G173" t="n">
        <v>0.348</v>
      </c>
      <c r="H173" t="n">
        <v>2</v>
      </c>
      <c r="I173" t="n">
        <v>1</v>
      </c>
      <c r="J173" t="n">
        <v>-1</v>
      </c>
      <c r="K173" t="n">
        <v>-1</v>
      </c>
      <c r="L173">
        <f>HYPERLINK("https://www.defined.fi/sol/DwsbgTXdvFB2Xf15xCyHpYPNzpxbYVUqSRQ7utCypump?maker=8LLRaGJqZgSuDf9maW1ohb5G1SRqCuKbLX6vdUNWpFp2","https://www.defined.fi/sol/DwsbgTXdvFB2Xf15xCyHpYPNzpxbYVUqSRQ7utCypump?maker=8LLRaGJqZgSuDf9maW1ohb5G1SRqCuKbLX6vdUNWpFp2")</f>
        <v/>
      </c>
      <c r="M173">
        <f>HYPERLINK("https://dexscreener.com/solana/DwsbgTXdvFB2Xf15xCyHpYPNzpxbYVUqSRQ7utCypump?maker=8LLRaGJqZgSuDf9maW1ohb5G1SRqCuKbLX6vdUNWpFp2","https://dexscreener.com/solana/DwsbgTXdvFB2Xf15xCyHpYPNzpxbYVUqSRQ7utCypump?maker=8LLRaGJqZgSuDf9maW1ohb5G1SRqCuKbLX6vdUNWpFp2")</f>
        <v/>
      </c>
    </row>
    <row r="174">
      <c r="A174" t="inlineStr">
        <is>
          <t>A2xX5eBmEQPKtYKHk7UCPcabXsGYGehwJmurdzAnpump</t>
        </is>
      </c>
      <c r="B174" t="inlineStr">
        <is>
          <t>IFU</t>
        </is>
      </c>
      <c r="C174" t="n">
        <v>9</v>
      </c>
      <c r="D174" t="n">
        <v>0.09</v>
      </c>
      <c r="E174" t="n">
        <v>-1</v>
      </c>
      <c r="F174" t="n">
        <v>0.981</v>
      </c>
      <c r="G174" t="n">
        <v>1.07</v>
      </c>
      <c r="H174" t="n">
        <v>2</v>
      </c>
      <c r="I174" t="n">
        <v>2</v>
      </c>
      <c r="J174" t="n">
        <v>-1</v>
      </c>
      <c r="K174" t="n">
        <v>-1</v>
      </c>
      <c r="L174">
        <f>HYPERLINK("https://www.defined.fi/sol/A2xX5eBmEQPKtYKHk7UCPcabXsGYGehwJmurdzAnpump?maker=8LLRaGJqZgSuDf9maW1ohb5G1SRqCuKbLX6vdUNWpFp2","https://www.defined.fi/sol/A2xX5eBmEQPKtYKHk7UCPcabXsGYGehwJmurdzAnpump?maker=8LLRaGJqZgSuDf9maW1ohb5G1SRqCuKbLX6vdUNWpFp2")</f>
        <v/>
      </c>
      <c r="M174">
        <f>HYPERLINK("https://dexscreener.com/solana/A2xX5eBmEQPKtYKHk7UCPcabXsGYGehwJmurdzAnpump?maker=8LLRaGJqZgSuDf9maW1ohb5G1SRqCuKbLX6vdUNWpFp2","https://dexscreener.com/solana/A2xX5eBmEQPKtYKHk7UCPcabXsGYGehwJmurdzAnpump?maker=8LLRaGJqZgSuDf9maW1ohb5G1SRqCuKbLX6vdUNWpFp2")</f>
        <v/>
      </c>
    </row>
    <row r="175">
      <c r="A175" t="inlineStr">
        <is>
          <t>7HEXZkoKyVupDizcfPB1fUE2uVdyG2uX9TJGLCA6pump</t>
        </is>
      </c>
      <c r="B175" t="inlineStr">
        <is>
          <t>qed</t>
        </is>
      </c>
      <c r="C175" t="n">
        <v>9</v>
      </c>
      <c r="D175" t="n">
        <v>-0.045</v>
      </c>
      <c r="E175" t="n">
        <v>-1</v>
      </c>
      <c r="F175" t="n">
        <v>0.394</v>
      </c>
      <c r="G175" t="n">
        <v>0.35</v>
      </c>
      <c r="H175" t="n">
        <v>1</v>
      </c>
      <c r="I175" t="n">
        <v>1</v>
      </c>
      <c r="J175" t="n">
        <v>-1</v>
      </c>
      <c r="K175" t="n">
        <v>-1</v>
      </c>
      <c r="L175">
        <f>HYPERLINK("https://www.defined.fi/sol/7HEXZkoKyVupDizcfPB1fUE2uVdyG2uX9TJGLCA6pump?maker=8LLRaGJqZgSuDf9maW1ohb5G1SRqCuKbLX6vdUNWpFp2","https://www.defined.fi/sol/7HEXZkoKyVupDizcfPB1fUE2uVdyG2uX9TJGLCA6pump?maker=8LLRaGJqZgSuDf9maW1ohb5G1SRqCuKbLX6vdUNWpFp2")</f>
        <v/>
      </c>
      <c r="M175">
        <f>HYPERLINK("https://dexscreener.com/solana/7HEXZkoKyVupDizcfPB1fUE2uVdyG2uX9TJGLCA6pump?maker=8LLRaGJqZgSuDf9maW1ohb5G1SRqCuKbLX6vdUNWpFp2","https://dexscreener.com/solana/7HEXZkoKyVupDizcfPB1fUE2uVdyG2uX9TJGLCA6pump?maker=8LLRaGJqZgSuDf9maW1ohb5G1SRqCuKbLX6vdUNWpFp2")</f>
        <v/>
      </c>
    </row>
    <row r="176">
      <c r="A176" t="inlineStr">
        <is>
          <t>45qB69mFUnoDzCrePwWt5WaftLySME7sAZSbKMrnkDzE</t>
        </is>
      </c>
      <c r="B176" t="inlineStr">
        <is>
          <t>luv</t>
        </is>
      </c>
      <c r="C176" t="n">
        <v>9</v>
      </c>
      <c r="D176" t="n">
        <v>0.077</v>
      </c>
      <c r="E176" t="n">
        <v>-1</v>
      </c>
      <c r="F176" t="n">
        <v>0.466</v>
      </c>
      <c r="G176" t="n">
        <v>0.543</v>
      </c>
      <c r="H176" t="n">
        <v>1</v>
      </c>
      <c r="I176" t="n">
        <v>1</v>
      </c>
      <c r="J176" t="n">
        <v>-1</v>
      </c>
      <c r="K176" t="n">
        <v>-1</v>
      </c>
      <c r="L176">
        <f>HYPERLINK("https://www.defined.fi/sol/45qB69mFUnoDzCrePwWt5WaftLySME7sAZSbKMrnkDzE?maker=8LLRaGJqZgSuDf9maW1ohb5G1SRqCuKbLX6vdUNWpFp2","https://www.defined.fi/sol/45qB69mFUnoDzCrePwWt5WaftLySME7sAZSbKMrnkDzE?maker=8LLRaGJqZgSuDf9maW1ohb5G1SRqCuKbLX6vdUNWpFp2")</f>
        <v/>
      </c>
      <c r="M176">
        <f>HYPERLINK("https://dexscreener.com/solana/45qB69mFUnoDzCrePwWt5WaftLySME7sAZSbKMrnkDzE?maker=8LLRaGJqZgSuDf9maW1ohb5G1SRqCuKbLX6vdUNWpFp2","https://dexscreener.com/solana/45qB69mFUnoDzCrePwWt5WaftLySME7sAZSbKMrnkDzE?maker=8LLRaGJqZgSuDf9maW1ohb5G1SRqCuKbLX6vdUNWpFp2")</f>
        <v/>
      </c>
    </row>
    <row r="177">
      <c r="A177" t="inlineStr">
        <is>
          <t>H5yRQLkYEyggjqkCqr3nyAHjFoH7RWU2WGft8Ef8pump</t>
        </is>
      </c>
      <c r="B177" t="inlineStr">
        <is>
          <t>SUN</t>
        </is>
      </c>
      <c r="C177" t="n">
        <v>9</v>
      </c>
      <c r="D177" t="n">
        <v>0.011</v>
      </c>
      <c r="E177" t="n">
        <v>-1</v>
      </c>
      <c r="F177" t="n">
        <v>0.45</v>
      </c>
      <c r="G177" t="n">
        <v>0.462</v>
      </c>
      <c r="H177" t="n">
        <v>1</v>
      </c>
      <c r="I177" t="n">
        <v>1</v>
      </c>
      <c r="J177" t="n">
        <v>-1</v>
      </c>
      <c r="K177" t="n">
        <v>-1</v>
      </c>
      <c r="L177">
        <f>HYPERLINK("https://www.defined.fi/sol/H5yRQLkYEyggjqkCqr3nyAHjFoH7RWU2WGft8Ef8pump?maker=8LLRaGJqZgSuDf9maW1ohb5G1SRqCuKbLX6vdUNWpFp2","https://www.defined.fi/sol/H5yRQLkYEyggjqkCqr3nyAHjFoH7RWU2WGft8Ef8pump?maker=8LLRaGJqZgSuDf9maW1ohb5G1SRqCuKbLX6vdUNWpFp2")</f>
        <v/>
      </c>
      <c r="M177">
        <f>HYPERLINK("https://dexscreener.com/solana/H5yRQLkYEyggjqkCqr3nyAHjFoH7RWU2WGft8Ef8pump?maker=8LLRaGJqZgSuDf9maW1ohb5G1SRqCuKbLX6vdUNWpFp2","https://dexscreener.com/solana/H5yRQLkYEyggjqkCqr3nyAHjFoH7RWU2WGft8Ef8pump?maker=8LLRaGJqZgSuDf9maW1ohb5G1SRqCuKbLX6vdUNWpFp2")</f>
        <v/>
      </c>
    </row>
    <row r="178">
      <c r="A178" t="inlineStr">
        <is>
          <t>B43WbANTe76SSdNj6VWRGgz6fouhsXXbwFNSXb9tpump</t>
        </is>
      </c>
      <c r="B178" t="inlineStr">
        <is>
          <t>FRAUD</t>
        </is>
      </c>
      <c r="C178" t="n">
        <v>9</v>
      </c>
      <c r="D178" t="n">
        <v>0.115</v>
      </c>
      <c r="E178" t="n">
        <v>0.12</v>
      </c>
      <c r="F178" t="n">
        <v>0.948</v>
      </c>
      <c r="G178" t="n">
        <v>1.06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HYPERLINK("https://www.defined.fi/sol/B43WbANTe76SSdNj6VWRGgz6fouhsXXbwFNSXb9tpump?maker=8LLRaGJqZgSuDf9maW1ohb5G1SRqCuKbLX6vdUNWpFp2","https://www.defined.fi/sol/B43WbANTe76SSdNj6VWRGgz6fouhsXXbwFNSXb9tpump?maker=8LLRaGJqZgSuDf9maW1ohb5G1SRqCuKbLX6vdUNWpFp2")</f>
        <v/>
      </c>
      <c r="M178">
        <f>HYPERLINK("https://dexscreener.com/solana/B43WbANTe76SSdNj6VWRGgz6fouhsXXbwFNSXb9tpump?maker=8LLRaGJqZgSuDf9maW1ohb5G1SRqCuKbLX6vdUNWpFp2","https://dexscreener.com/solana/B43WbANTe76SSdNj6VWRGgz6fouhsXXbwFNSXb9tpump?maker=8LLRaGJqZgSuDf9maW1ohb5G1SRqCuKbLX6vdUNWpFp2")</f>
        <v/>
      </c>
    </row>
    <row r="179">
      <c r="A179" t="inlineStr">
        <is>
          <t>B9DNQ2tYM2p8qH9ifc69rsVcHR2ETetGoBFhqmQqKdVN</t>
        </is>
      </c>
      <c r="B179" t="inlineStr">
        <is>
          <t>RAT</t>
        </is>
      </c>
      <c r="C179" t="n">
        <v>9</v>
      </c>
      <c r="D179" t="n">
        <v>1.85</v>
      </c>
      <c r="E179" t="n">
        <v>1.38</v>
      </c>
      <c r="F179" t="n">
        <v>1.34</v>
      </c>
      <c r="G179" t="n">
        <v>3.19</v>
      </c>
      <c r="H179" t="n">
        <v>2</v>
      </c>
      <c r="I179" t="n">
        <v>2</v>
      </c>
      <c r="J179" t="n">
        <v>-1</v>
      </c>
      <c r="K179" t="n">
        <v>-1</v>
      </c>
      <c r="L179">
        <f>HYPERLINK("https://www.defined.fi/sol/B9DNQ2tYM2p8qH9ifc69rsVcHR2ETetGoBFhqmQqKdVN?maker=8LLRaGJqZgSuDf9maW1ohb5G1SRqCuKbLX6vdUNWpFp2","https://www.defined.fi/sol/B9DNQ2tYM2p8qH9ifc69rsVcHR2ETetGoBFhqmQqKdVN?maker=8LLRaGJqZgSuDf9maW1ohb5G1SRqCuKbLX6vdUNWpFp2")</f>
        <v/>
      </c>
      <c r="M179">
        <f>HYPERLINK("https://dexscreener.com/solana/B9DNQ2tYM2p8qH9ifc69rsVcHR2ETetGoBFhqmQqKdVN?maker=8LLRaGJqZgSuDf9maW1ohb5G1SRqCuKbLX6vdUNWpFp2","https://dexscreener.com/solana/B9DNQ2tYM2p8qH9ifc69rsVcHR2ETetGoBFhqmQqKdVN?maker=8LLRaGJqZgSuDf9maW1ohb5G1SRqCuKbLX6vdUNWpFp2")</f>
        <v/>
      </c>
    </row>
    <row r="180">
      <c r="A180" t="inlineStr">
        <is>
          <t>4CV56QMAcEyd3CpaWpRmqZqF7q4aAWp17RDq7P6uGPRH</t>
        </is>
      </c>
      <c r="B180" t="inlineStr">
        <is>
          <t>Pixel</t>
        </is>
      </c>
      <c r="C180" t="n">
        <v>9</v>
      </c>
      <c r="D180" t="n">
        <v>-0.151</v>
      </c>
      <c r="E180" t="n">
        <v>-1</v>
      </c>
      <c r="F180" t="n">
        <v>0.458</v>
      </c>
      <c r="G180" t="n">
        <v>0.307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HYPERLINK("https://www.defined.fi/sol/4CV56QMAcEyd3CpaWpRmqZqF7q4aAWp17RDq7P6uGPRH?maker=8LLRaGJqZgSuDf9maW1ohb5G1SRqCuKbLX6vdUNWpFp2","https://www.defined.fi/sol/4CV56QMAcEyd3CpaWpRmqZqF7q4aAWp17RDq7P6uGPRH?maker=8LLRaGJqZgSuDf9maW1ohb5G1SRqCuKbLX6vdUNWpFp2")</f>
        <v/>
      </c>
      <c r="M180">
        <f>HYPERLINK("https://dexscreener.com/solana/4CV56QMAcEyd3CpaWpRmqZqF7q4aAWp17RDq7P6uGPRH?maker=8LLRaGJqZgSuDf9maW1ohb5G1SRqCuKbLX6vdUNWpFp2","https://dexscreener.com/solana/4CV56QMAcEyd3CpaWpRmqZqF7q4aAWp17RDq7P6uGPRH?maker=8LLRaGJqZgSuDf9maW1ohb5G1SRqCuKbLX6vdUNWpFp2")</f>
        <v/>
      </c>
    </row>
    <row r="181">
      <c r="A181" t="inlineStr">
        <is>
          <t>DMF7dX8Qg6HknTuh7xD64daPLDShJMM5aZd8oLHepump</t>
        </is>
      </c>
      <c r="B181" t="inlineStr">
        <is>
          <t>MAXCAT</t>
        </is>
      </c>
      <c r="C181" t="n">
        <v>9</v>
      </c>
      <c r="D181" t="n">
        <v>5.65</v>
      </c>
      <c r="E181" t="n">
        <v>6.15</v>
      </c>
      <c r="F181" t="n">
        <v>0.92</v>
      </c>
      <c r="G181" t="n">
        <v>6.57</v>
      </c>
      <c r="H181" t="n">
        <v>2</v>
      </c>
      <c r="I181" t="n">
        <v>11</v>
      </c>
      <c r="J181" t="n">
        <v>-1</v>
      </c>
      <c r="K181" t="n">
        <v>-1</v>
      </c>
      <c r="L181">
        <f>HYPERLINK("https://www.defined.fi/sol/DMF7dX8Qg6HknTuh7xD64daPLDShJMM5aZd8oLHepump?maker=8LLRaGJqZgSuDf9maW1ohb5G1SRqCuKbLX6vdUNWpFp2","https://www.defined.fi/sol/DMF7dX8Qg6HknTuh7xD64daPLDShJMM5aZd8oLHepump?maker=8LLRaGJqZgSuDf9maW1ohb5G1SRqCuKbLX6vdUNWpFp2")</f>
        <v/>
      </c>
      <c r="M181">
        <f>HYPERLINK("https://dexscreener.com/solana/DMF7dX8Qg6HknTuh7xD64daPLDShJMM5aZd8oLHepump?maker=8LLRaGJqZgSuDf9maW1ohb5G1SRqCuKbLX6vdUNWpFp2","https://dexscreener.com/solana/DMF7dX8Qg6HknTuh7xD64daPLDShJMM5aZd8oLHepump?maker=8LLRaGJqZgSuDf9maW1ohb5G1SRqCuKbLX6vdUNWpFp2")</f>
        <v/>
      </c>
    </row>
    <row r="182">
      <c r="A182" t="inlineStr">
        <is>
          <t>7EfJDrVQH5aMjWvQh2isLaHnaoEX1bpbRzzdYPdoeW3o</t>
        </is>
      </c>
      <c r="B182" t="inlineStr">
        <is>
          <t>mf</t>
        </is>
      </c>
      <c r="C182" t="n">
        <v>9</v>
      </c>
      <c r="D182" t="n">
        <v>0.059</v>
      </c>
      <c r="E182" t="n">
        <v>-1</v>
      </c>
      <c r="F182" t="n">
        <v>0.899</v>
      </c>
      <c r="G182" t="n">
        <v>0.958</v>
      </c>
      <c r="H182" t="n">
        <v>1</v>
      </c>
      <c r="I182" t="n">
        <v>1</v>
      </c>
      <c r="J182" t="n">
        <v>-1</v>
      </c>
      <c r="K182" t="n">
        <v>-1</v>
      </c>
      <c r="L182">
        <f>HYPERLINK("https://www.defined.fi/sol/7EfJDrVQH5aMjWvQh2isLaHnaoEX1bpbRzzdYPdoeW3o?maker=8LLRaGJqZgSuDf9maW1ohb5G1SRqCuKbLX6vdUNWpFp2","https://www.defined.fi/sol/7EfJDrVQH5aMjWvQh2isLaHnaoEX1bpbRzzdYPdoeW3o?maker=8LLRaGJqZgSuDf9maW1ohb5G1SRqCuKbLX6vdUNWpFp2")</f>
        <v/>
      </c>
      <c r="M182">
        <f>HYPERLINK("https://dexscreener.com/solana/7EfJDrVQH5aMjWvQh2isLaHnaoEX1bpbRzzdYPdoeW3o?maker=8LLRaGJqZgSuDf9maW1ohb5G1SRqCuKbLX6vdUNWpFp2","https://dexscreener.com/solana/7EfJDrVQH5aMjWvQh2isLaHnaoEX1bpbRzzdYPdoeW3o?maker=8LLRaGJqZgSuDf9maW1ohb5G1SRqCuKbLX6vdUNWpFp2")</f>
        <v/>
      </c>
    </row>
    <row r="183">
      <c r="A183" t="inlineStr">
        <is>
          <t>Ep1zcWmTwg4wyXHszas8QckzKocetvdcf92LK7bsQTyH</t>
        </is>
      </c>
      <c r="B183" t="inlineStr">
        <is>
          <t>SPINRAT</t>
        </is>
      </c>
      <c r="C183" t="n">
        <v>9</v>
      </c>
      <c r="D183" t="n">
        <v>0.001</v>
      </c>
      <c r="E183" t="n">
        <v>-1</v>
      </c>
      <c r="F183" t="n">
        <v>0.273</v>
      </c>
      <c r="G183" t="n">
        <v>0.274</v>
      </c>
      <c r="H183" t="n">
        <v>1</v>
      </c>
      <c r="I183" t="n">
        <v>1</v>
      </c>
      <c r="J183" t="n">
        <v>-1</v>
      </c>
      <c r="K183" t="n">
        <v>-1</v>
      </c>
      <c r="L183">
        <f>HYPERLINK("https://www.defined.fi/sol/Ep1zcWmTwg4wyXHszas8QckzKocetvdcf92LK7bsQTyH?maker=8LLRaGJqZgSuDf9maW1ohb5G1SRqCuKbLX6vdUNWpFp2","https://www.defined.fi/sol/Ep1zcWmTwg4wyXHszas8QckzKocetvdcf92LK7bsQTyH?maker=8LLRaGJqZgSuDf9maW1ohb5G1SRqCuKbLX6vdUNWpFp2")</f>
        <v/>
      </c>
      <c r="M183">
        <f>HYPERLINK("https://dexscreener.com/solana/Ep1zcWmTwg4wyXHszas8QckzKocetvdcf92LK7bsQTyH?maker=8LLRaGJqZgSuDf9maW1ohb5G1SRqCuKbLX6vdUNWpFp2","https://dexscreener.com/solana/Ep1zcWmTwg4wyXHszas8QckzKocetvdcf92LK7bsQTyH?maker=8LLRaGJqZgSuDf9maW1ohb5G1SRqCuKbLX6vdUNWpFp2")</f>
        <v/>
      </c>
    </row>
    <row r="184">
      <c r="A184" t="inlineStr">
        <is>
          <t>ARygRrYJhXq7srvGyNV5ZKqH3VK3Yybce2Z6nreBpump</t>
        </is>
      </c>
      <c r="B184" t="inlineStr">
        <is>
          <t>claude</t>
        </is>
      </c>
      <c r="C184" t="n">
        <v>9</v>
      </c>
      <c r="D184" t="n">
        <v>-0.32</v>
      </c>
      <c r="E184" t="n">
        <v>-0.36</v>
      </c>
      <c r="F184" t="n">
        <v>0.895</v>
      </c>
      <c r="G184" t="n">
        <v>0.575</v>
      </c>
      <c r="H184" t="n">
        <v>1</v>
      </c>
      <c r="I184" t="n">
        <v>1</v>
      </c>
      <c r="J184" t="n">
        <v>-1</v>
      </c>
      <c r="K184" t="n">
        <v>-1</v>
      </c>
      <c r="L184">
        <f>HYPERLINK("https://www.defined.fi/sol/ARygRrYJhXq7srvGyNV5ZKqH3VK3Yybce2Z6nreBpump?maker=8LLRaGJqZgSuDf9maW1ohb5G1SRqCuKbLX6vdUNWpFp2","https://www.defined.fi/sol/ARygRrYJhXq7srvGyNV5ZKqH3VK3Yybce2Z6nreBpump?maker=8LLRaGJqZgSuDf9maW1ohb5G1SRqCuKbLX6vdUNWpFp2")</f>
        <v/>
      </c>
      <c r="M184">
        <f>HYPERLINK("https://dexscreener.com/solana/ARygRrYJhXq7srvGyNV5ZKqH3VK3Yybce2Z6nreBpump?maker=8LLRaGJqZgSuDf9maW1ohb5G1SRqCuKbLX6vdUNWpFp2","https://dexscreener.com/solana/ARygRrYJhXq7srvGyNV5ZKqH3VK3Yybce2Z6nreBpump?maker=8LLRaGJqZgSuDf9maW1ohb5G1SRqCuKbLX6vdUNWpFp2")</f>
        <v/>
      </c>
    </row>
    <row r="185">
      <c r="A185" t="inlineStr">
        <is>
          <t>FpvDC61rEpxGFC8CuJbUwxp4ZjXkgAjk7R6b2QhBpump</t>
        </is>
      </c>
      <c r="B185" t="inlineStr">
        <is>
          <t>Bus</t>
        </is>
      </c>
      <c r="C185" t="n">
        <v>9</v>
      </c>
      <c r="D185" t="n">
        <v>-0.402</v>
      </c>
      <c r="E185" t="n">
        <v>-1</v>
      </c>
      <c r="F185" t="n">
        <v>0.512</v>
      </c>
      <c r="G185" t="n">
        <v>0.11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HYPERLINK("https://www.defined.fi/sol/FpvDC61rEpxGFC8CuJbUwxp4ZjXkgAjk7R6b2QhBpump?maker=8LLRaGJqZgSuDf9maW1ohb5G1SRqCuKbLX6vdUNWpFp2","https://www.defined.fi/sol/FpvDC61rEpxGFC8CuJbUwxp4ZjXkgAjk7R6b2QhBpump?maker=8LLRaGJqZgSuDf9maW1ohb5G1SRqCuKbLX6vdUNWpFp2")</f>
        <v/>
      </c>
      <c r="M185">
        <f>HYPERLINK("https://dexscreener.com/solana/FpvDC61rEpxGFC8CuJbUwxp4ZjXkgAjk7R6b2QhBpump?maker=8LLRaGJqZgSuDf9maW1ohb5G1SRqCuKbLX6vdUNWpFp2","https://dexscreener.com/solana/FpvDC61rEpxGFC8CuJbUwxp4ZjXkgAjk7R6b2QhBpump?maker=8LLRaGJqZgSuDf9maW1ohb5G1SRqCuKbLX6vdUNWpFp2")</f>
        <v/>
      </c>
    </row>
    <row r="186">
      <c r="A186" t="inlineStr">
        <is>
          <t>DZBztmgHuuY49pVkwCTzusg6SXCpbj16ZeSFfQLapump</t>
        </is>
      </c>
      <c r="B186" t="inlineStr">
        <is>
          <t>CBM</t>
        </is>
      </c>
      <c r="C186" t="n">
        <v>9</v>
      </c>
      <c r="D186" t="n">
        <v>0.448</v>
      </c>
      <c r="E186" t="n">
        <v>0.17</v>
      </c>
      <c r="F186" t="n">
        <v>2.67</v>
      </c>
      <c r="G186" t="n">
        <v>3.12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HYPERLINK("https://www.defined.fi/sol/DZBztmgHuuY49pVkwCTzusg6SXCpbj16ZeSFfQLapump?maker=8LLRaGJqZgSuDf9maW1ohb5G1SRqCuKbLX6vdUNWpFp2","https://www.defined.fi/sol/DZBztmgHuuY49pVkwCTzusg6SXCpbj16ZeSFfQLapump?maker=8LLRaGJqZgSuDf9maW1ohb5G1SRqCuKbLX6vdUNWpFp2")</f>
        <v/>
      </c>
      <c r="M186">
        <f>HYPERLINK("https://dexscreener.com/solana/DZBztmgHuuY49pVkwCTzusg6SXCpbj16ZeSFfQLapump?maker=8LLRaGJqZgSuDf9maW1ohb5G1SRqCuKbLX6vdUNWpFp2","https://dexscreener.com/solana/DZBztmgHuuY49pVkwCTzusg6SXCpbj16ZeSFfQLapump?maker=8LLRaGJqZgSuDf9maW1ohb5G1SRqCuKbLX6vdUNWpFp2")</f>
        <v/>
      </c>
    </row>
    <row r="187">
      <c r="A187" t="inlineStr">
        <is>
          <t>BiBTHkaSisrKJ8KL9dzuqsAiiwVwkXzXrrgeS2b6pump</t>
        </is>
      </c>
      <c r="B187" t="inlineStr">
        <is>
          <t>SHIBA</t>
        </is>
      </c>
      <c r="C187" t="n">
        <v>9</v>
      </c>
      <c r="D187" t="n">
        <v>-0.066</v>
      </c>
      <c r="E187" t="n">
        <v>-1</v>
      </c>
      <c r="F187" t="n">
        <v>0.138</v>
      </c>
      <c r="G187" t="n">
        <v>0.07099999999999999</v>
      </c>
      <c r="H187" t="n">
        <v>1</v>
      </c>
      <c r="I187" t="n">
        <v>1</v>
      </c>
      <c r="J187" t="n">
        <v>-1</v>
      </c>
      <c r="K187" t="n">
        <v>-1</v>
      </c>
      <c r="L187">
        <f>HYPERLINK("https://www.defined.fi/sol/BiBTHkaSisrKJ8KL9dzuqsAiiwVwkXzXrrgeS2b6pump?maker=8LLRaGJqZgSuDf9maW1ohb5G1SRqCuKbLX6vdUNWpFp2","https://www.defined.fi/sol/BiBTHkaSisrKJ8KL9dzuqsAiiwVwkXzXrrgeS2b6pump?maker=8LLRaGJqZgSuDf9maW1ohb5G1SRqCuKbLX6vdUNWpFp2")</f>
        <v/>
      </c>
      <c r="M187">
        <f>HYPERLINK("https://dexscreener.com/solana/BiBTHkaSisrKJ8KL9dzuqsAiiwVwkXzXrrgeS2b6pump?maker=8LLRaGJqZgSuDf9maW1ohb5G1SRqCuKbLX6vdUNWpFp2","https://dexscreener.com/solana/BiBTHkaSisrKJ8KL9dzuqsAiiwVwkXzXrrgeS2b6pump?maker=8LLRaGJqZgSuDf9maW1ohb5G1SRqCuKbLX6vdUNWpFp2")</f>
        <v/>
      </c>
    </row>
    <row r="188">
      <c r="A188" t="inlineStr">
        <is>
          <t>GbAZuwGaLXBaAtQmWCbYe3CV2tXoXcjf75tABpS7ZB8o</t>
        </is>
      </c>
      <c r="B188" t="inlineStr">
        <is>
          <t>bop</t>
        </is>
      </c>
      <c r="C188" t="n">
        <v>9</v>
      </c>
      <c r="D188" t="n">
        <v>-0.224</v>
      </c>
      <c r="E188" t="n">
        <v>-1</v>
      </c>
      <c r="F188" t="n">
        <v>0.432</v>
      </c>
      <c r="G188" t="n">
        <v>0.207</v>
      </c>
      <c r="H188" t="n">
        <v>1</v>
      </c>
      <c r="I188" t="n">
        <v>1</v>
      </c>
      <c r="J188" t="n">
        <v>-1</v>
      </c>
      <c r="K188" t="n">
        <v>-1</v>
      </c>
      <c r="L188">
        <f>HYPERLINK("https://www.defined.fi/sol/GbAZuwGaLXBaAtQmWCbYe3CV2tXoXcjf75tABpS7ZB8o?maker=8LLRaGJqZgSuDf9maW1ohb5G1SRqCuKbLX6vdUNWpFp2","https://www.defined.fi/sol/GbAZuwGaLXBaAtQmWCbYe3CV2tXoXcjf75tABpS7ZB8o?maker=8LLRaGJqZgSuDf9maW1ohb5G1SRqCuKbLX6vdUNWpFp2")</f>
        <v/>
      </c>
      <c r="M188">
        <f>HYPERLINK("https://dexscreener.com/solana/GbAZuwGaLXBaAtQmWCbYe3CV2tXoXcjf75tABpS7ZB8o?maker=8LLRaGJqZgSuDf9maW1ohb5G1SRqCuKbLX6vdUNWpFp2","https://dexscreener.com/solana/GbAZuwGaLXBaAtQmWCbYe3CV2tXoXcjf75tABpS7ZB8o?maker=8LLRaGJqZgSuDf9maW1ohb5G1SRqCuKbLX6vdUNWpFp2")</f>
        <v/>
      </c>
    </row>
    <row r="189">
      <c r="A189" t="inlineStr">
        <is>
          <t>85KXd381JaaujEucY8ouf8TFKPDUze7SKTjfqYQVpump</t>
        </is>
      </c>
      <c r="B189" t="inlineStr">
        <is>
          <t>Robobus</t>
        </is>
      </c>
      <c r="C189" t="n">
        <v>9</v>
      </c>
      <c r="D189" t="n">
        <v>-0.06</v>
      </c>
      <c r="E189" t="n">
        <v>-1</v>
      </c>
      <c r="F189" t="n">
        <v>0.49</v>
      </c>
      <c r="G189" t="n">
        <v>0.43</v>
      </c>
      <c r="H189" t="n">
        <v>1</v>
      </c>
      <c r="I189" t="n">
        <v>1</v>
      </c>
      <c r="J189" t="n">
        <v>-1</v>
      </c>
      <c r="K189" t="n">
        <v>-1</v>
      </c>
      <c r="L189">
        <f>HYPERLINK("https://www.defined.fi/sol/85KXd381JaaujEucY8ouf8TFKPDUze7SKTjfqYQVpump?maker=8LLRaGJqZgSuDf9maW1ohb5G1SRqCuKbLX6vdUNWpFp2","https://www.defined.fi/sol/85KXd381JaaujEucY8ouf8TFKPDUze7SKTjfqYQVpump?maker=8LLRaGJqZgSuDf9maW1ohb5G1SRqCuKbLX6vdUNWpFp2")</f>
        <v/>
      </c>
      <c r="M189">
        <f>HYPERLINK("https://dexscreener.com/solana/85KXd381JaaujEucY8ouf8TFKPDUze7SKTjfqYQVpump?maker=8LLRaGJqZgSuDf9maW1ohb5G1SRqCuKbLX6vdUNWpFp2","https://dexscreener.com/solana/85KXd381JaaujEucY8ouf8TFKPDUze7SKTjfqYQVpump?maker=8LLRaGJqZgSuDf9maW1ohb5G1SRqCuKbLX6vdUNWpFp2")</f>
        <v/>
      </c>
    </row>
    <row r="190">
      <c r="A190" t="inlineStr">
        <is>
          <t>PqUvVQoEJp4cs3toTRu9cQZgXJALQ2fHhVfomPRpump</t>
        </is>
      </c>
      <c r="B190" t="inlineStr">
        <is>
          <t>ROBOT</t>
        </is>
      </c>
      <c r="C190" t="n">
        <v>9</v>
      </c>
      <c r="D190" t="n">
        <v>0.047</v>
      </c>
      <c r="E190" t="n">
        <v>-1</v>
      </c>
      <c r="F190" t="n">
        <v>0.493</v>
      </c>
      <c r="G190" t="n">
        <v>0.54</v>
      </c>
      <c r="H190" t="n">
        <v>1</v>
      </c>
      <c r="I190" t="n">
        <v>1</v>
      </c>
      <c r="J190" t="n">
        <v>-1</v>
      </c>
      <c r="K190" t="n">
        <v>-1</v>
      </c>
      <c r="L190">
        <f>HYPERLINK("https://www.defined.fi/sol/PqUvVQoEJp4cs3toTRu9cQZgXJALQ2fHhVfomPRpump?maker=8LLRaGJqZgSuDf9maW1ohb5G1SRqCuKbLX6vdUNWpFp2","https://www.defined.fi/sol/PqUvVQoEJp4cs3toTRu9cQZgXJALQ2fHhVfomPRpump?maker=8LLRaGJqZgSuDf9maW1ohb5G1SRqCuKbLX6vdUNWpFp2")</f>
        <v/>
      </c>
      <c r="M190">
        <f>HYPERLINK("https://dexscreener.com/solana/PqUvVQoEJp4cs3toTRu9cQZgXJALQ2fHhVfomPRpump?maker=8LLRaGJqZgSuDf9maW1ohb5G1SRqCuKbLX6vdUNWpFp2","https://dexscreener.com/solana/PqUvVQoEJp4cs3toTRu9cQZgXJALQ2fHhVfomPRpump?maker=8LLRaGJqZgSuDf9maW1ohb5G1SRqCuKbLX6vdUNWpFp2")</f>
        <v/>
      </c>
    </row>
    <row r="191">
      <c r="A191" t="inlineStr">
        <is>
          <t>9DeQ2tnzninDwWX7dT3WpkwxM79At6ouEU8fnA2pump</t>
        </is>
      </c>
      <c r="B191" t="inlineStr">
        <is>
          <t>FADB</t>
        </is>
      </c>
      <c r="C191" t="n">
        <v>9</v>
      </c>
      <c r="D191" t="n">
        <v>0.617</v>
      </c>
      <c r="E191" t="n">
        <v>-1</v>
      </c>
      <c r="F191" t="n">
        <v>1.07</v>
      </c>
      <c r="G191" t="n">
        <v>1.69</v>
      </c>
      <c r="H191" t="n">
        <v>2</v>
      </c>
      <c r="I191" t="n">
        <v>2</v>
      </c>
      <c r="J191" t="n">
        <v>-1</v>
      </c>
      <c r="K191" t="n">
        <v>-1</v>
      </c>
      <c r="L191">
        <f>HYPERLINK("https://www.defined.fi/sol/9DeQ2tnzninDwWX7dT3WpkwxM79At6ouEU8fnA2pump?maker=8LLRaGJqZgSuDf9maW1ohb5G1SRqCuKbLX6vdUNWpFp2","https://www.defined.fi/sol/9DeQ2tnzninDwWX7dT3WpkwxM79At6ouEU8fnA2pump?maker=8LLRaGJqZgSuDf9maW1ohb5G1SRqCuKbLX6vdUNWpFp2")</f>
        <v/>
      </c>
      <c r="M191">
        <f>HYPERLINK("https://dexscreener.com/solana/9DeQ2tnzninDwWX7dT3WpkwxM79At6ouEU8fnA2pump?maker=8LLRaGJqZgSuDf9maW1ohb5G1SRqCuKbLX6vdUNWpFp2","https://dexscreener.com/solana/9DeQ2tnzninDwWX7dT3WpkwxM79At6ouEU8fnA2pump?maker=8LLRaGJqZgSuDf9maW1ohb5G1SRqCuKbLX6vdUNWpFp2")</f>
        <v/>
      </c>
    </row>
    <row r="192">
      <c r="A192" t="inlineStr">
        <is>
          <t>JBP3eRfG7RRF75Wsw3CmaNkEBQu59gmKLjdzu3y3Z3yt</t>
        </is>
      </c>
      <c r="B192" t="inlineStr">
        <is>
          <t>MC</t>
        </is>
      </c>
      <c r="C192" t="n">
        <v>9</v>
      </c>
      <c r="D192" t="n">
        <v>-0.479</v>
      </c>
      <c r="E192" t="n">
        <v>-0.16</v>
      </c>
      <c r="F192" t="n">
        <v>3.02</v>
      </c>
      <c r="G192" t="n">
        <v>2.51</v>
      </c>
      <c r="H192" t="n">
        <v>2</v>
      </c>
      <c r="I192" t="n">
        <v>1</v>
      </c>
      <c r="J192" t="n">
        <v>-1</v>
      </c>
      <c r="K192" t="n">
        <v>-1</v>
      </c>
      <c r="L192">
        <f>HYPERLINK("https://www.defined.fi/sol/JBP3eRfG7RRF75Wsw3CmaNkEBQu59gmKLjdzu3y3Z3yt?maker=8LLRaGJqZgSuDf9maW1ohb5G1SRqCuKbLX6vdUNWpFp2","https://www.defined.fi/sol/JBP3eRfG7RRF75Wsw3CmaNkEBQu59gmKLjdzu3y3Z3yt?maker=8LLRaGJqZgSuDf9maW1ohb5G1SRqCuKbLX6vdUNWpFp2")</f>
        <v/>
      </c>
      <c r="M192">
        <f>HYPERLINK("https://dexscreener.com/solana/JBP3eRfG7RRF75Wsw3CmaNkEBQu59gmKLjdzu3y3Z3yt?maker=8LLRaGJqZgSuDf9maW1ohb5G1SRqCuKbLX6vdUNWpFp2","https://dexscreener.com/solana/JBP3eRfG7RRF75Wsw3CmaNkEBQu59gmKLjdzu3y3Z3yt?maker=8LLRaGJqZgSuDf9maW1ohb5G1SRqCuKbLX6vdUNWpFp2")</f>
        <v/>
      </c>
    </row>
    <row r="193">
      <c r="A193" t="inlineStr">
        <is>
          <t>6MsuX4Fc7aQ9FFwnBFnA9oQZhUsFKhnjritV8Hu1pump</t>
        </is>
      </c>
      <c r="B193" t="inlineStr">
        <is>
          <t>99%</t>
        </is>
      </c>
      <c r="C193" t="n">
        <v>9</v>
      </c>
      <c r="D193" t="n">
        <v>3.14</v>
      </c>
      <c r="E193" t="n">
        <v>4.38</v>
      </c>
      <c r="F193" t="n">
        <v>0.717</v>
      </c>
      <c r="G193" t="n">
        <v>3.86</v>
      </c>
      <c r="H193" t="n">
        <v>5</v>
      </c>
      <c r="I193" t="n">
        <v>5</v>
      </c>
      <c r="J193" t="n">
        <v>-1</v>
      </c>
      <c r="K193" t="n">
        <v>-1</v>
      </c>
      <c r="L193">
        <f>HYPERLINK("https://www.defined.fi/sol/6MsuX4Fc7aQ9FFwnBFnA9oQZhUsFKhnjritV8Hu1pump?maker=8LLRaGJqZgSuDf9maW1ohb5G1SRqCuKbLX6vdUNWpFp2","https://www.defined.fi/sol/6MsuX4Fc7aQ9FFwnBFnA9oQZhUsFKhnjritV8Hu1pump?maker=8LLRaGJqZgSuDf9maW1ohb5G1SRqCuKbLX6vdUNWpFp2")</f>
        <v/>
      </c>
      <c r="M193">
        <f>HYPERLINK("https://dexscreener.com/solana/6MsuX4Fc7aQ9FFwnBFnA9oQZhUsFKhnjritV8Hu1pump?maker=8LLRaGJqZgSuDf9maW1ohb5G1SRqCuKbLX6vdUNWpFp2","https://dexscreener.com/solana/6MsuX4Fc7aQ9FFwnBFnA9oQZhUsFKhnjritV8Hu1pump?maker=8LLRaGJqZgSuDf9maW1ohb5G1SRqCuKbLX6vdUNWpFp2")</f>
        <v/>
      </c>
    </row>
    <row r="194">
      <c r="A194" t="inlineStr">
        <is>
          <t>39tEJxpwXMeb7np18UJAtYciaLZBQ6xrtNvRonYZpump</t>
        </is>
      </c>
      <c r="B194" t="inlineStr">
        <is>
          <t>Bragon</t>
        </is>
      </c>
      <c r="C194" t="n">
        <v>9</v>
      </c>
      <c r="D194" t="n">
        <v>-0.122</v>
      </c>
      <c r="E194" t="n">
        <v>-0.05</v>
      </c>
      <c r="F194" t="n">
        <v>2.6</v>
      </c>
      <c r="G194" t="n">
        <v>2.47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HYPERLINK("https://www.defined.fi/sol/39tEJxpwXMeb7np18UJAtYciaLZBQ6xrtNvRonYZpump?maker=8LLRaGJqZgSuDf9maW1ohb5G1SRqCuKbLX6vdUNWpFp2","https://www.defined.fi/sol/39tEJxpwXMeb7np18UJAtYciaLZBQ6xrtNvRonYZpump?maker=8LLRaGJqZgSuDf9maW1ohb5G1SRqCuKbLX6vdUNWpFp2")</f>
        <v/>
      </c>
      <c r="M194">
        <f>HYPERLINK("https://dexscreener.com/solana/39tEJxpwXMeb7np18UJAtYciaLZBQ6xrtNvRonYZpump?maker=8LLRaGJqZgSuDf9maW1ohb5G1SRqCuKbLX6vdUNWpFp2","https://dexscreener.com/solana/39tEJxpwXMeb7np18UJAtYciaLZBQ6xrtNvRonYZpump?maker=8LLRaGJqZgSuDf9maW1ohb5G1SRqCuKbLX6vdUNWpFp2")</f>
        <v/>
      </c>
    </row>
    <row r="195">
      <c r="A195" t="inlineStr">
        <is>
          <t>EJ6r55VaTxKwaPTBWU6naLsUoSnBJ59Q3jZtE5wrpump</t>
        </is>
      </c>
      <c r="B195" t="inlineStr">
        <is>
          <t>MENTALITY</t>
        </is>
      </c>
      <c r="C195" t="n">
        <v>9</v>
      </c>
      <c r="D195" t="n">
        <v>-3.14</v>
      </c>
      <c r="E195" t="n">
        <v>-0.35</v>
      </c>
      <c r="F195" t="n">
        <v>9</v>
      </c>
      <c r="G195" t="n">
        <v>5.86</v>
      </c>
      <c r="H195" t="n">
        <v>12</v>
      </c>
      <c r="I195" t="n">
        <v>2</v>
      </c>
      <c r="J195" t="n">
        <v>-1</v>
      </c>
      <c r="K195" t="n">
        <v>-1</v>
      </c>
      <c r="L195">
        <f>HYPERLINK("https://www.defined.fi/sol/EJ6r55VaTxKwaPTBWU6naLsUoSnBJ59Q3jZtE5wrpump?maker=8LLRaGJqZgSuDf9maW1ohb5G1SRqCuKbLX6vdUNWpFp2","https://www.defined.fi/sol/EJ6r55VaTxKwaPTBWU6naLsUoSnBJ59Q3jZtE5wrpump?maker=8LLRaGJqZgSuDf9maW1ohb5G1SRqCuKbLX6vdUNWpFp2")</f>
        <v/>
      </c>
      <c r="M195">
        <f>HYPERLINK("https://dexscreener.com/solana/EJ6r55VaTxKwaPTBWU6naLsUoSnBJ59Q3jZtE5wrpump?maker=8LLRaGJqZgSuDf9maW1ohb5G1SRqCuKbLX6vdUNWpFp2","https://dexscreener.com/solana/EJ6r55VaTxKwaPTBWU6naLsUoSnBJ59Q3jZtE5wrpump?maker=8LLRaGJqZgSuDf9maW1ohb5G1SRqCuKbLX6vdUNWpFp2")</f>
        <v/>
      </c>
    </row>
    <row r="196">
      <c r="A196" t="inlineStr">
        <is>
          <t>6EPrxZq1o9htxXFEkmDxt7QDSoFzeuofqxvrPHUppump</t>
        </is>
      </c>
      <c r="B196" t="inlineStr">
        <is>
          <t>eva</t>
        </is>
      </c>
      <c r="C196" t="n">
        <v>9</v>
      </c>
      <c r="D196" t="n">
        <v>-0.255</v>
      </c>
      <c r="E196" t="n">
        <v>-0.59</v>
      </c>
      <c r="F196" t="n">
        <v>0.434</v>
      </c>
      <c r="G196" t="n">
        <v>0.179</v>
      </c>
      <c r="H196" t="n">
        <v>1</v>
      </c>
      <c r="I196" t="n">
        <v>1</v>
      </c>
      <c r="J196" t="n">
        <v>-1</v>
      </c>
      <c r="K196" t="n">
        <v>-1</v>
      </c>
      <c r="L196">
        <f>HYPERLINK("https://www.defined.fi/sol/6EPrxZq1o9htxXFEkmDxt7QDSoFzeuofqxvrPHUppump?maker=8LLRaGJqZgSuDf9maW1ohb5G1SRqCuKbLX6vdUNWpFp2","https://www.defined.fi/sol/6EPrxZq1o9htxXFEkmDxt7QDSoFzeuofqxvrPHUppump?maker=8LLRaGJqZgSuDf9maW1ohb5G1SRqCuKbLX6vdUNWpFp2")</f>
        <v/>
      </c>
      <c r="M196">
        <f>HYPERLINK("https://dexscreener.com/solana/6EPrxZq1o9htxXFEkmDxt7QDSoFzeuofqxvrPHUppump?maker=8LLRaGJqZgSuDf9maW1ohb5G1SRqCuKbLX6vdUNWpFp2","https://dexscreener.com/solana/6EPrxZq1o9htxXFEkmDxt7QDSoFzeuofqxvrPHUppump?maker=8LLRaGJqZgSuDf9maW1ohb5G1SRqCuKbLX6vdUNWpFp2")</f>
        <v/>
      </c>
    </row>
    <row r="197">
      <c r="A197" t="inlineStr">
        <is>
          <t>45jmse2ZFjHpj95X7JfA6WWbKg4GTCoVrWvDhybxpump</t>
        </is>
      </c>
      <c r="B197" t="inlineStr">
        <is>
          <t>GRINT</t>
        </is>
      </c>
      <c r="C197" t="n">
        <v>9</v>
      </c>
      <c r="D197" t="n">
        <v>-0.211</v>
      </c>
      <c r="E197" t="n">
        <v>-1</v>
      </c>
      <c r="F197" t="n">
        <v>0.409</v>
      </c>
      <c r="G197" t="n">
        <v>0.198</v>
      </c>
      <c r="H197" t="n">
        <v>1</v>
      </c>
      <c r="I197" t="n">
        <v>1</v>
      </c>
      <c r="J197" t="n">
        <v>-1</v>
      </c>
      <c r="K197" t="n">
        <v>-1</v>
      </c>
      <c r="L197">
        <f>HYPERLINK("https://www.defined.fi/sol/45jmse2ZFjHpj95X7JfA6WWbKg4GTCoVrWvDhybxpump?maker=8LLRaGJqZgSuDf9maW1ohb5G1SRqCuKbLX6vdUNWpFp2","https://www.defined.fi/sol/45jmse2ZFjHpj95X7JfA6WWbKg4GTCoVrWvDhybxpump?maker=8LLRaGJqZgSuDf9maW1ohb5G1SRqCuKbLX6vdUNWpFp2")</f>
        <v/>
      </c>
      <c r="M197">
        <f>HYPERLINK("https://dexscreener.com/solana/45jmse2ZFjHpj95X7JfA6WWbKg4GTCoVrWvDhybxpump?maker=8LLRaGJqZgSuDf9maW1ohb5G1SRqCuKbLX6vdUNWpFp2","https://dexscreener.com/solana/45jmse2ZFjHpj95X7JfA6WWbKg4GTCoVrWvDhybxpump?maker=8LLRaGJqZgSuDf9maW1ohb5G1SRqCuKbLX6vdUNWpFp2")</f>
        <v/>
      </c>
    </row>
    <row r="198">
      <c r="A198" t="inlineStr">
        <is>
          <t>5sugPsnjAWEyaWqejNLbsPourYBa2nqVQo1KzHFupump</t>
        </is>
      </c>
      <c r="B198" t="inlineStr">
        <is>
          <t>john</t>
        </is>
      </c>
      <c r="C198" t="n">
        <v>10</v>
      </c>
      <c r="D198" t="n">
        <v>-0.02</v>
      </c>
      <c r="E198" t="n">
        <v>-1</v>
      </c>
      <c r="F198" t="n">
        <v>0.451</v>
      </c>
      <c r="G198" t="n">
        <v>0.431</v>
      </c>
      <c r="H198" t="n">
        <v>3</v>
      </c>
      <c r="I198" t="n">
        <v>2</v>
      </c>
      <c r="J198" t="n">
        <v>-1</v>
      </c>
      <c r="K198" t="n">
        <v>-1</v>
      </c>
      <c r="L198">
        <f>HYPERLINK("https://www.defined.fi/sol/5sugPsnjAWEyaWqejNLbsPourYBa2nqVQo1KzHFupump?maker=8LLRaGJqZgSuDf9maW1ohb5G1SRqCuKbLX6vdUNWpFp2","https://www.defined.fi/sol/5sugPsnjAWEyaWqejNLbsPourYBa2nqVQo1KzHFupump?maker=8LLRaGJqZgSuDf9maW1ohb5G1SRqCuKbLX6vdUNWpFp2")</f>
        <v/>
      </c>
      <c r="M198">
        <f>HYPERLINK("https://dexscreener.com/solana/5sugPsnjAWEyaWqejNLbsPourYBa2nqVQo1KzHFupump?maker=8LLRaGJqZgSuDf9maW1ohb5G1SRqCuKbLX6vdUNWpFp2","https://dexscreener.com/solana/5sugPsnjAWEyaWqejNLbsPourYBa2nqVQo1KzHFupump?maker=8LLRaGJqZgSuDf9maW1ohb5G1SRqCuKbLX6vdUNWpFp2")</f>
        <v/>
      </c>
    </row>
    <row r="199">
      <c r="A199" t="inlineStr">
        <is>
          <t>5fd5LSvpaoCjBEjhL5jZ8F5jdfkVXk2ZKXG22p8Tpump</t>
        </is>
      </c>
      <c r="B199" t="inlineStr">
        <is>
          <t>Angel</t>
        </is>
      </c>
      <c r="C199" t="n">
        <v>10</v>
      </c>
      <c r="D199" t="n">
        <v>0.177</v>
      </c>
      <c r="E199" t="n">
        <v>1.01</v>
      </c>
      <c r="F199" t="n">
        <v>0.175</v>
      </c>
      <c r="G199" t="n">
        <v>0.352</v>
      </c>
      <c r="H199" t="n">
        <v>1</v>
      </c>
      <c r="I199" t="n">
        <v>1</v>
      </c>
      <c r="J199" t="n">
        <v>-1</v>
      </c>
      <c r="K199" t="n">
        <v>-1</v>
      </c>
      <c r="L199">
        <f>HYPERLINK("https://www.defined.fi/sol/5fd5LSvpaoCjBEjhL5jZ8F5jdfkVXk2ZKXG22p8Tpump?maker=8LLRaGJqZgSuDf9maW1ohb5G1SRqCuKbLX6vdUNWpFp2","https://www.defined.fi/sol/5fd5LSvpaoCjBEjhL5jZ8F5jdfkVXk2ZKXG22p8Tpump?maker=8LLRaGJqZgSuDf9maW1ohb5G1SRqCuKbLX6vdUNWpFp2")</f>
        <v/>
      </c>
      <c r="M199">
        <f>HYPERLINK("https://dexscreener.com/solana/5fd5LSvpaoCjBEjhL5jZ8F5jdfkVXk2ZKXG22p8Tpump?maker=8LLRaGJqZgSuDf9maW1ohb5G1SRqCuKbLX6vdUNWpFp2","https://dexscreener.com/solana/5fd5LSvpaoCjBEjhL5jZ8F5jdfkVXk2ZKXG22p8Tpump?maker=8LLRaGJqZgSuDf9maW1ohb5G1SRqCuKbLX6vdUNWpFp2")</f>
        <v/>
      </c>
    </row>
    <row r="200">
      <c r="A200" t="inlineStr">
        <is>
          <t>C43KYLbW46p1Ri9B4WP2v9KmEFzhiistr2chfxebpump</t>
        </is>
      </c>
      <c r="B200" t="inlineStr">
        <is>
          <t>Angel</t>
        </is>
      </c>
      <c r="C200" t="n">
        <v>10</v>
      </c>
      <c r="D200" t="n">
        <v>-0.014</v>
      </c>
      <c r="E200" t="n">
        <v>-1</v>
      </c>
      <c r="F200" t="n">
        <v>0.146</v>
      </c>
      <c r="G200" t="n">
        <v>0.132</v>
      </c>
      <c r="H200" t="n">
        <v>1</v>
      </c>
      <c r="I200" t="n">
        <v>1</v>
      </c>
      <c r="J200" t="n">
        <v>-1</v>
      </c>
      <c r="K200" t="n">
        <v>-1</v>
      </c>
      <c r="L200">
        <f>HYPERLINK("https://www.defined.fi/sol/C43KYLbW46p1Ri9B4WP2v9KmEFzhiistr2chfxebpump?maker=8LLRaGJqZgSuDf9maW1ohb5G1SRqCuKbLX6vdUNWpFp2","https://www.defined.fi/sol/C43KYLbW46p1Ri9B4WP2v9KmEFzhiistr2chfxebpump?maker=8LLRaGJqZgSuDf9maW1ohb5G1SRqCuKbLX6vdUNWpFp2")</f>
        <v/>
      </c>
      <c r="M200">
        <f>HYPERLINK("https://dexscreener.com/solana/C43KYLbW46p1Ri9B4WP2v9KmEFzhiistr2chfxebpump?maker=8LLRaGJqZgSuDf9maW1ohb5G1SRqCuKbLX6vdUNWpFp2","https://dexscreener.com/solana/C43KYLbW46p1Ri9B4WP2v9KmEFzhiistr2chfxebpump?maker=8LLRaGJqZgSuDf9maW1ohb5G1SRqCuKbLX6vdUNWpFp2")</f>
        <v/>
      </c>
    </row>
    <row r="201">
      <c r="A201" t="inlineStr">
        <is>
          <t>3mPruY9itSBKuUp9EsmnYnYStn4ssgXFzMhuoMPapump</t>
        </is>
      </c>
      <c r="B201" t="inlineStr">
        <is>
          <t>DOG</t>
        </is>
      </c>
      <c r="C201" t="n">
        <v>10</v>
      </c>
      <c r="D201" t="n">
        <v>-0.006</v>
      </c>
      <c r="E201" t="n">
        <v>-0.04</v>
      </c>
      <c r="F201" t="n">
        <v>0.172</v>
      </c>
      <c r="G201" t="n">
        <v>0.165</v>
      </c>
      <c r="H201" t="n">
        <v>1</v>
      </c>
      <c r="I201" t="n">
        <v>1</v>
      </c>
      <c r="J201" t="n">
        <v>-1</v>
      </c>
      <c r="K201" t="n">
        <v>-1</v>
      </c>
      <c r="L201">
        <f>HYPERLINK("https://www.defined.fi/sol/3mPruY9itSBKuUp9EsmnYnYStn4ssgXFzMhuoMPapump?maker=8LLRaGJqZgSuDf9maW1ohb5G1SRqCuKbLX6vdUNWpFp2","https://www.defined.fi/sol/3mPruY9itSBKuUp9EsmnYnYStn4ssgXFzMhuoMPapump?maker=8LLRaGJqZgSuDf9maW1ohb5G1SRqCuKbLX6vdUNWpFp2")</f>
        <v/>
      </c>
      <c r="M201">
        <f>HYPERLINK("https://dexscreener.com/solana/3mPruY9itSBKuUp9EsmnYnYStn4ssgXFzMhuoMPapump?maker=8LLRaGJqZgSuDf9maW1ohb5G1SRqCuKbLX6vdUNWpFp2","https://dexscreener.com/solana/3mPruY9itSBKuUp9EsmnYnYStn4ssgXFzMhuoMPapump?maker=8LLRaGJqZgSuDf9maW1ohb5G1SRqCuKbLX6vdUNWpFp2")</f>
        <v/>
      </c>
    </row>
    <row r="202">
      <c r="A202" t="inlineStr">
        <is>
          <t>ACAKaovk1ppvTCWfa5AggT97C7UC2Vw66k9Rsh1tpump</t>
        </is>
      </c>
      <c r="B202" t="inlineStr">
        <is>
          <t>HOPE</t>
        </is>
      </c>
      <c r="C202" t="n">
        <v>10</v>
      </c>
      <c r="D202" t="n">
        <v>0.002</v>
      </c>
      <c r="E202" t="n">
        <v>-1</v>
      </c>
      <c r="F202" t="n">
        <v>0.192</v>
      </c>
      <c r="G202" t="n">
        <v>0.194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HYPERLINK("https://www.defined.fi/sol/ACAKaovk1ppvTCWfa5AggT97C7UC2Vw66k9Rsh1tpump?maker=8LLRaGJqZgSuDf9maW1ohb5G1SRqCuKbLX6vdUNWpFp2","https://www.defined.fi/sol/ACAKaovk1ppvTCWfa5AggT97C7UC2Vw66k9Rsh1tpump?maker=8LLRaGJqZgSuDf9maW1ohb5G1SRqCuKbLX6vdUNWpFp2")</f>
        <v/>
      </c>
      <c r="M202">
        <f>HYPERLINK("https://dexscreener.com/solana/ACAKaovk1ppvTCWfa5AggT97C7UC2Vw66k9Rsh1tpump?maker=8LLRaGJqZgSuDf9maW1ohb5G1SRqCuKbLX6vdUNWpFp2","https://dexscreener.com/solana/ACAKaovk1ppvTCWfa5AggT97C7UC2Vw66k9Rsh1tpump?maker=8LLRaGJqZgSuDf9maW1ohb5G1SRqCuKbLX6vdUNWpFp2")</f>
        <v/>
      </c>
    </row>
    <row r="203">
      <c r="A203" t="inlineStr">
        <is>
          <t>5Pw21fQ6WMvvq73bx7kfDXCPc8eZNus58NPe2qx9pump</t>
        </is>
      </c>
      <c r="B203" t="inlineStr">
        <is>
          <t>BAPE</t>
        </is>
      </c>
      <c r="C203" t="n">
        <v>10</v>
      </c>
      <c r="D203" t="n">
        <v>-0.029</v>
      </c>
      <c r="E203" t="n">
        <v>-1</v>
      </c>
      <c r="F203" t="n">
        <v>0.908</v>
      </c>
      <c r="G203" t="n">
        <v>0.879</v>
      </c>
      <c r="H203" t="n">
        <v>1</v>
      </c>
      <c r="I203" t="n">
        <v>1</v>
      </c>
      <c r="J203" t="n">
        <v>-1</v>
      </c>
      <c r="K203" t="n">
        <v>-1</v>
      </c>
      <c r="L203">
        <f>HYPERLINK("https://www.defined.fi/sol/5Pw21fQ6WMvvq73bx7kfDXCPc8eZNus58NPe2qx9pump?maker=8LLRaGJqZgSuDf9maW1ohb5G1SRqCuKbLX6vdUNWpFp2","https://www.defined.fi/sol/5Pw21fQ6WMvvq73bx7kfDXCPc8eZNus58NPe2qx9pump?maker=8LLRaGJqZgSuDf9maW1ohb5G1SRqCuKbLX6vdUNWpFp2")</f>
        <v/>
      </c>
      <c r="M203">
        <f>HYPERLINK("https://dexscreener.com/solana/5Pw21fQ6WMvvq73bx7kfDXCPc8eZNus58NPe2qx9pump?maker=8LLRaGJqZgSuDf9maW1ohb5G1SRqCuKbLX6vdUNWpFp2","https://dexscreener.com/solana/5Pw21fQ6WMvvq73bx7kfDXCPc8eZNus58NPe2qx9pump?maker=8LLRaGJqZgSuDf9maW1ohb5G1SRqCuKbLX6vdUNWpFp2")</f>
        <v/>
      </c>
    </row>
    <row r="204">
      <c r="A204" t="inlineStr">
        <is>
          <t>4ecNJjTEAzb6pjJE2WVXHhdTTRvnDcPSfMvbgNh2pump</t>
        </is>
      </c>
      <c r="B204" t="inlineStr">
        <is>
          <t>Kokoro</t>
        </is>
      </c>
      <c r="C204" t="n">
        <v>10</v>
      </c>
      <c r="D204" t="n">
        <v>0.706</v>
      </c>
      <c r="E204" t="n">
        <v>-1</v>
      </c>
      <c r="F204" t="n">
        <v>1.32</v>
      </c>
      <c r="G204" t="n">
        <v>2.03</v>
      </c>
      <c r="H204" t="n">
        <v>3</v>
      </c>
      <c r="I204" t="n">
        <v>2</v>
      </c>
      <c r="J204" t="n">
        <v>-1</v>
      </c>
      <c r="K204" t="n">
        <v>-1</v>
      </c>
      <c r="L204">
        <f>HYPERLINK("https://www.defined.fi/sol/4ecNJjTEAzb6pjJE2WVXHhdTTRvnDcPSfMvbgNh2pump?maker=8LLRaGJqZgSuDf9maW1ohb5G1SRqCuKbLX6vdUNWpFp2","https://www.defined.fi/sol/4ecNJjTEAzb6pjJE2WVXHhdTTRvnDcPSfMvbgNh2pump?maker=8LLRaGJqZgSuDf9maW1ohb5G1SRqCuKbLX6vdUNWpFp2")</f>
        <v/>
      </c>
      <c r="M204">
        <f>HYPERLINK("https://dexscreener.com/solana/4ecNJjTEAzb6pjJE2WVXHhdTTRvnDcPSfMvbgNh2pump?maker=8LLRaGJqZgSuDf9maW1ohb5G1SRqCuKbLX6vdUNWpFp2","https://dexscreener.com/solana/4ecNJjTEAzb6pjJE2WVXHhdTTRvnDcPSfMvbgNh2pump?maker=8LLRaGJqZgSuDf9maW1ohb5G1SRqCuKbLX6vdUNWpFp2")</f>
        <v/>
      </c>
    </row>
    <row r="205">
      <c r="A205" t="inlineStr">
        <is>
          <t>uv71jyg6x53JqdeVZV72m7nJhHgiHTUx3TfYpUrpump</t>
        </is>
      </c>
      <c r="B205" t="inlineStr">
        <is>
          <t>unknown_uv71</t>
        </is>
      </c>
      <c r="C205" t="n">
        <v>10</v>
      </c>
      <c r="D205" t="n">
        <v>-0.15</v>
      </c>
      <c r="E205" t="n">
        <v>-1</v>
      </c>
      <c r="F205" t="n">
        <v>0.462</v>
      </c>
      <c r="G205" t="n">
        <v>0.312</v>
      </c>
      <c r="H205" t="n">
        <v>1</v>
      </c>
      <c r="I205" t="n">
        <v>1</v>
      </c>
      <c r="J205" t="n">
        <v>-1</v>
      </c>
      <c r="K205" t="n">
        <v>-1</v>
      </c>
      <c r="L205">
        <f>HYPERLINK("https://www.defined.fi/sol/uv71jyg6x53JqdeVZV72m7nJhHgiHTUx3TfYpUrpump?maker=8LLRaGJqZgSuDf9maW1ohb5G1SRqCuKbLX6vdUNWpFp2","https://www.defined.fi/sol/uv71jyg6x53JqdeVZV72m7nJhHgiHTUx3TfYpUrpump?maker=8LLRaGJqZgSuDf9maW1ohb5G1SRqCuKbLX6vdUNWpFp2")</f>
        <v/>
      </c>
      <c r="M205">
        <f>HYPERLINK("https://dexscreener.com/solana/uv71jyg6x53JqdeVZV72m7nJhHgiHTUx3TfYpUrpump?maker=8LLRaGJqZgSuDf9maW1ohb5G1SRqCuKbLX6vdUNWpFp2","https://dexscreener.com/solana/uv71jyg6x53JqdeVZV72m7nJhHgiHTUx3TfYpUrpump?maker=8LLRaGJqZgSuDf9maW1ohb5G1SRqCuKbLX6vdUNWpFp2")</f>
        <v/>
      </c>
    </row>
    <row r="206">
      <c r="A206" t="inlineStr">
        <is>
          <t>ENEKGVuQrHDijytf97ndSfgT4Aj6eKMNKnR9oWnZpump</t>
        </is>
      </c>
      <c r="B206" t="inlineStr">
        <is>
          <t>CAMERAMAN</t>
        </is>
      </c>
      <c r="C206" t="n">
        <v>10</v>
      </c>
      <c r="D206" t="n">
        <v>-0.064</v>
      </c>
      <c r="E206" t="n">
        <v>-1</v>
      </c>
      <c r="F206" t="n">
        <v>0.458</v>
      </c>
      <c r="G206" t="n">
        <v>0.394</v>
      </c>
      <c r="H206" t="n">
        <v>1</v>
      </c>
      <c r="I206" t="n">
        <v>1</v>
      </c>
      <c r="J206" t="n">
        <v>-1</v>
      </c>
      <c r="K206" t="n">
        <v>-1</v>
      </c>
      <c r="L206">
        <f>HYPERLINK("https://www.defined.fi/sol/ENEKGVuQrHDijytf97ndSfgT4Aj6eKMNKnR9oWnZpump?maker=8LLRaGJqZgSuDf9maW1ohb5G1SRqCuKbLX6vdUNWpFp2","https://www.defined.fi/sol/ENEKGVuQrHDijytf97ndSfgT4Aj6eKMNKnR9oWnZpump?maker=8LLRaGJqZgSuDf9maW1ohb5G1SRqCuKbLX6vdUNWpFp2")</f>
        <v/>
      </c>
      <c r="M206">
        <f>HYPERLINK("https://dexscreener.com/solana/ENEKGVuQrHDijytf97ndSfgT4Aj6eKMNKnR9oWnZpump?maker=8LLRaGJqZgSuDf9maW1ohb5G1SRqCuKbLX6vdUNWpFp2","https://dexscreener.com/solana/ENEKGVuQrHDijytf97ndSfgT4Aj6eKMNKnR9oWnZpump?maker=8LLRaGJqZgSuDf9maW1ohb5G1SRqCuKbLX6vdUNWpFp2")</f>
        <v/>
      </c>
    </row>
    <row r="207">
      <c r="A207" t="inlineStr">
        <is>
          <t>HWjynvVbwHjvvMAkw3uu7yuJ5RucQcpSghgkhJxgpump</t>
        </is>
      </c>
      <c r="B207" t="inlineStr">
        <is>
          <t>vibe</t>
        </is>
      </c>
      <c r="C207" t="n">
        <v>10</v>
      </c>
      <c r="D207" t="n">
        <v>-0.048</v>
      </c>
      <c r="E207" t="n">
        <v>-0.05</v>
      </c>
      <c r="F207" t="n">
        <v>0.905</v>
      </c>
      <c r="G207" t="n">
        <v>0.857</v>
      </c>
      <c r="H207" t="n">
        <v>1</v>
      </c>
      <c r="I207" t="n">
        <v>1</v>
      </c>
      <c r="J207" t="n">
        <v>-1</v>
      </c>
      <c r="K207" t="n">
        <v>-1</v>
      </c>
      <c r="L207">
        <f>HYPERLINK("https://www.defined.fi/sol/HWjynvVbwHjvvMAkw3uu7yuJ5RucQcpSghgkhJxgpump?maker=8LLRaGJqZgSuDf9maW1ohb5G1SRqCuKbLX6vdUNWpFp2","https://www.defined.fi/sol/HWjynvVbwHjvvMAkw3uu7yuJ5RucQcpSghgkhJxgpump?maker=8LLRaGJqZgSuDf9maW1ohb5G1SRqCuKbLX6vdUNWpFp2")</f>
        <v/>
      </c>
      <c r="M207">
        <f>HYPERLINK("https://dexscreener.com/solana/HWjynvVbwHjvvMAkw3uu7yuJ5RucQcpSghgkhJxgpump?maker=8LLRaGJqZgSuDf9maW1ohb5G1SRqCuKbLX6vdUNWpFp2","https://dexscreener.com/solana/HWjynvVbwHjvvMAkw3uu7yuJ5RucQcpSghgkhJxgpump?maker=8LLRaGJqZgSuDf9maW1ohb5G1SRqCuKbLX6vdUNWpFp2")</f>
        <v/>
      </c>
    </row>
    <row r="208">
      <c r="A208" t="inlineStr">
        <is>
          <t>88LkJi6HifiiuW2rsrahcdR4bTK3ZSVUsBr9gXg1pump</t>
        </is>
      </c>
      <c r="B208" t="inlineStr">
        <is>
          <t>WORK</t>
        </is>
      </c>
      <c r="C208" t="n">
        <v>10</v>
      </c>
      <c r="D208" t="n">
        <v>-0.368</v>
      </c>
      <c r="E208" t="n">
        <v>-1</v>
      </c>
      <c r="F208" t="n">
        <v>1.07</v>
      </c>
      <c r="G208" t="n">
        <v>0.702</v>
      </c>
      <c r="H208" t="n">
        <v>3</v>
      </c>
      <c r="I208" t="n">
        <v>1</v>
      </c>
      <c r="J208" t="n">
        <v>-1</v>
      </c>
      <c r="K208" t="n">
        <v>-1</v>
      </c>
      <c r="L208">
        <f>HYPERLINK("https://www.defined.fi/sol/88LkJi6HifiiuW2rsrahcdR4bTK3ZSVUsBr9gXg1pump?maker=8LLRaGJqZgSuDf9maW1ohb5G1SRqCuKbLX6vdUNWpFp2","https://www.defined.fi/sol/88LkJi6HifiiuW2rsrahcdR4bTK3ZSVUsBr9gXg1pump?maker=8LLRaGJqZgSuDf9maW1ohb5G1SRqCuKbLX6vdUNWpFp2")</f>
        <v/>
      </c>
      <c r="M208">
        <f>HYPERLINK("https://dexscreener.com/solana/88LkJi6HifiiuW2rsrahcdR4bTK3ZSVUsBr9gXg1pump?maker=8LLRaGJqZgSuDf9maW1ohb5G1SRqCuKbLX6vdUNWpFp2","https://dexscreener.com/solana/88LkJi6HifiiuW2rsrahcdR4bTK3ZSVUsBr9gXg1pump?maker=8LLRaGJqZgSuDf9maW1ohb5G1SRqCuKbLX6vdUNWpFp2")</f>
        <v/>
      </c>
    </row>
    <row r="209">
      <c r="A209" t="inlineStr">
        <is>
          <t>6yG3pna19rfYm1k1P7eBTDhFqyFkyrW16j5iZwMWpump</t>
        </is>
      </c>
      <c r="B209" t="inlineStr">
        <is>
          <t>MIHARU</t>
        </is>
      </c>
      <c r="C209" t="n">
        <v>10</v>
      </c>
      <c r="D209" t="n">
        <v>0.514</v>
      </c>
      <c r="E209" t="n">
        <v>0.23</v>
      </c>
      <c r="F209" t="n">
        <v>2.21</v>
      </c>
      <c r="G209" t="n">
        <v>2.73</v>
      </c>
      <c r="H209" t="n">
        <v>4</v>
      </c>
      <c r="I209" t="n">
        <v>2</v>
      </c>
      <c r="J209" t="n">
        <v>-1</v>
      </c>
      <c r="K209" t="n">
        <v>-1</v>
      </c>
      <c r="L209">
        <f>HYPERLINK("https://www.defined.fi/sol/6yG3pna19rfYm1k1P7eBTDhFqyFkyrW16j5iZwMWpump?maker=8LLRaGJqZgSuDf9maW1ohb5G1SRqCuKbLX6vdUNWpFp2","https://www.defined.fi/sol/6yG3pna19rfYm1k1P7eBTDhFqyFkyrW16j5iZwMWpump?maker=8LLRaGJqZgSuDf9maW1ohb5G1SRqCuKbLX6vdUNWpFp2")</f>
        <v/>
      </c>
      <c r="M209">
        <f>HYPERLINK("https://dexscreener.com/solana/6yG3pna19rfYm1k1P7eBTDhFqyFkyrW16j5iZwMWpump?maker=8LLRaGJqZgSuDf9maW1ohb5G1SRqCuKbLX6vdUNWpFp2","https://dexscreener.com/solana/6yG3pna19rfYm1k1P7eBTDhFqyFkyrW16j5iZwMWpump?maker=8LLRaGJqZgSuDf9maW1ohb5G1SRqCuKbLX6vdUNWpFp2")</f>
        <v/>
      </c>
    </row>
    <row r="210">
      <c r="A210" t="inlineStr">
        <is>
          <t>FiDqSyqETYmGgGLaUCUkucgGEpZg6kFgtHYBMnx6pump</t>
        </is>
      </c>
      <c r="B210" t="inlineStr">
        <is>
          <t>NexF</t>
        </is>
      </c>
      <c r="C210" t="n">
        <v>10</v>
      </c>
      <c r="D210" t="n">
        <v>-1.44</v>
      </c>
      <c r="E210" t="n">
        <v>-0.33</v>
      </c>
      <c r="F210" t="n">
        <v>4.42</v>
      </c>
      <c r="G210" t="n">
        <v>2.98</v>
      </c>
      <c r="H210" t="n">
        <v>6</v>
      </c>
      <c r="I210" t="n">
        <v>1</v>
      </c>
      <c r="J210" t="n">
        <v>-1</v>
      </c>
      <c r="K210" t="n">
        <v>-1</v>
      </c>
      <c r="L210">
        <f>HYPERLINK("https://www.defined.fi/sol/FiDqSyqETYmGgGLaUCUkucgGEpZg6kFgtHYBMnx6pump?maker=8LLRaGJqZgSuDf9maW1ohb5G1SRqCuKbLX6vdUNWpFp2","https://www.defined.fi/sol/FiDqSyqETYmGgGLaUCUkucgGEpZg6kFgtHYBMnx6pump?maker=8LLRaGJqZgSuDf9maW1ohb5G1SRqCuKbLX6vdUNWpFp2")</f>
        <v/>
      </c>
      <c r="M210">
        <f>HYPERLINK("https://dexscreener.com/solana/FiDqSyqETYmGgGLaUCUkucgGEpZg6kFgtHYBMnx6pump?maker=8LLRaGJqZgSuDf9maW1ohb5G1SRqCuKbLX6vdUNWpFp2","https://dexscreener.com/solana/FiDqSyqETYmGgGLaUCUkucgGEpZg6kFgtHYBMnx6pump?maker=8LLRaGJqZgSuDf9maW1ohb5G1SRqCuKbLX6vdUNWpFp2")</f>
        <v/>
      </c>
    </row>
    <row r="211">
      <c r="A211" t="inlineStr">
        <is>
          <t>5MjXSXTnTdkntr23szviBhw6TmPnH7nftfjDH1uApump</t>
        </is>
      </c>
      <c r="B211" t="inlineStr">
        <is>
          <t>PEPE</t>
        </is>
      </c>
      <c r="C211" t="n">
        <v>10</v>
      </c>
      <c r="D211" t="n">
        <v>-0.154</v>
      </c>
      <c r="E211" t="n">
        <v>-0.35</v>
      </c>
      <c r="F211" t="n">
        <v>0.444</v>
      </c>
      <c r="G211" t="n">
        <v>0.29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HYPERLINK("https://www.defined.fi/sol/5MjXSXTnTdkntr23szviBhw6TmPnH7nftfjDH1uApump?maker=8LLRaGJqZgSuDf9maW1ohb5G1SRqCuKbLX6vdUNWpFp2","https://www.defined.fi/sol/5MjXSXTnTdkntr23szviBhw6TmPnH7nftfjDH1uApump?maker=8LLRaGJqZgSuDf9maW1ohb5G1SRqCuKbLX6vdUNWpFp2")</f>
        <v/>
      </c>
      <c r="M211">
        <f>HYPERLINK("https://dexscreener.com/solana/5MjXSXTnTdkntr23szviBhw6TmPnH7nftfjDH1uApump?maker=8LLRaGJqZgSuDf9maW1ohb5G1SRqCuKbLX6vdUNWpFp2","https://dexscreener.com/solana/5MjXSXTnTdkntr23szviBhw6TmPnH7nftfjDH1uApump?maker=8LLRaGJqZgSuDf9maW1ohb5G1SRqCuKbLX6vdUNWpFp2")</f>
        <v/>
      </c>
    </row>
    <row r="212">
      <c r="A212" t="inlineStr">
        <is>
          <t>2eCVVZ4tomqn4eyuA9Gh5PSKrjNXGwgMhPALGtAkpump</t>
        </is>
      </c>
      <c r="B212" t="inlineStr">
        <is>
          <t>$MIHARU</t>
        </is>
      </c>
      <c r="C212" t="n">
        <v>10</v>
      </c>
      <c r="D212" t="n">
        <v>-0.301</v>
      </c>
      <c r="E212" t="n">
        <v>-0.34</v>
      </c>
      <c r="F212" t="n">
        <v>0.887</v>
      </c>
      <c r="G212" t="n">
        <v>0.586</v>
      </c>
      <c r="H212" t="n">
        <v>1</v>
      </c>
      <c r="I212" t="n">
        <v>1</v>
      </c>
      <c r="J212" t="n">
        <v>-1</v>
      </c>
      <c r="K212" t="n">
        <v>-1</v>
      </c>
      <c r="L212">
        <f>HYPERLINK("https://www.defined.fi/sol/2eCVVZ4tomqn4eyuA9Gh5PSKrjNXGwgMhPALGtAkpump?maker=8LLRaGJqZgSuDf9maW1ohb5G1SRqCuKbLX6vdUNWpFp2","https://www.defined.fi/sol/2eCVVZ4tomqn4eyuA9Gh5PSKrjNXGwgMhPALGtAkpump?maker=8LLRaGJqZgSuDf9maW1ohb5G1SRqCuKbLX6vdUNWpFp2")</f>
        <v/>
      </c>
      <c r="M212">
        <f>HYPERLINK("https://dexscreener.com/solana/2eCVVZ4tomqn4eyuA9Gh5PSKrjNXGwgMhPALGtAkpump?maker=8LLRaGJqZgSuDf9maW1ohb5G1SRqCuKbLX6vdUNWpFp2","https://dexscreener.com/solana/2eCVVZ4tomqn4eyuA9Gh5PSKrjNXGwgMhPALGtAkpump?maker=8LLRaGJqZgSuDf9maW1ohb5G1SRqCuKbLX6vdUNWpFp2")</f>
        <v/>
      </c>
    </row>
    <row r="213">
      <c r="A213" t="inlineStr">
        <is>
          <t>AskBHrvWNUY8AWLLSSG7KU6eoiTrALC4WzkoDQ1ipump</t>
        </is>
      </c>
      <c r="B213" t="inlineStr">
        <is>
          <t>RoboInu</t>
        </is>
      </c>
      <c r="C213" t="n">
        <v>10</v>
      </c>
      <c r="D213" t="n">
        <v>-0.167</v>
      </c>
      <c r="E213" t="n">
        <v>-0.13</v>
      </c>
      <c r="F213" t="n">
        <v>1.33</v>
      </c>
      <c r="G213" t="n">
        <v>1.16</v>
      </c>
      <c r="H213" t="n">
        <v>3</v>
      </c>
      <c r="I213" t="n">
        <v>1</v>
      </c>
      <c r="J213" t="n">
        <v>-1</v>
      </c>
      <c r="K213" t="n">
        <v>-1</v>
      </c>
      <c r="L213">
        <f>HYPERLINK("https://www.defined.fi/sol/AskBHrvWNUY8AWLLSSG7KU6eoiTrALC4WzkoDQ1ipump?maker=8LLRaGJqZgSuDf9maW1ohb5G1SRqCuKbLX6vdUNWpFp2","https://www.defined.fi/sol/AskBHrvWNUY8AWLLSSG7KU6eoiTrALC4WzkoDQ1ipump?maker=8LLRaGJqZgSuDf9maW1ohb5G1SRqCuKbLX6vdUNWpFp2")</f>
        <v/>
      </c>
      <c r="M213">
        <f>HYPERLINK("https://dexscreener.com/solana/AskBHrvWNUY8AWLLSSG7KU6eoiTrALC4WzkoDQ1ipump?maker=8LLRaGJqZgSuDf9maW1ohb5G1SRqCuKbLX6vdUNWpFp2","https://dexscreener.com/solana/AskBHrvWNUY8AWLLSSG7KU6eoiTrALC4WzkoDQ1ipump?maker=8LLRaGJqZgSuDf9maW1ohb5G1SRqCuKbLX6vdUNWpFp2")</f>
        <v/>
      </c>
    </row>
    <row r="214">
      <c r="A214" t="inlineStr">
        <is>
          <t>Gp2cd4mEUGWc9srhMqUpdXcpiq5G67YP1i1JE1hfpump</t>
        </is>
      </c>
      <c r="B214" t="inlineStr">
        <is>
          <t>SOLX</t>
        </is>
      </c>
      <c r="C214" t="n">
        <v>11</v>
      </c>
      <c r="D214" t="n">
        <v>-0.711</v>
      </c>
      <c r="E214" t="n">
        <v>-0.4</v>
      </c>
      <c r="F214" t="n">
        <v>1.79</v>
      </c>
      <c r="G214" t="n">
        <v>1.08</v>
      </c>
      <c r="H214" t="n">
        <v>4</v>
      </c>
      <c r="I214" t="n">
        <v>1</v>
      </c>
      <c r="J214" t="n">
        <v>-1</v>
      </c>
      <c r="K214" t="n">
        <v>-1</v>
      </c>
      <c r="L214">
        <f>HYPERLINK("https://www.defined.fi/sol/Gp2cd4mEUGWc9srhMqUpdXcpiq5G67YP1i1JE1hfpump?maker=8LLRaGJqZgSuDf9maW1ohb5G1SRqCuKbLX6vdUNWpFp2","https://www.defined.fi/sol/Gp2cd4mEUGWc9srhMqUpdXcpiq5G67YP1i1JE1hfpump?maker=8LLRaGJqZgSuDf9maW1ohb5G1SRqCuKbLX6vdUNWpFp2")</f>
        <v/>
      </c>
      <c r="M214">
        <f>HYPERLINK("https://dexscreener.com/solana/Gp2cd4mEUGWc9srhMqUpdXcpiq5G67YP1i1JE1hfpump?maker=8LLRaGJqZgSuDf9maW1ohb5G1SRqCuKbLX6vdUNWpFp2","https://dexscreener.com/solana/Gp2cd4mEUGWc9srhMqUpdXcpiq5G67YP1i1JE1hfpump?maker=8LLRaGJqZgSuDf9maW1ohb5G1SRqCuKbLX6vdUNWpFp2")</f>
        <v/>
      </c>
    </row>
    <row r="215">
      <c r="A215" t="inlineStr">
        <is>
          <t>5AULxzd8CKH8qbnuNYLripfKA7nkY6psfGv5kaGgpump</t>
        </is>
      </c>
      <c r="B215" t="inlineStr">
        <is>
          <t>NGU</t>
        </is>
      </c>
      <c r="C215" t="n">
        <v>11</v>
      </c>
      <c r="D215" t="n">
        <v>-1.95</v>
      </c>
      <c r="E215" t="n">
        <v>-0.75</v>
      </c>
      <c r="F215" t="n">
        <v>2.61</v>
      </c>
      <c r="G215" t="n">
        <v>0.659</v>
      </c>
      <c r="H215" t="n">
        <v>6</v>
      </c>
      <c r="I215" t="n">
        <v>1</v>
      </c>
      <c r="J215" t="n">
        <v>-1</v>
      </c>
      <c r="K215" t="n">
        <v>-1</v>
      </c>
      <c r="L215">
        <f>HYPERLINK("https://www.defined.fi/sol/5AULxzd8CKH8qbnuNYLripfKA7nkY6psfGv5kaGgpump?maker=8LLRaGJqZgSuDf9maW1ohb5G1SRqCuKbLX6vdUNWpFp2","https://www.defined.fi/sol/5AULxzd8CKH8qbnuNYLripfKA7nkY6psfGv5kaGgpump?maker=8LLRaGJqZgSuDf9maW1ohb5G1SRqCuKbLX6vdUNWpFp2")</f>
        <v/>
      </c>
      <c r="M215">
        <f>HYPERLINK("https://dexscreener.com/solana/5AULxzd8CKH8qbnuNYLripfKA7nkY6psfGv5kaGgpump?maker=8LLRaGJqZgSuDf9maW1ohb5G1SRqCuKbLX6vdUNWpFp2","https://dexscreener.com/solana/5AULxzd8CKH8qbnuNYLripfKA7nkY6psfGv5kaGgpump?maker=8LLRaGJqZgSuDf9maW1ohb5G1SRqCuKbLX6vdUNWpFp2")</f>
        <v/>
      </c>
    </row>
    <row r="216">
      <c r="A216" t="inlineStr">
        <is>
          <t>EUbz1w9opzVKLiTwohHDDZg2uhHH5Pt9fvwsfpQi5JHk</t>
        </is>
      </c>
      <c r="B216" t="inlineStr">
        <is>
          <t>Murad</t>
        </is>
      </c>
      <c r="C216" t="n">
        <v>11</v>
      </c>
      <c r="D216" t="n">
        <v>-0.099</v>
      </c>
      <c r="E216" t="n">
        <v>-1</v>
      </c>
      <c r="F216" t="n">
        <v>0.446</v>
      </c>
      <c r="G216" t="n">
        <v>0.347</v>
      </c>
      <c r="H216" t="n">
        <v>1</v>
      </c>
      <c r="I216" t="n">
        <v>1</v>
      </c>
      <c r="J216" t="n">
        <v>-1</v>
      </c>
      <c r="K216" t="n">
        <v>-1</v>
      </c>
      <c r="L216">
        <f>HYPERLINK("https://www.defined.fi/sol/EUbz1w9opzVKLiTwohHDDZg2uhHH5Pt9fvwsfpQi5JHk?maker=8LLRaGJqZgSuDf9maW1ohb5G1SRqCuKbLX6vdUNWpFp2","https://www.defined.fi/sol/EUbz1w9opzVKLiTwohHDDZg2uhHH5Pt9fvwsfpQi5JHk?maker=8LLRaGJqZgSuDf9maW1ohb5G1SRqCuKbLX6vdUNWpFp2")</f>
        <v/>
      </c>
      <c r="M216">
        <f>HYPERLINK("https://dexscreener.com/solana/EUbz1w9opzVKLiTwohHDDZg2uhHH5Pt9fvwsfpQi5JHk?maker=8LLRaGJqZgSuDf9maW1ohb5G1SRqCuKbLX6vdUNWpFp2","https://dexscreener.com/solana/EUbz1w9opzVKLiTwohHDDZg2uhHH5Pt9fvwsfpQi5JHk?maker=8LLRaGJqZgSuDf9maW1ohb5G1SRqCuKbLX6vdUNWpFp2")</f>
        <v/>
      </c>
    </row>
    <row r="217">
      <c r="A217" t="inlineStr">
        <is>
          <t>BGeJMMRmWvC5dwvoHEaoyMJq8JSZd98gGhsKXyPspump</t>
        </is>
      </c>
      <c r="B217" t="inlineStr">
        <is>
          <t>bond</t>
        </is>
      </c>
      <c r="C217" t="n">
        <v>11</v>
      </c>
      <c r="D217" t="n">
        <v>0.068</v>
      </c>
      <c r="E217" t="n">
        <v>-1</v>
      </c>
      <c r="F217" t="n">
        <v>0.6820000000000001</v>
      </c>
      <c r="G217" t="n">
        <v>0.75</v>
      </c>
      <c r="H217" t="n">
        <v>2</v>
      </c>
      <c r="I217" t="n">
        <v>1</v>
      </c>
      <c r="J217" t="n">
        <v>-1</v>
      </c>
      <c r="K217" t="n">
        <v>-1</v>
      </c>
      <c r="L217">
        <f>HYPERLINK("https://www.defined.fi/sol/BGeJMMRmWvC5dwvoHEaoyMJq8JSZd98gGhsKXyPspump?maker=8LLRaGJqZgSuDf9maW1ohb5G1SRqCuKbLX6vdUNWpFp2","https://www.defined.fi/sol/BGeJMMRmWvC5dwvoHEaoyMJq8JSZd98gGhsKXyPspump?maker=8LLRaGJqZgSuDf9maW1ohb5G1SRqCuKbLX6vdUNWpFp2")</f>
        <v/>
      </c>
      <c r="M217">
        <f>HYPERLINK("https://dexscreener.com/solana/BGeJMMRmWvC5dwvoHEaoyMJq8JSZd98gGhsKXyPspump?maker=8LLRaGJqZgSuDf9maW1ohb5G1SRqCuKbLX6vdUNWpFp2","https://dexscreener.com/solana/BGeJMMRmWvC5dwvoHEaoyMJq8JSZd98gGhsKXyPspump?maker=8LLRaGJqZgSuDf9maW1ohb5G1SRqCuKbLX6vdUNWpFp2")</f>
        <v/>
      </c>
    </row>
    <row r="218">
      <c r="A218" t="inlineStr">
        <is>
          <t>CrTtG3wE5jsNokUXdVJDbePJQQBv5D8mqhm6bWpsRukS</t>
        </is>
      </c>
      <c r="B218" t="inlineStr">
        <is>
          <t>MAGNUM</t>
        </is>
      </c>
      <c r="C218" t="n">
        <v>11</v>
      </c>
      <c r="D218" t="n">
        <v>-0.099</v>
      </c>
      <c r="E218" t="n">
        <v>-1</v>
      </c>
      <c r="F218" t="n">
        <v>2.5</v>
      </c>
      <c r="G218" t="n">
        <v>2.4</v>
      </c>
      <c r="H218" t="n">
        <v>2</v>
      </c>
      <c r="I218" t="n">
        <v>2</v>
      </c>
      <c r="J218" t="n">
        <v>-1</v>
      </c>
      <c r="K218" t="n">
        <v>-1</v>
      </c>
      <c r="L218">
        <f>HYPERLINK("https://www.defined.fi/sol/CrTtG3wE5jsNokUXdVJDbePJQQBv5D8mqhm6bWpsRukS?maker=8LLRaGJqZgSuDf9maW1ohb5G1SRqCuKbLX6vdUNWpFp2","https://www.defined.fi/sol/CrTtG3wE5jsNokUXdVJDbePJQQBv5D8mqhm6bWpsRukS?maker=8LLRaGJqZgSuDf9maW1ohb5G1SRqCuKbLX6vdUNWpFp2")</f>
        <v/>
      </c>
      <c r="M218">
        <f>HYPERLINK("https://dexscreener.com/solana/CrTtG3wE5jsNokUXdVJDbePJQQBv5D8mqhm6bWpsRukS?maker=8LLRaGJqZgSuDf9maW1ohb5G1SRqCuKbLX6vdUNWpFp2","https://dexscreener.com/solana/CrTtG3wE5jsNokUXdVJDbePJQQBv5D8mqhm6bWpsRukS?maker=8LLRaGJqZgSuDf9maW1ohb5G1SRqCuKbLX6vdUNWpFp2")</f>
        <v/>
      </c>
    </row>
    <row r="219">
      <c r="A219" t="inlineStr">
        <is>
          <t>EuATWUwKmQ2P7btU8o47e8frhSu2LpAeRUGSSDz8mSeH</t>
        </is>
      </c>
      <c r="B219" t="inlineStr">
        <is>
          <t>MIDCURVE</t>
        </is>
      </c>
      <c r="C219" t="n">
        <v>11</v>
      </c>
      <c r="D219" t="n">
        <v>-0.08</v>
      </c>
      <c r="E219" t="n">
        <v>-1</v>
      </c>
      <c r="F219" t="n">
        <v>1.79</v>
      </c>
      <c r="G219" t="n">
        <v>1.71</v>
      </c>
      <c r="H219" t="n">
        <v>1</v>
      </c>
      <c r="I219" t="n">
        <v>1</v>
      </c>
      <c r="J219" t="n">
        <v>-1</v>
      </c>
      <c r="K219" t="n">
        <v>-1</v>
      </c>
      <c r="L219">
        <f>HYPERLINK("https://www.defined.fi/sol/EuATWUwKmQ2P7btU8o47e8frhSu2LpAeRUGSSDz8mSeH?maker=8LLRaGJqZgSuDf9maW1ohb5G1SRqCuKbLX6vdUNWpFp2","https://www.defined.fi/sol/EuATWUwKmQ2P7btU8o47e8frhSu2LpAeRUGSSDz8mSeH?maker=8LLRaGJqZgSuDf9maW1ohb5G1SRqCuKbLX6vdUNWpFp2")</f>
        <v/>
      </c>
      <c r="M219">
        <f>HYPERLINK("https://dexscreener.com/solana/EuATWUwKmQ2P7btU8o47e8frhSu2LpAeRUGSSDz8mSeH?maker=8LLRaGJqZgSuDf9maW1ohb5G1SRqCuKbLX6vdUNWpFp2","https://dexscreener.com/solana/EuATWUwKmQ2P7btU8o47e8frhSu2LpAeRUGSSDz8mSeH?maker=8LLRaGJqZgSuDf9maW1ohb5G1SRqCuKbLX6vdUNWpFp2")</f>
        <v/>
      </c>
    </row>
    <row r="220">
      <c r="A220" t="inlineStr">
        <is>
          <t>5Bjs6U1Qih7EvZ1RWTQLyJ6c5mjJ951FZBNJRvmV1pZg</t>
        </is>
      </c>
      <c r="B220" t="inlineStr">
        <is>
          <t>FUCK</t>
        </is>
      </c>
      <c r="C220" t="n">
        <v>11</v>
      </c>
      <c r="D220" t="n">
        <v>-1.79</v>
      </c>
      <c r="E220" t="n">
        <v>-0.25</v>
      </c>
      <c r="F220" t="n">
        <v>7.24</v>
      </c>
      <c r="G220" t="n">
        <v>5.45</v>
      </c>
      <c r="H220" t="n">
        <v>8</v>
      </c>
      <c r="I220" t="n">
        <v>3</v>
      </c>
      <c r="J220" t="n">
        <v>-1</v>
      </c>
      <c r="K220" t="n">
        <v>-1</v>
      </c>
      <c r="L220">
        <f>HYPERLINK("https://www.defined.fi/sol/5Bjs6U1Qih7EvZ1RWTQLyJ6c5mjJ951FZBNJRvmV1pZg?maker=8LLRaGJqZgSuDf9maW1ohb5G1SRqCuKbLX6vdUNWpFp2","https://www.defined.fi/sol/5Bjs6U1Qih7EvZ1RWTQLyJ6c5mjJ951FZBNJRvmV1pZg?maker=8LLRaGJqZgSuDf9maW1ohb5G1SRqCuKbLX6vdUNWpFp2")</f>
        <v/>
      </c>
      <c r="M220">
        <f>HYPERLINK("https://dexscreener.com/solana/5Bjs6U1Qih7EvZ1RWTQLyJ6c5mjJ951FZBNJRvmV1pZg?maker=8LLRaGJqZgSuDf9maW1ohb5G1SRqCuKbLX6vdUNWpFp2","https://dexscreener.com/solana/5Bjs6U1Qih7EvZ1RWTQLyJ6c5mjJ951FZBNJRvmV1pZg?maker=8LLRaGJqZgSuDf9maW1ohb5G1SRqCuKbLX6vdUNWpFp2")</f>
        <v/>
      </c>
    </row>
    <row r="221">
      <c r="A221" t="inlineStr">
        <is>
          <t>AiuqcfaK8gXCYVdbEYevKGZcVPVmKEgA6igosZ9pump</t>
        </is>
      </c>
      <c r="B221" t="inlineStr">
        <is>
          <t>TOOM</t>
        </is>
      </c>
      <c r="C221" t="n">
        <v>11</v>
      </c>
      <c r="D221" t="n">
        <v>-0.713</v>
      </c>
      <c r="E221" t="n">
        <v>-1</v>
      </c>
      <c r="F221" t="n">
        <v>1.4</v>
      </c>
      <c r="G221" t="n">
        <v>0.6860000000000001</v>
      </c>
      <c r="H221" t="n">
        <v>2</v>
      </c>
      <c r="I221" t="n">
        <v>2</v>
      </c>
      <c r="J221" t="n">
        <v>-1</v>
      </c>
      <c r="K221" t="n">
        <v>-1</v>
      </c>
      <c r="L221">
        <f>HYPERLINK("https://www.defined.fi/sol/AiuqcfaK8gXCYVdbEYevKGZcVPVmKEgA6igosZ9pump?maker=8LLRaGJqZgSuDf9maW1ohb5G1SRqCuKbLX6vdUNWpFp2","https://www.defined.fi/sol/AiuqcfaK8gXCYVdbEYevKGZcVPVmKEgA6igosZ9pump?maker=8LLRaGJqZgSuDf9maW1ohb5G1SRqCuKbLX6vdUNWpFp2")</f>
        <v/>
      </c>
      <c r="M221">
        <f>HYPERLINK("https://dexscreener.com/solana/AiuqcfaK8gXCYVdbEYevKGZcVPVmKEgA6igosZ9pump?maker=8LLRaGJqZgSuDf9maW1ohb5G1SRqCuKbLX6vdUNWpFp2","https://dexscreener.com/solana/AiuqcfaK8gXCYVdbEYevKGZcVPVmKEgA6igosZ9pump?maker=8LLRaGJqZgSuDf9maW1ohb5G1SRqCuKbLX6vdUNWpFp2")</f>
        <v/>
      </c>
    </row>
    <row r="222">
      <c r="A222" t="inlineStr">
        <is>
          <t>6LQzsusmBYjaSoDsdX2mbax7Vtn63x7ZpDgzK4ZSMv9B</t>
        </is>
      </c>
      <c r="B222" t="inlineStr">
        <is>
          <t>POPDENG</t>
        </is>
      </c>
      <c r="C222" t="n">
        <v>11</v>
      </c>
      <c r="D222" t="n">
        <v>0.67</v>
      </c>
      <c r="E222" t="n">
        <v>0.52</v>
      </c>
      <c r="F222" t="n">
        <v>1.29</v>
      </c>
      <c r="G222" t="n">
        <v>1.96</v>
      </c>
      <c r="H222" t="n">
        <v>3</v>
      </c>
      <c r="I222" t="n">
        <v>3</v>
      </c>
      <c r="J222" t="n">
        <v>-1</v>
      </c>
      <c r="K222" t="n">
        <v>-1</v>
      </c>
      <c r="L222">
        <f>HYPERLINK("https://www.defined.fi/sol/6LQzsusmBYjaSoDsdX2mbax7Vtn63x7ZpDgzK4ZSMv9B?maker=8LLRaGJqZgSuDf9maW1ohb5G1SRqCuKbLX6vdUNWpFp2","https://www.defined.fi/sol/6LQzsusmBYjaSoDsdX2mbax7Vtn63x7ZpDgzK4ZSMv9B?maker=8LLRaGJqZgSuDf9maW1ohb5G1SRqCuKbLX6vdUNWpFp2")</f>
        <v/>
      </c>
      <c r="M222">
        <f>HYPERLINK("https://dexscreener.com/solana/6LQzsusmBYjaSoDsdX2mbax7Vtn63x7ZpDgzK4ZSMv9B?maker=8LLRaGJqZgSuDf9maW1ohb5G1SRqCuKbLX6vdUNWpFp2","https://dexscreener.com/solana/6LQzsusmBYjaSoDsdX2mbax7Vtn63x7ZpDgzK4ZSMv9B?maker=8LLRaGJqZgSuDf9maW1ohb5G1SRqCuKbLX6vdUNWpFp2")</f>
        <v/>
      </c>
    </row>
    <row r="223">
      <c r="A223" t="inlineStr">
        <is>
          <t>AtakVE4hj5KgbS58YzmCYrUwRqMNCnwaamUckk2Zpump</t>
        </is>
      </c>
      <c r="B223" t="inlineStr">
        <is>
          <t>POPDENG</t>
        </is>
      </c>
      <c r="C223" t="n">
        <v>11</v>
      </c>
      <c r="D223" t="n">
        <v>0.102</v>
      </c>
      <c r="E223" t="n">
        <v>0.23</v>
      </c>
      <c r="F223" t="n">
        <v>0.454</v>
      </c>
      <c r="G223" t="n">
        <v>0.556</v>
      </c>
      <c r="H223" t="n">
        <v>1</v>
      </c>
      <c r="I223" t="n">
        <v>1</v>
      </c>
      <c r="J223" t="n">
        <v>-1</v>
      </c>
      <c r="K223" t="n">
        <v>-1</v>
      </c>
      <c r="L223">
        <f>HYPERLINK("https://www.defined.fi/sol/AtakVE4hj5KgbS58YzmCYrUwRqMNCnwaamUckk2Zpump?maker=8LLRaGJqZgSuDf9maW1ohb5G1SRqCuKbLX6vdUNWpFp2","https://www.defined.fi/sol/AtakVE4hj5KgbS58YzmCYrUwRqMNCnwaamUckk2Zpump?maker=8LLRaGJqZgSuDf9maW1ohb5G1SRqCuKbLX6vdUNWpFp2")</f>
        <v/>
      </c>
      <c r="M223">
        <f>HYPERLINK("https://dexscreener.com/solana/AtakVE4hj5KgbS58YzmCYrUwRqMNCnwaamUckk2Zpump?maker=8LLRaGJqZgSuDf9maW1ohb5G1SRqCuKbLX6vdUNWpFp2","https://dexscreener.com/solana/AtakVE4hj5KgbS58YzmCYrUwRqMNCnwaamUckk2Zpump?maker=8LLRaGJqZgSuDf9maW1ohb5G1SRqCuKbLX6vdUNWpFp2")</f>
        <v/>
      </c>
    </row>
    <row r="224">
      <c r="A224" t="inlineStr">
        <is>
          <t>9BSnHPPS2AH82CexcJhjbDKiSyh4tsyuZ9dHHqm2pump</t>
        </is>
      </c>
      <c r="B224" t="inlineStr">
        <is>
          <t>GB</t>
        </is>
      </c>
      <c r="C224" t="n">
        <v>11</v>
      </c>
      <c r="D224" t="n">
        <v>0.007</v>
      </c>
      <c r="E224" t="n">
        <v>0.01</v>
      </c>
      <c r="F224" t="n">
        <v>0.79</v>
      </c>
      <c r="G224" t="n">
        <v>0.797</v>
      </c>
      <c r="H224" t="n">
        <v>1</v>
      </c>
      <c r="I224" t="n">
        <v>1</v>
      </c>
      <c r="J224" t="n">
        <v>-1</v>
      </c>
      <c r="K224" t="n">
        <v>-1</v>
      </c>
      <c r="L224">
        <f>HYPERLINK("https://www.defined.fi/sol/9BSnHPPS2AH82CexcJhjbDKiSyh4tsyuZ9dHHqm2pump?maker=8LLRaGJqZgSuDf9maW1ohb5G1SRqCuKbLX6vdUNWpFp2","https://www.defined.fi/sol/9BSnHPPS2AH82CexcJhjbDKiSyh4tsyuZ9dHHqm2pump?maker=8LLRaGJqZgSuDf9maW1ohb5G1SRqCuKbLX6vdUNWpFp2")</f>
        <v/>
      </c>
      <c r="M224">
        <f>HYPERLINK("https://dexscreener.com/solana/9BSnHPPS2AH82CexcJhjbDKiSyh4tsyuZ9dHHqm2pump?maker=8LLRaGJqZgSuDf9maW1ohb5G1SRqCuKbLX6vdUNWpFp2","https://dexscreener.com/solana/9BSnHPPS2AH82CexcJhjbDKiSyh4tsyuZ9dHHqm2pump?maker=8LLRaGJqZgSuDf9maW1ohb5G1SRqCuKbLX6vdUNWpFp2")</f>
        <v/>
      </c>
    </row>
    <row r="225">
      <c r="A225" t="inlineStr">
        <is>
          <t>4nLo1aNSBqopjxg8uNYTJMmcGWxkSEw6fBHHGxsTpump</t>
        </is>
      </c>
      <c r="B225" t="inlineStr">
        <is>
          <t>Mozuku</t>
        </is>
      </c>
      <c r="C225" t="n">
        <v>11</v>
      </c>
      <c r="D225" t="n">
        <v>-1.27</v>
      </c>
      <c r="E225" t="n">
        <v>-0.47</v>
      </c>
      <c r="F225" t="n">
        <v>2.72</v>
      </c>
      <c r="G225" t="n">
        <v>1.45</v>
      </c>
      <c r="H225" t="n">
        <v>4</v>
      </c>
      <c r="I225" t="n">
        <v>2</v>
      </c>
      <c r="J225" t="n">
        <v>-1</v>
      </c>
      <c r="K225" t="n">
        <v>-1</v>
      </c>
      <c r="L225">
        <f>HYPERLINK("https://www.defined.fi/sol/4nLo1aNSBqopjxg8uNYTJMmcGWxkSEw6fBHHGxsTpump?maker=8LLRaGJqZgSuDf9maW1ohb5G1SRqCuKbLX6vdUNWpFp2","https://www.defined.fi/sol/4nLo1aNSBqopjxg8uNYTJMmcGWxkSEw6fBHHGxsTpump?maker=8LLRaGJqZgSuDf9maW1ohb5G1SRqCuKbLX6vdUNWpFp2")</f>
        <v/>
      </c>
      <c r="M225">
        <f>HYPERLINK("https://dexscreener.com/solana/4nLo1aNSBqopjxg8uNYTJMmcGWxkSEw6fBHHGxsTpump?maker=8LLRaGJqZgSuDf9maW1ohb5G1SRqCuKbLX6vdUNWpFp2","https://dexscreener.com/solana/4nLo1aNSBqopjxg8uNYTJMmcGWxkSEw6fBHHGxsTpump?maker=8LLRaGJqZgSuDf9maW1ohb5G1SRqCuKbLX6vdUNWpFp2")</f>
        <v/>
      </c>
    </row>
    <row r="226">
      <c r="A226" t="inlineStr">
        <is>
          <t>H5Cr4Kf7jmnCHuFN7H4bJYT5pfKAhHtU1JaRMzBspump</t>
        </is>
      </c>
      <c r="B226" t="inlineStr">
        <is>
          <t>SATOSHI</t>
        </is>
      </c>
      <c r="C226" t="n">
        <v>11</v>
      </c>
      <c r="D226" t="n">
        <v>0.089</v>
      </c>
      <c r="E226" t="n">
        <v>0.07000000000000001</v>
      </c>
      <c r="F226" t="n">
        <v>1.35</v>
      </c>
      <c r="G226" t="n">
        <v>1.44</v>
      </c>
      <c r="H226" t="n">
        <v>2</v>
      </c>
      <c r="I226" t="n">
        <v>2</v>
      </c>
      <c r="J226" t="n">
        <v>-1</v>
      </c>
      <c r="K226" t="n">
        <v>-1</v>
      </c>
      <c r="L226">
        <f>HYPERLINK("https://www.defined.fi/sol/H5Cr4Kf7jmnCHuFN7H4bJYT5pfKAhHtU1JaRMzBspump?maker=8LLRaGJqZgSuDf9maW1ohb5G1SRqCuKbLX6vdUNWpFp2","https://www.defined.fi/sol/H5Cr4Kf7jmnCHuFN7H4bJYT5pfKAhHtU1JaRMzBspump?maker=8LLRaGJqZgSuDf9maW1ohb5G1SRqCuKbLX6vdUNWpFp2")</f>
        <v/>
      </c>
      <c r="M226">
        <f>HYPERLINK("https://dexscreener.com/solana/H5Cr4Kf7jmnCHuFN7H4bJYT5pfKAhHtU1JaRMzBspump?maker=8LLRaGJqZgSuDf9maW1ohb5G1SRqCuKbLX6vdUNWpFp2","https://dexscreener.com/solana/H5Cr4Kf7jmnCHuFN7H4bJYT5pfKAhHtU1JaRMzBspump?maker=8LLRaGJqZgSuDf9maW1ohb5G1SRqCuKbLX6vdUNWpFp2")</f>
        <v/>
      </c>
    </row>
    <row r="227">
      <c r="A227" t="inlineStr">
        <is>
          <t>DdDnyU4iyAkeg1HrWDRhHE5GVGHa2Z1XzxLcNZm9pump</t>
        </is>
      </c>
      <c r="B227" t="inlineStr">
        <is>
          <t>SSX69</t>
        </is>
      </c>
      <c r="C227" t="n">
        <v>11</v>
      </c>
      <c r="D227" t="n">
        <v>-1.28</v>
      </c>
      <c r="E227" t="n">
        <v>-0.66</v>
      </c>
      <c r="F227" t="n">
        <v>1.95</v>
      </c>
      <c r="G227" t="n">
        <v>0.666</v>
      </c>
      <c r="H227" t="n">
        <v>3</v>
      </c>
      <c r="I227" t="n">
        <v>1</v>
      </c>
      <c r="J227" t="n">
        <v>-1</v>
      </c>
      <c r="K227" t="n">
        <v>-1</v>
      </c>
      <c r="L227">
        <f>HYPERLINK("https://www.defined.fi/sol/DdDnyU4iyAkeg1HrWDRhHE5GVGHa2Z1XzxLcNZm9pump?maker=8LLRaGJqZgSuDf9maW1ohb5G1SRqCuKbLX6vdUNWpFp2","https://www.defined.fi/sol/DdDnyU4iyAkeg1HrWDRhHE5GVGHa2Z1XzxLcNZm9pump?maker=8LLRaGJqZgSuDf9maW1ohb5G1SRqCuKbLX6vdUNWpFp2")</f>
        <v/>
      </c>
      <c r="M227">
        <f>HYPERLINK("https://dexscreener.com/solana/DdDnyU4iyAkeg1HrWDRhHE5GVGHa2Z1XzxLcNZm9pump?maker=8LLRaGJqZgSuDf9maW1ohb5G1SRqCuKbLX6vdUNWpFp2","https://dexscreener.com/solana/DdDnyU4iyAkeg1HrWDRhHE5GVGHa2Z1XzxLcNZm9pump?maker=8LLRaGJqZgSuDf9maW1ohb5G1SRqCuKbLX6vdUNWpFp2")</f>
        <v/>
      </c>
    </row>
    <row r="228">
      <c r="A228" t="inlineStr">
        <is>
          <t>3dnXcFqQu48FqvrQ9PWBgz5wXmNzrjub9Y4Qj5Zspump</t>
        </is>
      </c>
      <c r="B228" t="inlineStr">
        <is>
          <t>DogGPT</t>
        </is>
      </c>
      <c r="C228" t="n">
        <v>11</v>
      </c>
      <c r="D228" t="n">
        <v>-2.58</v>
      </c>
      <c r="E228" t="n">
        <v>-0.8100000000000001</v>
      </c>
      <c r="F228" t="n">
        <v>3.17</v>
      </c>
      <c r="G228" t="n">
        <v>0.595</v>
      </c>
      <c r="H228" t="n">
        <v>5</v>
      </c>
      <c r="I228" t="n">
        <v>1</v>
      </c>
      <c r="J228" t="n">
        <v>-1</v>
      </c>
      <c r="K228" t="n">
        <v>-1</v>
      </c>
      <c r="L228">
        <f>HYPERLINK("https://www.defined.fi/sol/3dnXcFqQu48FqvrQ9PWBgz5wXmNzrjub9Y4Qj5Zspump?maker=8LLRaGJqZgSuDf9maW1ohb5G1SRqCuKbLX6vdUNWpFp2","https://www.defined.fi/sol/3dnXcFqQu48FqvrQ9PWBgz5wXmNzrjub9Y4Qj5Zspump?maker=8LLRaGJqZgSuDf9maW1ohb5G1SRqCuKbLX6vdUNWpFp2")</f>
        <v/>
      </c>
      <c r="M228">
        <f>HYPERLINK("https://dexscreener.com/solana/3dnXcFqQu48FqvrQ9PWBgz5wXmNzrjub9Y4Qj5Zspump?maker=8LLRaGJqZgSuDf9maW1ohb5G1SRqCuKbLX6vdUNWpFp2","https://dexscreener.com/solana/3dnXcFqQu48FqvrQ9PWBgz5wXmNzrjub9Y4Qj5Zspump?maker=8LLRaGJqZgSuDf9maW1ohb5G1SRqCuKbLX6vdUNWpFp2")</f>
        <v/>
      </c>
    </row>
    <row r="229">
      <c r="A229" t="inlineStr">
        <is>
          <t>Bp2KgefjvRDhvuLGjXHsSFxmqkJEXk3ZAa1FQ4rWpump</t>
        </is>
      </c>
      <c r="B229" t="inlineStr">
        <is>
          <t>YOURMOM</t>
        </is>
      </c>
      <c r="C229" t="n">
        <v>11</v>
      </c>
      <c r="D229" t="n">
        <v>1.52</v>
      </c>
      <c r="E229" t="n">
        <v>3.79</v>
      </c>
      <c r="F229" t="n">
        <v>0.401</v>
      </c>
      <c r="G229" t="n">
        <v>1.92</v>
      </c>
      <c r="H229" t="n">
        <v>1</v>
      </c>
      <c r="I229" t="n">
        <v>2</v>
      </c>
      <c r="J229" t="n">
        <v>-1</v>
      </c>
      <c r="K229" t="n">
        <v>-1</v>
      </c>
      <c r="L229">
        <f>HYPERLINK("https://www.defined.fi/sol/Bp2KgefjvRDhvuLGjXHsSFxmqkJEXk3ZAa1FQ4rWpump?maker=8LLRaGJqZgSuDf9maW1ohb5G1SRqCuKbLX6vdUNWpFp2","https://www.defined.fi/sol/Bp2KgefjvRDhvuLGjXHsSFxmqkJEXk3ZAa1FQ4rWpump?maker=8LLRaGJqZgSuDf9maW1ohb5G1SRqCuKbLX6vdUNWpFp2")</f>
        <v/>
      </c>
      <c r="M229">
        <f>HYPERLINK("https://dexscreener.com/solana/Bp2KgefjvRDhvuLGjXHsSFxmqkJEXk3ZAa1FQ4rWpump?maker=8LLRaGJqZgSuDf9maW1ohb5G1SRqCuKbLX6vdUNWpFp2","https://dexscreener.com/solana/Bp2KgefjvRDhvuLGjXHsSFxmqkJEXk3ZAa1FQ4rWpump?maker=8LLRaGJqZgSuDf9maW1ohb5G1SRqCuKbLX6vdUNWpFp2")</f>
        <v/>
      </c>
    </row>
    <row r="230">
      <c r="A230" t="inlineStr">
        <is>
          <t>HATwfK9F1vQrevgjGprLQr1uruyTPGGWXQRM3J3Lpump</t>
        </is>
      </c>
      <c r="B230" t="inlineStr">
        <is>
          <t>Tudd</t>
        </is>
      </c>
      <c r="C230" t="n">
        <v>11</v>
      </c>
      <c r="D230" t="n">
        <v>-0.007</v>
      </c>
      <c r="E230" t="n">
        <v>-0</v>
      </c>
      <c r="F230" t="n">
        <v>1.99</v>
      </c>
      <c r="G230" t="n">
        <v>1.98</v>
      </c>
      <c r="H230" t="n">
        <v>3</v>
      </c>
      <c r="I230" t="n">
        <v>1</v>
      </c>
      <c r="J230" t="n">
        <v>-1</v>
      </c>
      <c r="K230" t="n">
        <v>-1</v>
      </c>
      <c r="L230">
        <f>HYPERLINK("https://www.defined.fi/sol/HATwfK9F1vQrevgjGprLQr1uruyTPGGWXQRM3J3Lpump?maker=8LLRaGJqZgSuDf9maW1ohb5G1SRqCuKbLX6vdUNWpFp2","https://www.defined.fi/sol/HATwfK9F1vQrevgjGprLQr1uruyTPGGWXQRM3J3Lpump?maker=8LLRaGJqZgSuDf9maW1ohb5G1SRqCuKbLX6vdUNWpFp2")</f>
        <v/>
      </c>
      <c r="M230">
        <f>HYPERLINK("https://dexscreener.com/solana/HATwfK9F1vQrevgjGprLQr1uruyTPGGWXQRM3J3Lpump?maker=8LLRaGJqZgSuDf9maW1ohb5G1SRqCuKbLX6vdUNWpFp2","https://dexscreener.com/solana/HATwfK9F1vQrevgjGprLQr1uruyTPGGWXQRM3J3Lpump?maker=8LLRaGJqZgSuDf9maW1ohb5G1SRqCuKbLX6vdUNWpFp2")</f>
        <v/>
      </c>
    </row>
    <row r="231">
      <c r="A231" t="inlineStr">
        <is>
          <t>8oAiUkC1gpr4Tuz3ZA7YUntWE47sop1fYmGWo4Zrpump</t>
        </is>
      </c>
      <c r="B231" t="inlineStr">
        <is>
          <t>PeterTodd</t>
        </is>
      </c>
      <c r="C231" t="n">
        <v>11</v>
      </c>
      <c r="D231" t="n">
        <v>0.755</v>
      </c>
      <c r="E231" t="n">
        <v>0.22</v>
      </c>
      <c r="F231" t="n">
        <v>3.5</v>
      </c>
      <c r="G231" t="n">
        <v>4.25</v>
      </c>
      <c r="H231" t="n">
        <v>7</v>
      </c>
      <c r="I231" t="n">
        <v>3</v>
      </c>
      <c r="J231" t="n">
        <v>-1</v>
      </c>
      <c r="K231" t="n">
        <v>-1</v>
      </c>
      <c r="L231">
        <f>HYPERLINK("https://www.defined.fi/sol/8oAiUkC1gpr4Tuz3ZA7YUntWE47sop1fYmGWo4Zrpump?maker=8LLRaGJqZgSuDf9maW1ohb5G1SRqCuKbLX6vdUNWpFp2","https://www.defined.fi/sol/8oAiUkC1gpr4Tuz3ZA7YUntWE47sop1fYmGWo4Zrpump?maker=8LLRaGJqZgSuDf9maW1ohb5G1SRqCuKbLX6vdUNWpFp2")</f>
        <v/>
      </c>
      <c r="M231">
        <f>HYPERLINK("https://dexscreener.com/solana/8oAiUkC1gpr4Tuz3ZA7YUntWE47sop1fYmGWo4Zrpump?maker=8LLRaGJqZgSuDf9maW1ohb5G1SRqCuKbLX6vdUNWpFp2","https://dexscreener.com/solana/8oAiUkC1gpr4Tuz3ZA7YUntWE47sop1fYmGWo4Zrpump?maker=8LLRaGJqZgSuDf9maW1ohb5G1SRqCuKbLX6vdUNWpFp2")</f>
        <v/>
      </c>
    </row>
    <row r="232">
      <c r="A232" t="inlineStr">
        <is>
          <t>FoxXEYqVeH4p9WD9aG7nJUiFPbXZ72iSywwM8y4Epump</t>
        </is>
      </c>
      <c r="B232" t="inlineStr">
        <is>
          <t>SOS</t>
        </is>
      </c>
      <c r="C232" t="n">
        <v>11</v>
      </c>
      <c r="D232" t="n">
        <v>-0.048</v>
      </c>
      <c r="E232" t="n">
        <v>-1</v>
      </c>
      <c r="F232" t="n">
        <v>0.919</v>
      </c>
      <c r="G232" t="n">
        <v>0.871</v>
      </c>
      <c r="H232" t="n">
        <v>2</v>
      </c>
      <c r="I232" t="n">
        <v>2</v>
      </c>
      <c r="J232" t="n">
        <v>-1</v>
      </c>
      <c r="K232" t="n">
        <v>-1</v>
      </c>
      <c r="L232">
        <f>HYPERLINK("https://www.defined.fi/sol/FoxXEYqVeH4p9WD9aG7nJUiFPbXZ72iSywwM8y4Epump?maker=8LLRaGJqZgSuDf9maW1ohb5G1SRqCuKbLX6vdUNWpFp2","https://www.defined.fi/sol/FoxXEYqVeH4p9WD9aG7nJUiFPbXZ72iSywwM8y4Epump?maker=8LLRaGJqZgSuDf9maW1ohb5G1SRqCuKbLX6vdUNWpFp2")</f>
        <v/>
      </c>
      <c r="M232">
        <f>HYPERLINK("https://dexscreener.com/solana/FoxXEYqVeH4p9WD9aG7nJUiFPbXZ72iSywwM8y4Epump?maker=8LLRaGJqZgSuDf9maW1ohb5G1SRqCuKbLX6vdUNWpFp2","https://dexscreener.com/solana/FoxXEYqVeH4p9WD9aG7nJUiFPbXZ72iSywwM8y4Epump?maker=8LLRaGJqZgSuDf9maW1ohb5G1SRqCuKbLX6vdUNWpFp2")</f>
        <v/>
      </c>
    </row>
    <row r="233">
      <c r="A233" t="inlineStr">
        <is>
          <t>6dZ1MSitrT9s8mAAB95GK3ZfXxLxFAJ1ndHmFd9kpump</t>
        </is>
      </c>
      <c r="B233" t="inlineStr">
        <is>
          <t>MT6</t>
        </is>
      </c>
      <c r="C233" t="n">
        <v>12</v>
      </c>
      <c r="D233" t="n">
        <v>0.019</v>
      </c>
      <c r="E233" t="n">
        <v>-1</v>
      </c>
      <c r="F233" t="n">
        <v>0.229</v>
      </c>
      <c r="G233" t="n">
        <v>0.248</v>
      </c>
      <c r="H233" t="n">
        <v>2</v>
      </c>
      <c r="I233" t="n">
        <v>1</v>
      </c>
      <c r="J233" t="n">
        <v>-1</v>
      </c>
      <c r="K233" t="n">
        <v>-1</v>
      </c>
      <c r="L233">
        <f>HYPERLINK("https://www.defined.fi/sol/6dZ1MSitrT9s8mAAB95GK3ZfXxLxFAJ1ndHmFd9kpump?maker=8LLRaGJqZgSuDf9maW1ohb5G1SRqCuKbLX6vdUNWpFp2","https://www.defined.fi/sol/6dZ1MSitrT9s8mAAB95GK3ZfXxLxFAJ1ndHmFd9kpump?maker=8LLRaGJqZgSuDf9maW1ohb5G1SRqCuKbLX6vdUNWpFp2")</f>
        <v/>
      </c>
      <c r="M233">
        <f>HYPERLINK("https://dexscreener.com/solana/6dZ1MSitrT9s8mAAB95GK3ZfXxLxFAJ1ndHmFd9kpump?maker=8LLRaGJqZgSuDf9maW1ohb5G1SRqCuKbLX6vdUNWpFp2","https://dexscreener.com/solana/6dZ1MSitrT9s8mAAB95GK3ZfXxLxFAJ1ndHmFd9kpump?maker=8LLRaGJqZgSuDf9maW1ohb5G1SRqCuKbLX6vdUNWpFp2")</f>
        <v/>
      </c>
    </row>
    <row r="234">
      <c r="A234" t="inlineStr">
        <is>
          <t>DiA9H6UX7ELWrbrLurCGXr2vbNXVpcEX6Nntu2dCpump</t>
        </is>
      </c>
      <c r="B234" t="inlineStr">
        <is>
          <t>DOG</t>
        </is>
      </c>
      <c r="C234" t="n">
        <v>12</v>
      </c>
      <c r="D234" t="n">
        <v>-0.208</v>
      </c>
      <c r="E234" t="n">
        <v>-1</v>
      </c>
      <c r="F234" t="n">
        <v>0.992</v>
      </c>
      <c r="G234" t="n">
        <v>0.784</v>
      </c>
      <c r="H234" t="n">
        <v>2</v>
      </c>
      <c r="I234" t="n">
        <v>1</v>
      </c>
      <c r="J234" t="n">
        <v>-1</v>
      </c>
      <c r="K234" t="n">
        <v>-1</v>
      </c>
      <c r="L234">
        <f>HYPERLINK("https://www.defined.fi/sol/DiA9H6UX7ELWrbrLurCGXr2vbNXVpcEX6Nntu2dCpump?maker=8LLRaGJqZgSuDf9maW1ohb5G1SRqCuKbLX6vdUNWpFp2","https://www.defined.fi/sol/DiA9H6UX7ELWrbrLurCGXr2vbNXVpcEX6Nntu2dCpump?maker=8LLRaGJqZgSuDf9maW1ohb5G1SRqCuKbLX6vdUNWpFp2")</f>
        <v/>
      </c>
      <c r="M234">
        <f>HYPERLINK("https://dexscreener.com/solana/DiA9H6UX7ELWrbrLurCGXr2vbNXVpcEX6Nntu2dCpump?maker=8LLRaGJqZgSuDf9maW1ohb5G1SRqCuKbLX6vdUNWpFp2","https://dexscreener.com/solana/DiA9H6UX7ELWrbrLurCGXr2vbNXVpcEX6Nntu2dCpump?maker=8LLRaGJqZgSuDf9maW1ohb5G1SRqCuKbLX6vdUNWpFp2")</f>
        <v/>
      </c>
    </row>
    <row r="235">
      <c r="A235" t="inlineStr">
        <is>
          <t>ADtsfJKZt45sw2bciyz4hYrVwpaDNZFewgJF4yfJpump</t>
        </is>
      </c>
      <c r="B235" t="inlineStr">
        <is>
          <t>@everyone</t>
        </is>
      </c>
      <c r="C235" t="n">
        <v>12</v>
      </c>
      <c r="D235" t="n">
        <v>0.013</v>
      </c>
      <c r="E235" t="n">
        <v>-1</v>
      </c>
      <c r="F235" t="n">
        <v>0.455</v>
      </c>
      <c r="G235" t="n">
        <v>0.468</v>
      </c>
      <c r="H235" t="n">
        <v>1</v>
      </c>
      <c r="I235" t="n">
        <v>1</v>
      </c>
      <c r="J235" t="n">
        <v>-1</v>
      </c>
      <c r="K235" t="n">
        <v>-1</v>
      </c>
      <c r="L235">
        <f>HYPERLINK("https://www.defined.fi/sol/ADtsfJKZt45sw2bciyz4hYrVwpaDNZFewgJF4yfJpump?maker=8LLRaGJqZgSuDf9maW1ohb5G1SRqCuKbLX6vdUNWpFp2","https://www.defined.fi/sol/ADtsfJKZt45sw2bciyz4hYrVwpaDNZFewgJF4yfJpump?maker=8LLRaGJqZgSuDf9maW1ohb5G1SRqCuKbLX6vdUNWpFp2")</f>
        <v/>
      </c>
      <c r="M235">
        <f>HYPERLINK("https://dexscreener.com/solana/ADtsfJKZt45sw2bciyz4hYrVwpaDNZFewgJF4yfJpump?maker=8LLRaGJqZgSuDf9maW1ohb5G1SRqCuKbLX6vdUNWpFp2","https://dexscreener.com/solana/ADtsfJKZt45sw2bciyz4hYrVwpaDNZFewgJF4yfJpump?maker=8LLRaGJqZgSuDf9maW1ohb5G1SRqCuKbLX6vdUNWpFp2")</f>
        <v/>
      </c>
    </row>
    <row r="236">
      <c r="A236" t="inlineStr">
        <is>
          <t>6gkn8pSjKw7aVbG34rUuMTypUXaYeA8LsULqLGwwpump</t>
        </is>
      </c>
      <c r="B236" t="inlineStr">
        <is>
          <t>unknown_6gkn</t>
        </is>
      </c>
      <c r="C236" t="n">
        <v>12</v>
      </c>
      <c r="D236" t="n">
        <v>-0.007</v>
      </c>
      <c r="E236" t="n">
        <v>-1</v>
      </c>
      <c r="F236" t="n">
        <v>0.46</v>
      </c>
      <c r="G236" t="n">
        <v>0.454</v>
      </c>
      <c r="H236" t="n">
        <v>1</v>
      </c>
      <c r="I236" t="n">
        <v>1</v>
      </c>
      <c r="J236" t="n">
        <v>-1</v>
      </c>
      <c r="K236" t="n">
        <v>-1</v>
      </c>
      <c r="L236">
        <f>HYPERLINK("https://www.defined.fi/sol/6gkn8pSjKw7aVbG34rUuMTypUXaYeA8LsULqLGwwpump?maker=8LLRaGJqZgSuDf9maW1ohb5G1SRqCuKbLX6vdUNWpFp2","https://www.defined.fi/sol/6gkn8pSjKw7aVbG34rUuMTypUXaYeA8LsULqLGwwpump?maker=8LLRaGJqZgSuDf9maW1ohb5G1SRqCuKbLX6vdUNWpFp2")</f>
        <v/>
      </c>
      <c r="M236">
        <f>HYPERLINK("https://dexscreener.com/solana/6gkn8pSjKw7aVbG34rUuMTypUXaYeA8LsULqLGwwpump?maker=8LLRaGJqZgSuDf9maW1ohb5G1SRqCuKbLX6vdUNWpFp2","https://dexscreener.com/solana/6gkn8pSjKw7aVbG34rUuMTypUXaYeA8LsULqLGwwpump?maker=8LLRaGJqZgSuDf9maW1ohb5G1SRqCuKbLX6vdUNWpFp2")</f>
        <v/>
      </c>
    </row>
    <row r="237">
      <c r="A237" t="inlineStr">
        <is>
          <t>J3TMfCF4pBWvCuP7g7aY2vMhnVXh8DjTGrH8QW6spump</t>
        </is>
      </c>
      <c r="B237" t="inlineStr">
        <is>
          <t>NIGGA</t>
        </is>
      </c>
      <c r="C237" t="n">
        <v>12</v>
      </c>
      <c r="D237" t="n">
        <v>-0.192</v>
      </c>
      <c r="E237" t="n">
        <v>-1</v>
      </c>
      <c r="F237" t="n">
        <v>0.556</v>
      </c>
      <c r="G237" t="n">
        <v>0.364</v>
      </c>
      <c r="H237" t="n">
        <v>3</v>
      </c>
      <c r="I237" t="n">
        <v>1</v>
      </c>
      <c r="J237" t="n">
        <v>-1</v>
      </c>
      <c r="K237" t="n">
        <v>-1</v>
      </c>
      <c r="L237">
        <f>HYPERLINK("https://www.defined.fi/sol/J3TMfCF4pBWvCuP7g7aY2vMhnVXh8DjTGrH8QW6spump?maker=8LLRaGJqZgSuDf9maW1ohb5G1SRqCuKbLX6vdUNWpFp2","https://www.defined.fi/sol/J3TMfCF4pBWvCuP7g7aY2vMhnVXh8DjTGrH8QW6spump?maker=8LLRaGJqZgSuDf9maW1ohb5G1SRqCuKbLX6vdUNWpFp2")</f>
        <v/>
      </c>
      <c r="M237">
        <f>HYPERLINK("https://dexscreener.com/solana/J3TMfCF4pBWvCuP7g7aY2vMhnVXh8DjTGrH8QW6spump?maker=8LLRaGJqZgSuDf9maW1ohb5G1SRqCuKbLX6vdUNWpFp2","https://dexscreener.com/solana/J3TMfCF4pBWvCuP7g7aY2vMhnVXh8DjTGrH8QW6spump?maker=8LLRaGJqZgSuDf9maW1ohb5G1SRqCuKbLX6vdUNWpFp2")</f>
        <v/>
      </c>
    </row>
    <row r="238">
      <c r="A238" t="inlineStr">
        <is>
          <t>EnN5BPpS9Gf7d7jGLzBzQxHyeHK85J6wVZGK3Ucmpump</t>
        </is>
      </c>
      <c r="B238" t="inlineStr">
        <is>
          <t>Satoshi</t>
        </is>
      </c>
      <c r="C238" t="n">
        <v>12</v>
      </c>
      <c r="D238" t="n">
        <v>-0.019</v>
      </c>
      <c r="E238" t="n">
        <v>-0.01</v>
      </c>
      <c r="F238" t="n">
        <v>1.85</v>
      </c>
      <c r="G238" t="n">
        <v>1.83</v>
      </c>
      <c r="H238" t="n">
        <v>4</v>
      </c>
      <c r="I238" t="n">
        <v>3</v>
      </c>
      <c r="J238" t="n">
        <v>-1</v>
      </c>
      <c r="K238" t="n">
        <v>-1</v>
      </c>
      <c r="L238">
        <f>HYPERLINK("https://www.defined.fi/sol/EnN5BPpS9Gf7d7jGLzBzQxHyeHK85J6wVZGK3Ucmpump?maker=8LLRaGJqZgSuDf9maW1ohb5G1SRqCuKbLX6vdUNWpFp2","https://www.defined.fi/sol/EnN5BPpS9Gf7d7jGLzBzQxHyeHK85J6wVZGK3Ucmpump?maker=8LLRaGJqZgSuDf9maW1ohb5G1SRqCuKbLX6vdUNWpFp2")</f>
        <v/>
      </c>
      <c r="M238">
        <f>HYPERLINK("https://dexscreener.com/solana/EnN5BPpS9Gf7d7jGLzBzQxHyeHK85J6wVZGK3Ucmpump?maker=8LLRaGJqZgSuDf9maW1ohb5G1SRqCuKbLX6vdUNWpFp2","https://dexscreener.com/solana/EnN5BPpS9Gf7d7jGLzBzQxHyeHK85J6wVZGK3Ucmpump?maker=8LLRaGJqZgSuDf9maW1ohb5G1SRqCuKbLX6vdUNWpFp2")</f>
        <v/>
      </c>
    </row>
    <row r="239">
      <c r="A239" t="inlineStr">
        <is>
          <t>2fgrDf2hmf7tCbh7BDdEe9wojkg86rQHoD1Tf15Ypump</t>
        </is>
      </c>
      <c r="B239" t="inlineStr">
        <is>
          <t>FTSE</t>
        </is>
      </c>
      <c r="C239" t="n">
        <v>12</v>
      </c>
      <c r="D239" t="n">
        <v>-2.37</v>
      </c>
      <c r="E239" t="n">
        <v>-0.55</v>
      </c>
      <c r="F239" t="n">
        <v>4.34</v>
      </c>
      <c r="G239" t="n">
        <v>1.97</v>
      </c>
      <c r="H239" t="n">
        <v>8</v>
      </c>
      <c r="I239" t="n">
        <v>2</v>
      </c>
      <c r="J239" t="n">
        <v>-1</v>
      </c>
      <c r="K239" t="n">
        <v>-1</v>
      </c>
      <c r="L239">
        <f>HYPERLINK("https://www.defined.fi/sol/2fgrDf2hmf7tCbh7BDdEe9wojkg86rQHoD1Tf15Ypump?maker=8LLRaGJqZgSuDf9maW1ohb5G1SRqCuKbLX6vdUNWpFp2","https://www.defined.fi/sol/2fgrDf2hmf7tCbh7BDdEe9wojkg86rQHoD1Tf15Ypump?maker=8LLRaGJqZgSuDf9maW1ohb5G1SRqCuKbLX6vdUNWpFp2")</f>
        <v/>
      </c>
      <c r="M239">
        <f>HYPERLINK("https://dexscreener.com/solana/2fgrDf2hmf7tCbh7BDdEe9wojkg86rQHoD1Tf15Ypump?maker=8LLRaGJqZgSuDf9maW1ohb5G1SRqCuKbLX6vdUNWpFp2","https://dexscreener.com/solana/2fgrDf2hmf7tCbh7BDdEe9wojkg86rQHoD1Tf15Ypump?maker=8LLRaGJqZgSuDf9maW1ohb5G1SRqCuKbLX6vdUNWpFp2")</f>
        <v/>
      </c>
    </row>
    <row r="240">
      <c r="A240" t="inlineStr">
        <is>
          <t>2tEvtTG6M2UdPi5nSuKePQdgEfpR6QPjGda3erm3pump</t>
        </is>
      </c>
      <c r="B240" t="inlineStr">
        <is>
          <t>catoshi</t>
        </is>
      </c>
      <c r="C240" t="n">
        <v>12</v>
      </c>
      <c r="D240" t="n">
        <v>0.092</v>
      </c>
      <c r="E240" t="n">
        <v>-1</v>
      </c>
      <c r="F240" t="n">
        <v>0.463</v>
      </c>
      <c r="G240" t="n">
        <v>0.555</v>
      </c>
      <c r="H240" t="n">
        <v>2</v>
      </c>
      <c r="I240" t="n">
        <v>1</v>
      </c>
      <c r="J240" t="n">
        <v>-1</v>
      </c>
      <c r="K240" t="n">
        <v>-1</v>
      </c>
      <c r="L240">
        <f>HYPERLINK("https://www.defined.fi/sol/2tEvtTG6M2UdPi5nSuKePQdgEfpR6QPjGda3erm3pump?maker=8LLRaGJqZgSuDf9maW1ohb5G1SRqCuKbLX6vdUNWpFp2","https://www.defined.fi/sol/2tEvtTG6M2UdPi5nSuKePQdgEfpR6QPjGda3erm3pump?maker=8LLRaGJqZgSuDf9maW1ohb5G1SRqCuKbLX6vdUNWpFp2")</f>
        <v/>
      </c>
      <c r="M240">
        <f>HYPERLINK("https://dexscreener.com/solana/2tEvtTG6M2UdPi5nSuKePQdgEfpR6QPjGda3erm3pump?maker=8LLRaGJqZgSuDf9maW1ohb5G1SRqCuKbLX6vdUNWpFp2","https://dexscreener.com/solana/2tEvtTG6M2UdPi5nSuKePQdgEfpR6QPjGda3erm3pump?maker=8LLRaGJqZgSuDf9maW1ohb5G1SRqCuKbLX6vdUNWpFp2")</f>
        <v/>
      </c>
    </row>
    <row r="241">
      <c r="A241" t="inlineStr">
        <is>
          <t>7xpTs6qaZBKw3UsBp2mXEyqksjpJDSZW11kAvrsspump</t>
        </is>
      </c>
      <c r="B241" t="inlineStr">
        <is>
          <t>GAWD</t>
        </is>
      </c>
      <c r="C241" t="n">
        <v>12</v>
      </c>
      <c r="D241" t="n">
        <v>0.234</v>
      </c>
      <c r="E241" t="n">
        <v>-1</v>
      </c>
      <c r="F241" t="n">
        <v>0.45</v>
      </c>
      <c r="G241" t="n">
        <v>0.6830000000000001</v>
      </c>
      <c r="H241" t="n">
        <v>1</v>
      </c>
      <c r="I241" t="n">
        <v>1</v>
      </c>
      <c r="J241" t="n">
        <v>-1</v>
      </c>
      <c r="K241" t="n">
        <v>-1</v>
      </c>
      <c r="L241">
        <f>HYPERLINK("https://www.defined.fi/sol/7xpTs6qaZBKw3UsBp2mXEyqksjpJDSZW11kAvrsspump?maker=8LLRaGJqZgSuDf9maW1ohb5G1SRqCuKbLX6vdUNWpFp2","https://www.defined.fi/sol/7xpTs6qaZBKw3UsBp2mXEyqksjpJDSZW11kAvrsspump?maker=8LLRaGJqZgSuDf9maW1ohb5G1SRqCuKbLX6vdUNWpFp2")</f>
        <v/>
      </c>
      <c r="M241">
        <f>HYPERLINK("https://dexscreener.com/solana/7xpTs6qaZBKw3UsBp2mXEyqksjpJDSZW11kAvrsspump?maker=8LLRaGJqZgSuDf9maW1ohb5G1SRqCuKbLX6vdUNWpFp2","https://dexscreener.com/solana/7xpTs6qaZBKw3UsBp2mXEyqksjpJDSZW11kAvrsspump?maker=8LLRaGJqZgSuDf9maW1ohb5G1SRqCuKbLX6vdUNWpFp2")</f>
        <v/>
      </c>
    </row>
    <row r="242">
      <c r="A242" t="inlineStr">
        <is>
          <t>58T1q6JbcR5MT2bZa6SHeea8dQCbt6DhokP9dV5zpump</t>
        </is>
      </c>
      <c r="B242" t="inlineStr">
        <is>
          <t>Ash</t>
        </is>
      </c>
      <c r="C242" t="n">
        <v>12</v>
      </c>
      <c r="D242" t="n">
        <v>-0.03</v>
      </c>
      <c r="E242" t="n">
        <v>-1</v>
      </c>
      <c r="F242" t="n">
        <v>0.255</v>
      </c>
      <c r="G242" t="n">
        <v>0.226</v>
      </c>
      <c r="H242" t="n">
        <v>1</v>
      </c>
      <c r="I242" t="n">
        <v>1</v>
      </c>
      <c r="J242" t="n">
        <v>-1</v>
      </c>
      <c r="K242" t="n">
        <v>-1</v>
      </c>
      <c r="L242">
        <f>HYPERLINK("https://www.defined.fi/sol/58T1q6JbcR5MT2bZa6SHeea8dQCbt6DhokP9dV5zpump?maker=8LLRaGJqZgSuDf9maW1ohb5G1SRqCuKbLX6vdUNWpFp2","https://www.defined.fi/sol/58T1q6JbcR5MT2bZa6SHeea8dQCbt6DhokP9dV5zpump?maker=8LLRaGJqZgSuDf9maW1ohb5G1SRqCuKbLX6vdUNWpFp2")</f>
        <v/>
      </c>
      <c r="M242">
        <f>HYPERLINK("https://dexscreener.com/solana/58T1q6JbcR5MT2bZa6SHeea8dQCbt6DhokP9dV5zpump?maker=8LLRaGJqZgSuDf9maW1ohb5G1SRqCuKbLX6vdUNWpFp2","https://dexscreener.com/solana/58T1q6JbcR5MT2bZa6SHeea8dQCbt6DhokP9dV5zpump?maker=8LLRaGJqZgSuDf9maW1ohb5G1SRqCuKbLX6vdUNWpFp2")</f>
        <v/>
      </c>
    </row>
    <row r="243">
      <c r="A243" t="inlineStr">
        <is>
          <t>4enP18FjLnV1CXkApxSP3sEhKfeWjX96eaYoE42Rpump</t>
        </is>
      </c>
      <c r="B243" t="inlineStr">
        <is>
          <t>unknown_4enP</t>
        </is>
      </c>
      <c r="C243" t="n">
        <v>12</v>
      </c>
      <c r="D243" t="n">
        <v>-0.029</v>
      </c>
      <c r="E243" t="n">
        <v>-1</v>
      </c>
      <c r="F243" t="n">
        <v>0.138</v>
      </c>
      <c r="G243" t="n">
        <v>0.109</v>
      </c>
      <c r="H243" t="n">
        <v>1</v>
      </c>
      <c r="I243" t="n">
        <v>1</v>
      </c>
      <c r="J243" t="n">
        <v>-1</v>
      </c>
      <c r="K243" t="n">
        <v>-1</v>
      </c>
      <c r="L243">
        <f>HYPERLINK("https://www.defined.fi/sol/4enP18FjLnV1CXkApxSP3sEhKfeWjX96eaYoE42Rpump?maker=8LLRaGJqZgSuDf9maW1ohb5G1SRqCuKbLX6vdUNWpFp2","https://www.defined.fi/sol/4enP18FjLnV1CXkApxSP3sEhKfeWjX96eaYoE42Rpump?maker=8LLRaGJqZgSuDf9maW1ohb5G1SRqCuKbLX6vdUNWpFp2")</f>
        <v/>
      </c>
      <c r="M243">
        <f>HYPERLINK("https://dexscreener.com/solana/4enP18FjLnV1CXkApxSP3sEhKfeWjX96eaYoE42Rpump?maker=8LLRaGJqZgSuDf9maW1ohb5G1SRqCuKbLX6vdUNWpFp2","https://dexscreener.com/solana/4enP18FjLnV1CXkApxSP3sEhKfeWjX96eaYoE42Rpump?maker=8LLRaGJqZgSuDf9maW1ohb5G1SRqCuKbLX6vdUNWpFp2")</f>
        <v/>
      </c>
    </row>
    <row r="244">
      <c r="A244" t="inlineStr">
        <is>
          <t>4uzbSwHSJRA43VErKVPWnBySc3stG2CsDwypQ6xVpump</t>
        </is>
      </c>
      <c r="B244" t="inlineStr">
        <is>
          <t>sok</t>
        </is>
      </c>
      <c r="C244" t="n">
        <v>12</v>
      </c>
      <c r="D244" t="n">
        <v>0.111</v>
      </c>
      <c r="E244" t="n">
        <v>0.3</v>
      </c>
      <c r="F244" t="n">
        <v>0.375</v>
      </c>
      <c r="G244" t="n">
        <v>0.486</v>
      </c>
      <c r="H244" t="n">
        <v>2</v>
      </c>
      <c r="I244" t="n">
        <v>1</v>
      </c>
      <c r="J244" t="n">
        <v>-1</v>
      </c>
      <c r="K244" t="n">
        <v>-1</v>
      </c>
      <c r="L244">
        <f>HYPERLINK("https://www.defined.fi/sol/4uzbSwHSJRA43VErKVPWnBySc3stG2CsDwypQ6xVpump?maker=8LLRaGJqZgSuDf9maW1ohb5G1SRqCuKbLX6vdUNWpFp2","https://www.defined.fi/sol/4uzbSwHSJRA43VErKVPWnBySc3stG2CsDwypQ6xVpump?maker=8LLRaGJqZgSuDf9maW1ohb5G1SRqCuKbLX6vdUNWpFp2")</f>
        <v/>
      </c>
      <c r="M244">
        <f>HYPERLINK("https://dexscreener.com/solana/4uzbSwHSJRA43VErKVPWnBySc3stG2CsDwypQ6xVpump?maker=8LLRaGJqZgSuDf9maW1ohb5G1SRqCuKbLX6vdUNWpFp2","https://dexscreener.com/solana/4uzbSwHSJRA43VErKVPWnBySc3stG2CsDwypQ6xVpump?maker=8LLRaGJqZgSuDf9maW1ohb5G1SRqCuKbLX6vdUNWpFp2")</f>
        <v/>
      </c>
    </row>
    <row r="245">
      <c r="A245" t="inlineStr">
        <is>
          <t>8Zp6x2yrDNUgSXBqN4fJMMTdthsHwzpDm6Q2gzjNpump</t>
        </is>
      </c>
      <c r="B245" t="inlineStr">
        <is>
          <t>walz</t>
        </is>
      </c>
      <c r="C245" t="n">
        <v>12</v>
      </c>
      <c r="D245" t="n">
        <v>-0.036</v>
      </c>
      <c r="E245" t="n">
        <v>-1</v>
      </c>
      <c r="F245" t="n">
        <v>0.135</v>
      </c>
      <c r="G245" t="n">
        <v>0.099</v>
      </c>
      <c r="H245" t="n">
        <v>1</v>
      </c>
      <c r="I245" t="n">
        <v>1</v>
      </c>
      <c r="J245" t="n">
        <v>-1</v>
      </c>
      <c r="K245" t="n">
        <v>-1</v>
      </c>
      <c r="L245">
        <f>HYPERLINK("https://www.defined.fi/sol/8Zp6x2yrDNUgSXBqN4fJMMTdthsHwzpDm6Q2gzjNpump?maker=8LLRaGJqZgSuDf9maW1ohb5G1SRqCuKbLX6vdUNWpFp2","https://www.defined.fi/sol/8Zp6x2yrDNUgSXBqN4fJMMTdthsHwzpDm6Q2gzjNpump?maker=8LLRaGJqZgSuDf9maW1ohb5G1SRqCuKbLX6vdUNWpFp2")</f>
        <v/>
      </c>
      <c r="M245">
        <f>HYPERLINK("https://dexscreener.com/solana/8Zp6x2yrDNUgSXBqN4fJMMTdthsHwzpDm6Q2gzjNpump?maker=8LLRaGJqZgSuDf9maW1ohb5G1SRqCuKbLX6vdUNWpFp2","https://dexscreener.com/solana/8Zp6x2yrDNUgSXBqN4fJMMTdthsHwzpDm6Q2gzjNpump?maker=8LLRaGJqZgSuDf9maW1ohb5G1SRqCuKbLX6vdUNWpFp2")</f>
        <v/>
      </c>
    </row>
    <row r="246">
      <c r="A246" t="inlineStr">
        <is>
          <t>5HvxUFGRRV5FhzJtHDYM5uhSTjWGPp9XQxLLjhMcj382</t>
        </is>
      </c>
      <c r="B246" t="inlineStr">
        <is>
          <t>MANLET</t>
        </is>
      </c>
      <c r="C246" t="n">
        <v>12</v>
      </c>
      <c r="D246" t="n">
        <v>0.008999999999999999</v>
      </c>
      <c r="E246" t="n">
        <v>0.02</v>
      </c>
      <c r="F246" t="n">
        <v>0.453</v>
      </c>
      <c r="G246" t="n">
        <v>0.462</v>
      </c>
      <c r="H246" t="n">
        <v>1</v>
      </c>
      <c r="I246" t="n">
        <v>1</v>
      </c>
      <c r="J246" t="n">
        <v>-1</v>
      </c>
      <c r="K246" t="n">
        <v>-1</v>
      </c>
      <c r="L246">
        <f>HYPERLINK("https://www.defined.fi/sol/5HvxUFGRRV5FhzJtHDYM5uhSTjWGPp9XQxLLjhMcj382?maker=8LLRaGJqZgSuDf9maW1ohb5G1SRqCuKbLX6vdUNWpFp2","https://www.defined.fi/sol/5HvxUFGRRV5FhzJtHDYM5uhSTjWGPp9XQxLLjhMcj382?maker=8LLRaGJqZgSuDf9maW1ohb5G1SRqCuKbLX6vdUNWpFp2")</f>
        <v/>
      </c>
      <c r="M246">
        <f>HYPERLINK("https://dexscreener.com/solana/5HvxUFGRRV5FhzJtHDYM5uhSTjWGPp9XQxLLjhMcj382?maker=8LLRaGJqZgSuDf9maW1ohb5G1SRqCuKbLX6vdUNWpFp2","https://dexscreener.com/solana/5HvxUFGRRV5FhzJtHDYM5uhSTjWGPp9XQxLLjhMcj382?maker=8LLRaGJqZgSuDf9maW1ohb5G1SRqCuKbLX6vdUNWpFp2")</f>
        <v/>
      </c>
    </row>
    <row r="247">
      <c r="A247" t="inlineStr">
        <is>
          <t>6FkoJq33U3CjcgGcGTSDDQuWgZQ6HvyV1Ux4cB1eaDnL</t>
        </is>
      </c>
      <c r="B247" t="inlineStr">
        <is>
          <t>reward</t>
        </is>
      </c>
      <c r="C247" t="n">
        <v>12</v>
      </c>
      <c r="D247" t="n">
        <v>0.015</v>
      </c>
      <c r="E247" t="n">
        <v>-1</v>
      </c>
      <c r="F247" t="n">
        <v>0.137</v>
      </c>
      <c r="G247" t="n">
        <v>0.152</v>
      </c>
      <c r="H247" t="n">
        <v>1</v>
      </c>
      <c r="I247" t="n">
        <v>1</v>
      </c>
      <c r="J247" t="n">
        <v>-1</v>
      </c>
      <c r="K247" t="n">
        <v>-1</v>
      </c>
      <c r="L247">
        <f>HYPERLINK("https://www.defined.fi/sol/6FkoJq33U3CjcgGcGTSDDQuWgZQ6HvyV1Ux4cB1eaDnL?maker=8LLRaGJqZgSuDf9maW1ohb5G1SRqCuKbLX6vdUNWpFp2","https://www.defined.fi/sol/6FkoJq33U3CjcgGcGTSDDQuWgZQ6HvyV1Ux4cB1eaDnL?maker=8LLRaGJqZgSuDf9maW1ohb5G1SRqCuKbLX6vdUNWpFp2")</f>
        <v/>
      </c>
      <c r="M247">
        <f>HYPERLINK("https://dexscreener.com/solana/6FkoJq33U3CjcgGcGTSDDQuWgZQ6HvyV1Ux4cB1eaDnL?maker=8LLRaGJqZgSuDf9maW1ohb5G1SRqCuKbLX6vdUNWpFp2","https://dexscreener.com/solana/6FkoJq33U3CjcgGcGTSDDQuWgZQ6HvyV1Ux4cB1eaDnL?maker=8LLRaGJqZgSuDf9maW1ohb5G1SRqCuKbLX6vdUNWpFp2")</f>
        <v/>
      </c>
    </row>
    <row r="248">
      <c r="A248" t="inlineStr">
        <is>
          <t>3JtZtyv5vydd2YnJ4GF3Lw3SMiNrKU3iCp8nLoXzspbE</t>
        </is>
      </c>
      <c r="B248" t="inlineStr">
        <is>
          <t>reward</t>
        </is>
      </c>
      <c r="C248" t="n">
        <v>12</v>
      </c>
      <c r="D248" t="n">
        <v>-0.154</v>
      </c>
      <c r="E248" t="n">
        <v>-1</v>
      </c>
      <c r="F248" t="n">
        <v>0.914</v>
      </c>
      <c r="G248" t="n">
        <v>0.759</v>
      </c>
      <c r="H248" t="n">
        <v>2</v>
      </c>
      <c r="I248" t="n">
        <v>1</v>
      </c>
      <c r="J248" t="n">
        <v>-1</v>
      </c>
      <c r="K248" t="n">
        <v>-1</v>
      </c>
      <c r="L248">
        <f>HYPERLINK("https://www.defined.fi/sol/3JtZtyv5vydd2YnJ4GF3Lw3SMiNrKU3iCp8nLoXzspbE?maker=8LLRaGJqZgSuDf9maW1ohb5G1SRqCuKbLX6vdUNWpFp2","https://www.defined.fi/sol/3JtZtyv5vydd2YnJ4GF3Lw3SMiNrKU3iCp8nLoXzspbE?maker=8LLRaGJqZgSuDf9maW1ohb5G1SRqCuKbLX6vdUNWpFp2")</f>
        <v/>
      </c>
      <c r="M248">
        <f>HYPERLINK("https://dexscreener.com/solana/3JtZtyv5vydd2YnJ4GF3Lw3SMiNrKU3iCp8nLoXzspbE?maker=8LLRaGJqZgSuDf9maW1ohb5G1SRqCuKbLX6vdUNWpFp2","https://dexscreener.com/solana/3JtZtyv5vydd2YnJ4GF3Lw3SMiNrKU3iCp8nLoXzspbE?maker=8LLRaGJqZgSuDf9maW1ohb5G1SRqCuKbLX6vdUNWpFp2")</f>
        <v/>
      </c>
    </row>
    <row r="249">
      <c r="A249" t="inlineStr">
        <is>
          <t>3QhenoRB9FbaB81p84Y9EoroK3qwU4nPWPxqi3ybLgTx</t>
        </is>
      </c>
      <c r="B249" t="inlineStr">
        <is>
          <t>CUMSHOT</t>
        </is>
      </c>
      <c r="C249" t="n">
        <v>12</v>
      </c>
      <c r="D249" t="n">
        <v>-0.048</v>
      </c>
      <c r="E249" t="n">
        <v>-1</v>
      </c>
      <c r="F249" t="n">
        <v>0.138</v>
      </c>
      <c r="G249" t="n">
        <v>0.09</v>
      </c>
      <c r="H249" t="n">
        <v>1</v>
      </c>
      <c r="I249" t="n">
        <v>1</v>
      </c>
      <c r="J249" t="n">
        <v>-1</v>
      </c>
      <c r="K249" t="n">
        <v>-1</v>
      </c>
      <c r="L249">
        <f>HYPERLINK("https://www.defined.fi/sol/3QhenoRB9FbaB81p84Y9EoroK3qwU4nPWPxqi3ybLgTx?maker=8LLRaGJqZgSuDf9maW1ohb5G1SRqCuKbLX6vdUNWpFp2","https://www.defined.fi/sol/3QhenoRB9FbaB81p84Y9EoroK3qwU4nPWPxqi3ybLgTx?maker=8LLRaGJqZgSuDf9maW1ohb5G1SRqCuKbLX6vdUNWpFp2")</f>
        <v/>
      </c>
      <c r="M249">
        <f>HYPERLINK("https://dexscreener.com/solana/3QhenoRB9FbaB81p84Y9EoroK3qwU4nPWPxqi3ybLgTx?maker=8LLRaGJqZgSuDf9maW1ohb5G1SRqCuKbLX6vdUNWpFp2","https://dexscreener.com/solana/3QhenoRB9FbaB81p84Y9EoroK3qwU4nPWPxqi3ybLgTx?maker=8LLRaGJqZgSuDf9maW1ohb5G1SRqCuKbLX6vdUNWpFp2")</f>
        <v/>
      </c>
    </row>
    <row r="250">
      <c r="A250" t="inlineStr">
        <is>
          <t>BJgDsjuBcfG8Zt3m7tbcXc5dFt2bXx5hZfKDTy6Ppump</t>
        </is>
      </c>
      <c r="B250" t="inlineStr">
        <is>
          <t>rich</t>
        </is>
      </c>
      <c r="C250" t="n">
        <v>12</v>
      </c>
      <c r="D250" t="n">
        <v>-0.266</v>
      </c>
      <c r="E250" t="n">
        <v>-1</v>
      </c>
      <c r="F250" t="n">
        <v>0.542</v>
      </c>
      <c r="G250" t="n">
        <v>0.276</v>
      </c>
      <c r="H250" t="n">
        <v>1</v>
      </c>
      <c r="I250" t="n">
        <v>1</v>
      </c>
      <c r="J250" t="n">
        <v>-1</v>
      </c>
      <c r="K250" t="n">
        <v>-1</v>
      </c>
      <c r="L250">
        <f>HYPERLINK("https://www.defined.fi/sol/BJgDsjuBcfG8Zt3m7tbcXc5dFt2bXx5hZfKDTy6Ppump?maker=8LLRaGJqZgSuDf9maW1ohb5G1SRqCuKbLX6vdUNWpFp2","https://www.defined.fi/sol/BJgDsjuBcfG8Zt3m7tbcXc5dFt2bXx5hZfKDTy6Ppump?maker=8LLRaGJqZgSuDf9maW1ohb5G1SRqCuKbLX6vdUNWpFp2")</f>
        <v/>
      </c>
      <c r="M250">
        <f>HYPERLINK("https://dexscreener.com/solana/BJgDsjuBcfG8Zt3m7tbcXc5dFt2bXx5hZfKDTy6Ppump?maker=8LLRaGJqZgSuDf9maW1ohb5G1SRqCuKbLX6vdUNWpFp2","https://dexscreener.com/solana/BJgDsjuBcfG8Zt3m7tbcXc5dFt2bXx5hZfKDTy6Ppump?maker=8LLRaGJqZgSuDf9maW1ohb5G1SRqCuKbLX6vdUNWpFp2")</f>
        <v/>
      </c>
    </row>
    <row r="251">
      <c r="A251" t="inlineStr">
        <is>
          <t>A3yxPsYYoCgKRgruHZtwrD4FSAujKZvwusXCP71EwPwp</t>
        </is>
      </c>
      <c r="B251" t="inlineStr">
        <is>
          <t>PEAKLIFE</t>
        </is>
      </c>
      <c r="C251" t="n">
        <v>12</v>
      </c>
      <c r="D251" t="n">
        <v>0.001</v>
      </c>
      <c r="E251" t="n">
        <v>-1</v>
      </c>
      <c r="F251" t="n">
        <v>0.141</v>
      </c>
      <c r="G251" t="n">
        <v>0.142</v>
      </c>
      <c r="H251" t="n">
        <v>1</v>
      </c>
      <c r="I251" t="n">
        <v>1</v>
      </c>
      <c r="J251" t="n">
        <v>-1</v>
      </c>
      <c r="K251" t="n">
        <v>-1</v>
      </c>
      <c r="L251">
        <f>HYPERLINK("https://www.defined.fi/sol/A3yxPsYYoCgKRgruHZtwrD4FSAujKZvwusXCP71EwPwp?maker=8LLRaGJqZgSuDf9maW1ohb5G1SRqCuKbLX6vdUNWpFp2","https://www.defined.fi/sol/A3yxPsYYoCgKRgruHZtwrD4FSAujKZvwusXCP71EwPwp?maker=8LLRaGJqZgSuDf9maW1ohb5G1SRqCuKbLX6vdUNWpFp2")</f>
        <v/>
      </c>
      <c r="M251">
        <f>HYPERLINK("https://dexscreener.com/solana/A3yxPsYYoCgKRgruHZtwrD4FSAujKZvwusXCP71EwPwp?maker=8LLRaGJqZgSuDf9maW1ohb5G1SRqCuKbLX6vdUNWpFp2","https://dexscreener.com/solana/A3yxPsYYoCgKRgruHZtwrD4FSAujKZvwusXCP71EwPwp?maker=8LLRaGJqZgSuDf9maW1ohb5G1SRqCuKbLX6vdUNWpFp2")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2024-10-20T15:37:33Z</dcterms:created>
  <dcterms:modified xsi:type="dcterms:W3CDTF">2024-10-20T15:37:33Z</dcterms:modified>
</cp:coreProperties>
</file>