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B2FPGBD8bGDGhH4kiJpW5Qdam3sKTXtHS3JtNCJgpump</t>
        </is>
      </c>
      <c r="B2" t="inlineStr">
        <is>
          <t>Jaxy</t>
        </is>
      </c>
      <c r="C2" t="n">
        <v>0</v>
      </c>
      <c r="D2" t="n">
        <v>5.07</v>
      </c>
      <c r="E2" t="n">
        <v>1.03</v>
      </c>
      <c r="F2" t="n">
        <v>4.93</v>
      </c>
      <c r="G2" t="n">
        <v>10</v>
      </c>
      <c r="H2" t="n">
        <v>1</v>
      </c>
      <c r="I2" t="n">
        <v>2</v>
      </c>
      <c r="J2" t="n">
        <v>-1</v>
      </c>
      <c r="K2" t="n">
        <v>-1</v>
      </c>
      <c r="L2">
        <f>HYPERLINK("https://www.defined.fi/sol/B2FPGBD8bGDGhH4kiJpW5Qdam3sKTXtHS3JtNCJgpump?maker=7RKhrv7hRHXa7Z7nY4BS6EJ2V3S1zqUAtowgJ52n8Rrt","https://www.defined.fi/sol/B2FPGBD8bGDGhH4kiJpW5Qdam3sKTXtHS3JtNCJgpump?maker=7RKhrv7hRHXa7Z7nY4BS6EJ2V3S1zqUAtowgJ52n8Rrt")</f>
        <v/>
      </c>
      <c r="M2">
        <f>HYPERLINK("https://dexscreener.com/solana/B2FPGBD8bGDGhH4kiJpW5Qdam3sKTXtHS3JtNCJgpump?maker=7RKhrv7hRHXa7Z7nY4BS6EJ2V3S1zqUAtowgJ52n8Rrt","https://dexscreener.com/solana/B2FPGBD8bGDGhH4kiJpW5Qdam3sKTXtHS3JtNCJgpump?maker=7RKhrv7hRHXa7Z7nY4BS6EJ2V3S1zqUAtowgJ52n8Rrt")</f>
        <v/>
      </c>
    </row>
    <row r="3">
      <c r="A3" t="inlineStr">
        <is>
          <t>FgPSPBoVtSEUnVrAFFWxg6uLLC24nTtcE8g4M9Cypump</t>
        </is>
      </c>
      <c r="B3" t="inlineStr">
        <is>
          <t>littleguy</t>
        </is>
      </c>
      <c r="C3" t="n">
        <v>0</v>
      </c>
      <c r="D3" t="n">
        <v>-5.16</v>
      </c>
      <c r="E3" t="n">
        <v>-0.4</v>
      </c>
      <c r="F3" t="n">
        <v>12.82</v>
      </c>
      <c r="G3" t="n">
        <v>7.66</v>
      </c>
      <c r="H3" t="n">
        <v>4</v>
      </c>
      <c r="I3" t="n">
        <v>2</v>
      </c>
      <c r="J3" t="n">
        <v>-1</v>
      </c>
      <c r="K3" t="n">
        <v>-1</v>
      </c>
      <c r="L3">
        <f>HYPERLINK("https://www.defined.fi/sol/FgPSPBoVtSEUnVrAFFWxg6uLLC24nTtcE8g4M9Cypump?maker=7RKhrv7hRHXa7Z7nY4BS6EJ2V3S1zqUAtowgJ52n8Rrt","https://www.defined.fi/sol/FgPSPBoVtSEUnVrAFFWxg6uLLC24nTtcE8g4M9Cypump?maker=7RKhrv7hRHXa7Z7nY4BS6EJ2V3S1zqUAtowgJ52n8Rrt")</f>
        <v/>
      </c>
      <c r="M3">
        <f>HYPERLINK("https://dexscreener.com/solana/FgPSPBoVtSEUnVrAFFWxg6uLLC24nTtcE8g4M9Cypump?maker=7RKhrv7hRHXa7Z7nY4BS6EJ2V3S1zqUAtowgJ52n8Rrt","https://dexscreener.com/solana/FgPSPBoVtSEUnVrAFFWxg6uLLC24nTtcE8g4M9Cypump?maker=7RKhrv7hRHXa7Z7nY4BS6EJ2V3S1zqUAtowgJ52n8Rrt")</f>
        <v/>
      </c>
    </row>
    <row r="4">
      <c r="A4" t="inlineStr">
        <is>
          <t>EvW4yqwBTY1WsQcufgeKEvRtU1y7YcHsYCuXFrurpump</t>
        </is>
      </c>
      <c r="B4" t="inlineStr">
        <is>
          <t>LITTLEGUY</t>
        </is>
      </c>
      <c r="C4" t="n">
        <v>0</v>
      </c>
      <c r="D4" t="n">
        <v>-0.002</v>
      </c>
      <c r="E4" t="n">
        <v>-1</v>
      </c>
      <c r="F4" t="n">
        <v>3</v>
      </c>
      <c r="G4" t="n">
        <v>2.99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HYPERLINK("https://www.defined.fi/sol/EvW4yqwBTY1WsQcufgeKEvRtU1y7YcHsYCuXFrurpump?maker=7RKhrv7hRHXa7Z7nY4BS6EJ2V3S1zqUAtowgJ52n8Rrt","https://www.defined.fi/sol/EvW4yqwBTY1WsQcufgeKEvRtU1y7YcHsYCuXFrurpump?maker=7RKhrv7hRHXa7Z7nY4BS6EJ2V3S1zqUAtowgJ52n8Rrt")</f>
        <v/>
      </c>
      <c r="M4">
        <f>HYPERLINK("https://dexscreener.com/solana/EvW4yqwBTY1WsQcufgeKEvRtU1y7YcHsYCuXFrurpump?maker=7RKhrv7hRHXa7Z7nY4BS6EJ2V3S1zqUAtowgJ52n8Rrt","https://dexscreener.com/solana/EvW4yqwBTY1WsQcufgeKEvRtU1y7YcHsYCuXFrurpump?maker=7RKhrv7hRHXa7Z7nY4BS6EJ2V3S1zqUAtowgJ52n8Rrt")</f>
        <v/>
      </c>
    </row>
    <row r="5">
      <c r="A5" t="inlineStr">
        <is>
          <t>GyovpFBvjHJ5fm9RCGq1XZU8peKvhTXwtyvS8NtJ2cr7</t>
        </is>
      </c>
      <c r="B5" t="inlineStr">
        <is>
          <t>Eliza</t>
        </is>
      </c>
      <c r="C5" t="n">
        <v>0</v>
      </c>
      <c r="D5" t="n">
        <v>0.075</v>
      </c>
      <c r="E5" t="n">
        <v>-1</v>
      </c>
      <c r="F5" t="n">
        <v>3.03</v>
      </c>
      <c r="G5" t="n">
        <v>1.99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HYPERLINK("https://www.defined.fi/sol/GyovpFBvjHJ5fm9RCGq1XZU8peKvhTXwtyvS8NtJ2cr7?maker=7RKhrv7hRHXa7Z7nY4BS6EJ2V3S1zqUAtowgJ52n8Rrt","https://www.defined.fi/sol/GyovpFBvjHJ5fm9RCGq1XZU8peKvhTXwtyvS8NtJ2cr7?maker=7RKhrv7hRHXa7Z7nY4BS6EJ2V3S1zqUAtowgJ52n8Rrt")</f>
        <v/>
      </c>
      <c r="M5">
        <f>HYPERLINK("https://dexscreener.com/solana/GyovpFBvjHJ5fm9RCGq1XZU8peKvhTXwtyvS8NtJ2cr7?maker=7RKhrv7hRHXa7Z7nY4BS6EJ2V3S1zqUAtowgJ52n8Rrt","https://dexscreener.com/solana/GyovpFBvjHJ5fm9RCGq1XZU8peKvhTXwtyvS8NtJ2cr7?maker=7RKhrv7hRHXa7Z7nY4BS6EJ2V3S1zqUAtowgJ52n8Rrt")</f>
        <v/>
      </c>
    </row>
    <row r="6">
      <c r="A6" t="inlineStr">
        <is>
          <t>DQ8C36Zbjqk1q2E89thZa8mJXbP3DnMP45Mu87J7pump</t>
        </is>
      </c>
      <c r="B6" t="inlineStr">
        <is>
          <t>donut</t>
        </is>
      </c>
      <c r="C6" t="n">
        <v>0</v>
      </c>
      <c r="D6" t="n">
        <v>2.38</v>
      </c>
      <c r="E6" t="n">
        <v>0.05</v>
      </c>
      <c r="F6" t="n">
        <v>50.47</v>
      </c>
      <c r="G6" t="n">
        <v>45.96</v>
      </c>
      <c r="H6" t="n">
        <v>11</v>
      </c>
      <c r="I6" t="n">
        <v>12</v>
      </c>
      <c r="J6" t="n">
        <v>-1</v>
      </c>
      <c r="K6" t="n">
        <v>-1</v>
      </c>
      <c r="L6">
        <f>HYPERLINK("https://www.defined.fi/sol/DQ8C36Zbjqk1q2E89thZa8mJXbP3DnMP45Mu87J7pump?maker=7RKhrv7hRHXa7Z7nY4BS6EJ2V3S1zqUAtowgJ52n8Rrt","https://www.defined.fi/sol/DQ8C36Zbjqk1q2E89thZa8mJXbP3DnMP45Mu87J7pump?maker=7RKhrv7hRHXa7Z7nY4BS6EJ2V3S1zqUAtowgJ52n8Rrt")</f>
        <v/>
      </c>
      <c r="M6">
        <f>HYPERLINK("https://dexscreener.com/solana/DQ8C36Zbjqk1q2E89thZa8mJXbP3DnMP45Mu87J7pump?maker=7RKhrv7hRHXa7Z7nY4BS6EJ2V3S1zqUAtowgJ52n8Rrt","https://dexscreener.com/solana/DQ8C36Zbjqk1q2E89thZa8mJXbP3DnMP45Mu87J7pump?maker=7RKhrv7hRHXa7Z7nY4BS6EJ2V3S1zqUAtowgJ52n8Rrt")</f>
        <v/>
      </c>
    </row>
    <row r="7">
      <c r="A7" t="inlineStr">
        <is>
          <t>8XJHVmnNozyS1E6Wi58R4rHHJxZoCnYCLegv7aPGpump</t>
        </is>
      </c>
      <c r="B7" t="inlineStr">
        <is>
          <t>Prometheus</t>
        </is>
      </c>
      <c r="C7" t="n">
        <v>0</v>
      </c>
      <c r="D7" t="n">
        <v>-7.36</v>
      </c>
      <c r="E7" t="n">
        <v>-0.32</v>
      </c>
      <c r="F7" t="n">
        <v>23.22</v>
      </c>
      <c r="G7" t="n">
        <v>15.86</v>
      </c>
      <c r="H7" t="n">
        <v>5</v>
      </c>
      <c r="I7" t="n">
        <v>5</v>
      </c>
      <c r="J7" t="n">
        <v>-1</v>
      </c>
      <c r="K7" t="n">
        <v>-1</v>
      </c>
      <c r="L7">
        <f>HYPERLINK("https://www.defined.fi/sol/8XJHVmnNozyS1E6Wi58R4rHHJxZoCnYCLegv7aPGpump?maker=7RKhrv7hRHXa7Z7nY4BS6EJ2V3S1zqUAtowgJ52n8Rrt","https://www.defined.fi/sol/8XJHVmnNozyS1E6Wi58R4rHHJxZoCnYCLegv7aPGpump?maker=7RKhrv7hRHXa7Z7nY4BS6EJ2V3S1zqUAtowgJ52n8Rrt")</f>
        <v/>
      </c>
      <c r="M7">
        <f>HYPERLINK("https://dexscreener.com/solana/8XJHVmnNozyS1E6Wi58R4rHHJxZoCnYCLegv7aPGpump?maker=7RKhrv7hRHXa7Z7nY4BS6EJ2V3S1zqUAtowgJ52n8Rrt","https://dexscreener.com/solana/8XJHVmnNozyS1E6Wi58R4rHHJxZoCnYCLegv7aPGpump?maker=7RKhrv7hRHXa7Z7nY4BS6EJ2V3S1zqUAtowgJ52n8Rrt")</f>
        <v/>
      </c>
    </row>
    <row r="8">
      <c r="A8" t="inlineStr">
        <is>
          <t>5pH1BxNLatQ22m77ht7rQHxbPiC6tJu5fk2AY4tSpump</t>
        </is>
      </c>
      <c r="B8" t="inlineStr">
        <is>
          <t>autism</t>
        </is>
      </c>
      <c r="C8" t="n">
        <v>0</v>
      </c>
      <c r="D8" t="n">
        <v>-0.008999999999999999</v>
      </c>
      <c r="E8" t="n">
        <v>-0</v>
      </c>
      <c r="F8" t="n">
        <v>2.61</v>
      </c>
      <c r="G8" t="n">
        <v>2.61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HYPERLINK("https://www.defined.fi/sol/5pH1BxNLatQ22m77ht7rQHxbPiC6tJu5fk2AY4tSpump?maker=7RKhrv7hRHXa7Z7nY4BS6EJ2V3S1zqUAtowgJ52n8Rrt","https://www.defined.fi/sol/5pH1BxNLatQ22m77ht7rQHxbPiC6tJu5fk2AY4tSpump?maker=7RKhrv7hRHXa7Z7nY4BS6EJ2V3S1zqUAtowgJ52n8Rrt")</f>
        <v/>
      </c>
      <c r="M8">
        <f>HYPERLINK("https://dexscreener.com/solana/5pH1BxNLatQ22m77ht7rQHxbPiC6tJu5fk2AY4tSpump?maker=7RKhrv7hRHXa7Z7nY4BS6EJ2V3S1zqUAtowgJ52n8Rrt","https://dexscreener.com/solana/5pH1BxNLatQ22m77ht7rQHxbPiC6tJu5fk2AY4tSpump?maker=7RKhrv7hRHXa7Z7nY4BS6EJ2V3S1zqUAtowgJ52n8Rrt")</f>
        <v/>
      </c>
    </row>
    <row r="9">
      <c r="A9" t="inlineStr">
        <is>
          <t>9hNhYXdJ18FJrqrMFbKkwrW2NQw5pL4qtFvx8BCspump</t>
        </is>
      </c>
      <c r="B9" t="inlineStr">
        <is>
          <t>BARDO</t>
        </is>
      </c>
      <c r="C9" t="n">
        <v>0</v>
      </c>
      <c r="D9" t="n">
        <v>0.427</v>
      </c>
      <c r="E9" t="n">
        <v>0.31</v>
      </c>
      <c r="F9" t="n">
        <v>1.37</v>
      </c>
      <c r="G9" t="n">
        <v>1.8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HYPERLINK("https://www.defined.fi/sol/9hNhYXdJ18FJrqrMFbKkwrW2NQw5pL4qtFvx8BCspump?maker=7RKhrv7hRHXa7Z7nY4BS6EJ2V3S1zqUAtowgJ52n8Rrt","https://www.defined.fi/sol/9hNhYXdJ18FJrqrMFbKkwrW2NQw5pL4qtFvx8BCspump?maker=7RKhrv7hRHXa7Z7nY4BS6EJ2V3S1zqUAtowgJ52n8Rrt")</f>
        <v/>
      </c>
      <c r="M9">
        <f>HYPERLINK("https://dexscreener.com/solana/9hNhYXdJ18FJrqrMFbKkwrW2NQw5pL4qtFvx8BCspump?maker=7RKhrv7hRHXa7Z7nY4BS6EJ2V3S1zqUAtowgJ52n8Rrt","https://dexscreener.com/solana/9hNhYXdJ18FJrqrMFbKkwrW2NQw5pL4qtFvx8BCspump?maker=7RKhrv7hRHXa7Z7nY4BS6EJ2V3S1zqUAtowgJ52n8Rrt")</f>
        <v/>
      </c>
    </row>
    <row r="10">
      <c r="A10" t="inlineStr">
        <is>
          <t>Dfw1M8QRfzyfQiwBgrWPs3GAhRsnjUVUihAvDr7fpump</t>
        </is>
      </c>
      <c r="B10" t="inlineStr">
        <is>
          <t>TLG</t>
        </is>
      </c>
      <c r="C10" t="n">
        <v>0</v>
      </c>
      <c r="D10" t="n">
        <v>-1.53</v>
      </c>
      <c r="E10" t="n">
        <v>-1</v>
      </c>
      <c r="F10" t="n">
        <v>3.02</v>
      </c>
      <c r="G10" t="n">
        <v>1.49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HYPERLINK("https://www.defined.fi/sol/Dfw1M8QRfzyfQiwBgrWPs3GAhRsnjUVUihAvDr7fpump?maker=7RKhrv7hRHXa7Z7nY4BS6EJ2V3S1zqUAtowgJ52n8Rrt","https://www.defined.fi/sol/Dfw1M8QRfzyfQiwBgrWPs3GAhRsnjUVUihAvDr7fpump?maker=7RKhrv7hRHXa7Z7nY4BS6EJ2V3S1zqUAtowgJ52n8Rrt")</f>
        <v/>
      </c>
      <c r="M10">
        <f>HYPERLINK("https://dexscreener.com/solana/Dfw1M8QRfzyfQiwBgrWPs3GAhRsnjUVUihAvDr7fpump?maker=7RKhrv7hRHXa7Z7nY4BS6EJ2V3S1zqUAtowgJ52n8Rrt","https://dexscreener.com/solana/Dfw1M8QRfzyfQiwBgrWPs3GAhRsnjUVUihAvDr7fpump?maker=7RKhrv7hRHXa7Z7nY4BS6EJ2V3S1zqUAtowgJ52n8Rrt")</f>
        <v/>
      </c>
    </row>
    <row r="11">
      <c r="A11" t="inlineStr">
        <is>
          <t>9EYCk5y9a7t8eVoJA5Z1wzHitGxcGsQRLWmfaTeviXKx</t>
        </is>
      </c>
      <c r="B11" t="inlineStr">
        <is>
          <t>test</t>
        </is>
      </c>
      <c r="C11" t="n">
        <v>0</v>
      </c>
      <c r="D11" t="n">
        <v>-0.625</v>
      </c>
      <c r="E11" t="n">
        <v>-1</v>
      </c>
      <c r="F11" t="n">
        <v>2.04</v>
      </c>
      <c r="G11" t="n">
        <v>1.41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HYPERLINK("https://www.defined.fi/sol/9EYCk5y9a7t8eVoJA5Z1wzHitGxcGsQRLWmfaTeviXKx?maker=7RKhrv7hRHXa7Z7nY4BS6EJ2V3S1zqUAtowgJ52n8Rrt","https://www.defined.fi/sol/9EYCk5y9a7t8eVoJA5Z1wzHitGxcGsQRLWmfaTeviXKx?maker=7RKhrv7hRHXa7Z7nY4BS6EJ2V3S1zqUAtowgJ52n8Rrt")</f>
        <v/>
      </c>
      <c r="M11">
        <f>HYPERLINK("https://dexscreener.com/solana/9EYCk5y9a7t8eVoJA5Z1wzHitGxcGsQRLWmfaTeviXKx?maker=7RKhrv7hRHXa7Z7nY4BS6EJ2V3S1zqUAtowgJ52n8Rrt","https://dexscreener.com/solana/9EYCk5y9a7t8eVoJA5Z1wzHitGxcGsQRLWmfaTeviXKx?maker=7RKhrv7hRHXa7Z7nY4BS6EJ2V3S1zqUAtowgJ52n8Rrt")</f>
        <v/>
      </c>
    </row>
    <row r="12">
      <c r="A12" t="inlineStr">
        <is>
          <t>Gm7wb52Ws8E1H8yXp4ZYX912CFU9QY2EcpHUdkp8Ljc8</t>
        </is>
      </c>
      <c r="B12" t="inlineStr">
        <is>
          <t>KRONOS</t>
        </is>
      </c>
      <c r="C12" t="n">
        <v>0</v>
      </c>
      <c r="D12" t="n">
        <v>-1.31</v>
      </c>
      <c r="E12" t="n">
        <v>-1</v>
      </c>
      <c r="F12" t="n">
        <v>2.92</v>
      </c>
      <c r="G12" t="n">
        <v>1.61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HYPERLINK("https://www.defined.fi/sol/Gm7wb52Ws8E1H8yXp4ZYX912CFU9QY2EcpHUdkp8Ljc8?maker=7RKhrv7hRHXa7Z7nY4BS6EJ2V3S1zqUAtowgJ52n8Rrt","https://www.defined.fi/sol/Gm7wb52Ws8E1H8yXp4ZYX912CFU9QY2EcpHUdkp8Ljc8?maker=7RKhrv7hRHXa7Z7nY4BS6EJ2V3S1zqUAtowgJ52n8Rrt")</f>
        <v/>
      </c>
      <c r="M12">
        <f>HYPERLINK("https://dexscreener.com/solana/Gm7wb52Ws8E1H8yXp4ZYX912CFU9QY2EcpHUdkp8Ljc8?maker=7RKhrv7hRHXa7Z7nY4BS6EJ2V3S1zqUAtowgJ52n8Rrt","https://dexscreener.com/solana/Gm7wb52Ws8E1H8yXp4ZYX912CFU9QY2EcpHUdkp8Ljc8?maker=7RKhrv7hRHXa7Z7nY4BS6EJ2V3S1zqUAtowgJ52n8Rrt")</f>
        <v/>
      </c>
    </row>
    <row r="13">
      <c r="A13" t="inlineStr">
        <is>
          <t>4LXL5F54cuKnjx9qGNWfYuz3vX5eAYqrwYe5X32bpump</t>
        </is>
      </c>
      <c r="B13" t="inlineStr">
        <is>
          <t>cum</t>
        </is>
      </c>
      <c r="C13" t="n">
        <v>0</v>
      </c>
      <c r="D13" t="n">
        <v>2.2</v>
      </c>
      <c r="E13" t="n">
        <v>0.17</v>
      </c>
      <c r="F13" t="n">
        <v>12.68</v>
      </c>
      <c r="G13" t="n">
        <v>14.88</v>
      </c>
      <c r="H13" t="n">
        <v>6</v>
      </c>
      <c r="I13" t="n">
        <v>5</v>
      </c>
      <c r="J13" t="n">
        <v>-1</v>
      </c>
      <c r="K13" t="n">
        <v>-1</v>
      </c>
      <c r="L13">
        <f>HYPERLINK("https://www.defined.fi/sol/4LXL5F54cuKnjx9qGNWfYuz3vX5eAYqrwYe5X32bpump?maker=7RKhrv7hRHXa7Z7nY4BS6EJ2V3S1zqUAtowgJ52n8Rrt","https://www.defined.fi/sol/4LXL5F54cuKnjx9qGNWfYuz3vX5eAYqrwYe5X32bpump?maker=7RKhrv7hRHXa7Z7nY4BS6EJ2V3S1zqUAtowgJ52n8Rrt")</f>
        <v/>
      </c>
      <c r="M13">
        <f>HYPERLINK("https://dexscreener.com/solana/4LXL5F54cuKnjx9qGNWfYuz3vX5eAYqrwYe5X32bpump?maker=7RKhrv7hRHXa7Z7nY4BS6EJ2V3S1zqUAtowgJ52n8Rrt","https://dexscreener.com/solana/4LXL5F54cuKnjx9qGNWfYuz3vX5eAYqrwYe5X32bpump?maker=7RKhrv7hRHXa7Z7nY4BS6EJ2V3S1zqUAtowgJ52n8Rrt")</f>
        <v/>
      </c>
    </row>
    <row r="14">
      <c r="A14" t="inlineStr">
        <is>
          <t>7XTBPLyRXFB4Vs1cXMVaeHFN4hQPL7JZHVV2A54Dpump</t>
        </is>
      </c>
      <c r="B14" t="inlineStr">
        <is>
          <t>EXONUMIA</t>
        </is>
      </c>
      <c r="C14" t="n">
        <v>0</v>
      </c>
      <c r="D14" t="n">
        <v>-1.29</v>
      </c>
      <c r="E14" t="n">
        <v>-0.05</v>
      </c>
      <c r="F14" t="n">
        <v>25.37</v>
      </c>
      <c r="G14" t="n">
        <v>24.08</v>
      </c>
      <c r="H14" t="n">
        <v>6</v>
      </c>
      <c r="I14" t="n">
        <v>9</v>
      </c>
      <c r="J14" t="n">
        <v>-1</v>
      </c>
      <c r="K14" t="n">
        <v>-1</v>
      </c>
      <c r="L14">
        <f>HYPERLINK("https://www.defined.fi/sol/7XTBPLyRXFB4Vs1cXMVaeHFN4hQPL7JZHVV2A54Dpump?maker=7RKhrv7hRHXa7Z7nY4BS6EJ2V3S1zqUAtowgJ52n8Rrt","https://www.defined.fi/sol/7XTBPLyRXFB4Vs1cXMVaeHFN4hQPL7JZHVV2A54Dpump?maker=7RKhrv7hRHXa7Z7nY4BS6EJ2V3S1zqUAtowgJ52n8Rrt")</f>
        <v/>
      </c>
      <c r="M14">
        <f>HYPERLINK("https://dexscreener.com/solana/7XTBPLyRXFB4Vs1cXMVaeHFN4hQPL7JZHVV2A54Dpump?maker=7RKhrv7hRHXa7Z7nY4BS6EJ2V3S1zqUAtowgJ52n8Rrt","https://dexscreener.com/solana/7XTBPLyRXFB4Vs1cXMVaeHFN4hQPL7JZHVV2A54Dpump?maker=7RKhrv7hRHXa7Z7nY4BS6EJ2V3S1zqUAtowgJ52n8Rrt")</f>
        <v/>
      </c>
    </row>
    <row r="15">
      <c r="A15" t="inlineStr">
        <is>
          <t>63zidVrpEUyr7hz3eb1rkrzAU1kd4JP6HFLT7J7Lpump</t>
        </is>
      </c>
      <c r="B15" t="inlineStr">
        <is>
          <t>simulation</t>
        </is>
      </c>
      <c r="C15" t="n">
        <v>0</v>
      </c>
      <c r="D15" t="n">
        <v>-0.379</v>
      </c>
      <c r="E15" t="n">
        <v>-0.4</v>
      </c>
      <c r="F15" t="n">
        <v>0.946</v>
      </c>
      <c r="G15" t="n">
        <v>0.5669999999999999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HYPERLINK("https://www.defined.fi/sol/63zidVrpEUyr7hz3eb1rkrzAU1kd4JP6HFLT7J7Lpump?maker=7RKhrv7hRHXa7Z7nY4BS6EJ2V3S1zqUAtowgJ52n8Rrt","https://www.defined.fi/sol/63zidVrpEUyr7hz3eb1rkrzAU1kd4JP6HFLT7J7Lpump?maker=7RKhrv7hRHXa7Z7nY4BS6EJ2V3S1zqUAtowgJ52n8Rrt")</f>
        <v/>
      </c>
      <c r="M15">
        <f>HYPERLINK("https://dexscreener.com/solana/63zidVrpEUyr7hz3eb1rkrzAU1kd4JP6HFLT7J7Lpump?maker=7RKhrv7hRHXa7Z7nY4BS6EJ2V3S1zqUAtowgJ52n8Rrt","https://dexscreener.com/solana/63zidVrpEUyr7hz3eb1rkrzAU1kd4JP6HFLT7J7Lpump?maker=7RKhrv7hRHXa7Z7nY4BS6EJ2V3S1zqUAtowgJ52n8Rrt")</f>
        <v/>
      </c>
    </row>
    <row r="16">
      <c r="A16" t="inlineStr">
        <is>
          <t>EtmTXJY2GAd3QBEyY4YtizDwBHCj6GnUFbo26XVfpump</t>
        </is>
      </c>
      <c r="B16" t="inlineStr">
        <is>
          <t>hermes3</t>
        </is>
      </c>
      <c r="C16" t="n">
        <v>1</v>
      </c>
      <c r="D16" t="n">
        <v>-0.068</v>
      </c>
      <c r="E16" t="n">
        <v>-1</v>
      </c>
      <c r="F16" t="n">
        <v>0.949</v>
      </c>
      <c r="G16" t="n">
        <v>0.881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HYPERLINK("https://www.defined.fi/sol/EtmTXJY2GAd3QBEyY4YtizDwBHCj6GnUFbo26XVfpump?maker=7RKhrv7hRHXa7Z7nY4BS6EJ2V3S1zqUAtowgJ52n8Rrt","https://www.defined.fi/sol/EtmTXJY2GAd3QBEyY4YtizDwBHCj6GnUFbo26XVfpump?maker=7RKhrv7hRHXa7Z7nY4BS6EJ2V3S1zqUAtowgJ52n8Rrt")</f>
        <v/>
      </c>
      <c r="M16">
        <f>HYPERLINK("https://dexscreener.com/solana/EtmTXJY2GAd3QBEyY4YtizDwBHCj6GnUFbo26XVfpump?maker=7RKhrv7hRHXa7Z7nY4BS6EJ2V3S1zqUAtowgJ52n8Rrt","https://dexscreener.com/solana/EtmTXJY2GAd3QBEyY4YtizDwBHCj6GnUFbo26XVfpump?maker=7RKhrv7hRHXa7Z7nY4BS6EJ2V3S1zqUAtowgJ52n8Rrt")</f>
        <v/>
      </c>
    </row>
    <row r="17">
      <c r="A17" t="inlineStr">
        <is>
          <t>CtFY7fGuX9fio6ZKP7FNP4vCdMcZTVBSUrycuatRpump</t>
        </is>
      </c>
      <c r="B17" t="inlineStr">
        <is>
          <t>SHMA</t>
        </is>
      </c>
      <c r="C17" t="n">
        <v>1</v>
      </c>
      <c r="D17" t="n">
        <v>0.056</v>
      </c>
      <c r="E17" t="n">
        <v>0.03</v>
      </c>
      <c r="F17" t="n">
        <v>1.95</v>
      </c>
      <c r="G17" t="n">
        <v>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HYPERLINK("https://www.defined.fi/sol/CtFY7fGuX9fio6ZKP7FNP4vCdMcZTVBSUrycuatRpump?maker=7RKhrv7hRHXa7Z7nY4BS6EJ2V3S1zqUAtowgJ52n8Rrt","https://www.defined.fi/sol/CtFY7fGuX9fio6ZKP7FNP4vCdMcZTVBSUrycuatRpump?maker=7RKhrv7hRHXa7Z7nY4BS6EJ2V3S1zqUAtowgJ52n8Rrt")</f>
        <v/>
      </c>
      <c r="M17">
        <f>HYPERLINK("https://dexscreener.com/solana/CtFY7fGuX9fio6ZKP7FNP4vCdMcZTVBSUrycuatRpump?maker=7RKhrv7hRHXa7Z7nY4BS6EJ2V3S1zqUAtowgJ52n8Rrt","https://dexscreener.com/solana/CtFY7fGuX9fio6ZKP7FNP4vCdMcZTVBSUrycuatRpump?maker=7RKhrv7hRHXa7Z7nY4BS6EJ2V3S1zqUAtowgJ52n8Rrt")</f>
        <v/>
      </c>
    </row>
    <row r="18">
      <c r="A18" t="inlineStr">
        <is>
          <t>DLmHj36DS6GaJxzBhrKb3Le6nQPXpX55UGnU7bTrpump</t>
        </is>
      </c>
      <c r="B18" t="inlineStr">
        <is>
          <t>tikkun</t>
        </is>
      </c>
      <c r="C18" t="n">
        <v>1</v>
      </c>
      <c r="D18" t="n">
        <v>-0.26</v>
      </c>
      <c r="E18" t="n">
        <v>-1</v>
      </c>
      <c r="F18" t="n">
        <v>0.822</v>
      </c>
      <c r="G18" t="n">
        <v>0.5620000000000001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HYPERLINK("https://www.defined.fi/sol/DLmHj36DS6GaJxzBhrKb3Le6nQPXpX55UGnU7bTrpump?maker=7RKhrv7hRHXa7Z7nY4BS6EJ2V3S1zqUAtowgJ52n8Rrt","https://www.defined.fi/sol/DLmHj36DS6GaJxzBhrKb3Le6nQPXpX55UGnU7bTrpump?maker=7RKhrv7hRHXa7Z7nY4BS6EJ2V3S1zqUAtowgJ52n8Rrt")</f>
        <v/>
      </c>
      <c r="M18">
        <f>HYPERLINK("https://dexscreener.com/solana/DLmHj36DS6GaJxzBhrKb3Le6nQPXpX55UGnU7bTrpump?maker=7RKhrv7hRHXa7Z7nY4BS6EJ2V3S1zqUAtowgJ52n8Rrt","https://dexscreener.com/solana/DLmHj36DS6GaJxzBhrKb3Le6nQPXpX55UGnU7bTrpump?maker=7RKhrv7hRHXa7Z7nY4BS6EJ2V3S1zqUAtowgJ52n8Rrt")</f>
        <v/>
      </c>
    </row>
    <row r="19">
      <c r="A19" t="inlineStr">
        <is>
          <t>8iZakU1tztcSTTPgx56U32ThSNigu2LbkzxdGmVupump</t>
        </is>
      </c>
      <c r="B19" t="inlineStr">
        <is>
          <t>0x</t>
        </is>
      </c>
      <c r="C19" t="n">
        <v>1</v>
      </c>
      <c r="D19" t="n">
        <v>7.48</v>
      </c>
      <c r="E19" t="n">
        <v>1.55</v>
      </c>
      <c r="F19" t="n">
        <v>4.81</v>
      </c>
      <c r="G19" t="n">
        <v>12.29</v>
      </c>
      <c r="H19" t="n">
        <v>4</v>
      </c>
      <c r="I19" t="n">
        <v>8</v>
      </c>
      <c r="J19" t="n">
        <v>-1</v>
      </c>
      <c r="K19" t="n">
        <v>-1</v>
      </c>
      <c r="L19">
        <f>HYPERLINK("https://www.defined.fi/sol/8iZakU1tztcSTTPgx56U32ThSNigu2LbkzxdGmVupump?maker=7RKhrv7hRHXa7Z7nY4BS6EJ2V3S1zqUAtowgJ52n8Rrt","https://www.defined.fi/sol/8iZakU1tztcSTTPgx56U32ThSNigu2LbkzxdGmVupump?maker=7RKhrv7hRHXa7Z7nY4BS6EJ2V3S1zqUAtowgJ52n8Rrt")</f>
        <v/>
      </c>
      <c r="M19">
        <f>HYPERLINK("https://dexscreener.com/solana/8iZakU1tztcSTTPgx56U32ThSNigu2LbkzxdGmVupump?maker=7RKhrv7hRHXa7Z7nY4BS6EJ2V3S1zqUAtowgJ52n8Rrt","https://dexscreener.com/solana/8iZakU1tztcSTTPgx56U32ThSNigu2LbkzxdGmVupump?maker=7RKhrv7hRHXa7Z7nY4BS6EJ2V3S1zqUAtowgJ52n8Rrt")</f>
        <v/>
      </c>
    </row>
    <row r="20">
      <c r="A20" t="inlineStr">
        <is>
          <t>58pkTFDAbfVAP6xZxvFf4Y4bEh1j4SJoLSGrJHY5pump</t>
        </is>
      </c>
      <c r="B20" t="inlineStr">
        <is>
          <t>SAI</t>
        </is>
      </c>
      <c r="C20" t="n">
        <v>1</v>
      </c>
      <c r="D20" t="n">
        <v>0.061</v>
      </c>
      <c r="E20" t="n">
        <v>-1</v>
      </c>
      <c r="F20" t="n">
        <v>0.99</v>
      </c>
      <c r="G20" t="n">
        <v>1.05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HYPERLINK("https://www.defined.fi/sol/58pkTFDAbfVAP6xZxvFf4Y4bEh1j4SJoLSGrJHY5pump?maker=7RKhrv7hRHXa7Z7nY4BS6EJ2V3S1zqUAtowgJ52n8Rrt","https://www.defined.fi/sol/58pkTFDAbfVAP6xZxvFf4Y4bEh1j4SJoLSGrJHY5pump?maker=7RKhrv7hRHXa7Z7nY4BS6EJ2V3S1zqUAtowgJ52n8Rrt")</f>
        <v/>
      </c>
      <c r="M20">
        <f>HYPERLINK("https://dexscreener.com/solana/58pkTFDAbfVAP6xZxvFf4Y4bEh1j4SJoLSGrJHY5pump?maker=7RKhrv7hRHXa7Z7nY4BS6EJ2V3S1zqUAtowgJ52n8Rrt","https://dexscreener.com/solana/58pkTFDAbfVAP6xZxvFf4Y4bEh1j4SJoLSGrJHY5pump?maker=7RKhrv7hRHXa7Z7nY4BS6EJ2V3S1zqUAtowgJ52n8Rrt")</f>
        <v/>
      </c>
    </row>
    <row r="21">
      <c r="A21" t="inlineStr">
        <is>
          <t>49zRk8Y715jgdxTs6Ba6Jg6snb1SXgiuh3jShkhApump</t>
        </is>
      </c>
      <c r="B21" t="inlineStr">
        <is>
          <t>Glados-156</t>
        </is>
      </c>
      <c r="C21" t="n">
        <v>1</v>
      </c>
      <c r="D21" t="n">
        <v>0.309</v>
      </c>
      <c r="E21" t="n">
        <v>0.28</v>
      </c>
      <c r="F21" t="n">
        <v>1.13</v>
      </c>
      <c r="G21" t="n">
        <v>1.43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HYPERLINK("https://www.defined.fi/sol/49zRk8Y715jgdxTs6Ba6Jg6snb1SXgiuh3jShkhApump?maker=7RKhrv7hRHXa7Z7nY4BS6EJ2V3S1zqUAtowgJ52n8Rrt","https://www.defined.fi/sol/49zRk8Y715jgdxTs6Ba6Jg6snb1SXgiuh3jShkhApump?maker=7RKhrv7hRHXa7Z7nY4BS6EJ2V3S1zqUAtowgJ52n8Rrt")</f>
        <v/>
      </c>
      <c r="M21">
        <f>HYPERLINK("https://dexscreener.com/solana/49zRk8Y715jgdxTs6Ba6Jg6snb1SXgiuh3jShkhApump?maker=7RKhrv7hRHXa7Z7nY4BS6EJ2V3S1zqUAtowgJ52n8Rrt","https://dexscreener.com/solana/49zRk8Y715jgdxTs6Ba6Jg6snb1SXgiuh3jShkhApump?maker=7RKhrv7hRHXa7Z7nY4BS6EJ2V3S1zqUAtowgJ52n8Rrt")</f>
        <v/>
      </c>
    </row>
    <row r="22">
      <c r="A22" t="inlineStr">
        <is>
          <t>H1wVJptY56kwoR2Y4pHkeddfWUHBL942SZmfHQ3WEQfG</t>
        </is>
      </c>
      <c r="B22" t="inlineStr">
        <is>
          <t>FRANK</t>
        </is>
      </c>
      <c r="C22" t="n">
        <v>1</v>
      </c>
      <c r="D22" t="n">
        <v>-0.299</v>
      </c>
      <c r="E22" t="n">
        <v>-1</v>
      </c>
      <c r="F22" t="n">
        <v>0.991</v>
      </c>
      <c r="G22" t="n">
        <v>0.6909999999999999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HYPERLINK("https://www.defined.fi/sol/H1wVJptY56kwoR2Y4pHkeddfWUHBL942SZmfHQ3WEQfG?maker=7RKhrv7hRHXa7Z7nY4BS6EJ2V3S1zqUAtowgJ52n8Rrt","https://www.defined.fi/sol/H1wVJptY56kwoR2Y4pHkeddfWUHBL942SZmfHQ3WEQfG?maker=7RKhrv7hRHXa7Z7nY4BS6EJ2V3S1zqUAtowgJ52n8Rrt")</f>
        <v/>
      </c>
      <c r="M22">
        <f>HYPERLINK("https://dexscreener.com/solana/H1wVJptY56kwoR2Y4pHkeddfWUHBL942SZmfHQ3WEQfG?maker=7RKhrv7hRHXa7Z7nY4BS6EJ2V3S1zqUAtowgJ52n8Rrt","https://dexscreener.com/solana/H1wVJptY56kwoR2Y4pHkeddfWUHBL942SZmfHQ3WEQfG?maker=7RKhrv7hRHXa7Z7nY4BS6EJ2V3S1zqUAtowgJ52n8Rrt")</f>
        <v/>
      </c>
    </row>
    <row r="23">
      <c r="A23" t="inlineStr">
        <is>
          <t>FS9jPqusHZFTBgTDPKas72ExDuBtckf2AA4ArP9upump</t>
        </is>
      </c>
      <c r="B23" t="inlineStr">
        <is>
          <t>cCATHEDRAL</t>
        </is>
      </c>
      <c r="C23" t="n">
        <v>1</v>
      </c>
      <c r="D23" t="n">
        <v>-0.21</v>
      </c>
      <c r="E23" t="n">
        <v>-1</v>
      </c>
      <c r="F23" t="n">
        <v>2.14</v>
      </c>
      <c r="G23" t="n">
        <v>1.93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HYPERLINK("https://www.defined.fi/sol/FS9jPqusHZFTBgTDPKas72ExDuBtckf2AA4ArP9upump?maker=7RKhrv7hRHXa7Z7nY4BS6EJ2V3S1zqUAtowgJ52n8Rrt","https://www.defined.fi/sol/FS9jPqusHZFTBgTDPKas72ExDuBtckf2AA4ArP9upump?maker=7RKhrv7hRHXa7Z7nY4BS6EJ2V3S1zqUAtowgJ52n8Rrt")</f>
        <v/>
      </c>
      <c r="M23">
        <f>HYPERLINK("https://dexscreener.com/solana/FS9jPqusHZFTBgTDPKas72ExDuBtckf2AA4ArP9upump?maker=7RKhrv7hRHXa7Z7nY4BS6EJ2V3S1zqUAtowgJ52n8Rrt","https://dexscreener.com/solana/FS9jPqusHZFTBgTDPKas72ExDuBtckf2AA4ArP9upump?maker=7RKhrv7hRHXa7Z7nY4BS6EJ2V3S1zqUAtowgJ52n8Rrt")</f>
        <v/>
      </c>
    </row>
    <row r="24">
      <c r="A24" t="inlineStr">
        <is>
          <t>5Tcqyvbt9dUKBvovAJRneeyH8pUQY9atSSMEffSWpump</t>
        </is>
      </c>
      <c r="B24" t="inlineStr">
        <is>
          <t>Zarvox</t>
        </is>
      </c>
      <c r="C24" t="n">
        <v>1</v>
      </c>
      <c r="D24" t="n">
        <v>-0.403</v>
      </c>
      <c r="E24" t="n">
        <v>-1</v>
      </c>
      <c r="F24" t="n">
        <v>0.99</v>
      </c>
      <c r="G24" t="n">
        <v>0.587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HYPERLINK("https://www.defined.fi/sol/5Tcqyvbt9dUKBvovAJRneeyH8pUQY9atSSMEffSWpump?maker=7RKhrv7hRHXa7Z7nY4BS6EJ2V3S1zqUAtowgJ52n8Rrt","https://www.defined.fi/sol/5Tcqyvbt9dUKBvovAJRneeyH8pUQY9atSSMEffSWpump?maker=7RKhrv7hRHXa7Z7nY4BS6EJ2V3S1zqUAtowgJ52n8Rrt")</f>
        <v/>
      </c>
      <c r="M24">
        <f>HYPERLINK("https://dexscreener.com/solana/5Tcqyvbt9dUKBvovAJRneeyH8pUQY9atSSMEffSWpump?maker=7RKhrv7hRHXa7Z7nY4BS6EJ2V3S1zqUAtowgJ52n8Rrt","https://dexscreener.com/solana/5Tcqyvbt9dUKBvovAJRneeyH8pUQY9atSSMEffSWpump?maker=7RKhrv7hRHXa7Z7nY4BS6EJ2V3S1zqUAtowgJ52n8Rrt")</f>
        <v/>
      </c>
    </row>
    <row r="25">
      <c r="A25" t="inlineStr">
        <is>
          <t>EF1G32VyuGisxxtsDX1Sdbsruq3rT4o664aRhJ2fpump</t>
        </is>
      </c>
      <c r="B25" t="inlineStr">
        <is>
          <t>XENOMORPH</t>
        </is>
      </c>
      <c r="C25" t="n">
        <v>1</v>
      </c>
      <c r="D25" t="n">
        <v>-0.256</v>
      </c>
      <c r="E25" t="n">
        <v>-1</v>
      </c>
      <c r="F25" t="n">
        <v>1.89</v>
      </c>
      <c r="G25" t="n">
        <v>1.63</v>
      </c>
      <c r="H25" t="n">
        <v>2</v>
      </c>
      <c r="I25" t="n">
        <v>2</v>
      </c>
      <c r="J25" t="n">
        <v>-1</v>
      </c>
      <c r="K25" t="n">
        <v>-1</v>
      </c>
      <c r="L25">
        <f>HYPERLINK("https://www.defined.fi/sol/EF1G32VyuGisxxtsDX1Sdbsruq3rT4o664aRhJ2fpump?maker=7RKhrv7hRHXa7Z7nY4BS6EJ2V3S1zqUAtowgJ52n8Rrt","https://www.defined.fi/sol/EF1G32VyuGisxxtsDX1Sdbsruq3rT4o664aRhJ2fpump?maker=7RKhrv7hRHXa7Z7nY4BS6EJ2V3S1zqUAtowgJ52n8Rrt")</f>
        <v/>
      </c>
      <c r="M25">
        <f>HYPERLINK("https://dexscreener.com/solana/EF1G32VyuGisxxtsDX1Sdbsruq3rT4o664aRhJ2fpump?maker=7RKhrv7hRHXa7Z7nY4BS6EJ2V3S1zqUAtowgJ52n8Rrt","https://dexscreener.com/solana/EF1G32VyuGisxxtsDX1Sdbsruq3rT4o664aRhJ2fpump?maker=7RKhrv7hRHXa7Z7nY4BS6EJ2V3S1zqUAtowgJ52n8Rrt")</f>
        <v/>
      </c>
    </row>
    <row r="26">
      <c r="A26" t="inlineStr">
        <is>
          <t>87jA7sDhLJzHoWnchzWZJuyqciF7NYQoJQrdPgL5pump</t>
        </is>
      </c>
      <c r="B26" t="inlineStr">
        <is>
          <t>Mechdragon</t>
        </is>
      </c>
      <c r="C26" t="n">
        <v>1</v>
      </c>
      <c r="D26" t="n">
        <v>-0.08400000000000001</v>
      </c>
      <c r="E26" t="n">
        <v>-1</v>
      </c>
      <c r="F26" t="n">
        <v>1.94</v>
      </c>
      <c r="G26" t="n">
        <v>1.86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HYPERLINK("https://www.defined.fi/sol/87jA7sDhLJzHoWnchzWZJuyqciF7NYQoJQrdPgL5pump?maker=7RKhrv7hRHXa7Z7nY4BS6EJ2V3S1zqUAtowgJ52n8Rrt","https://www.defined.fi/sol/87jA7sDhLJzHoWnchzWZJuyqciF7NYQoJQrdPgL5pump?maker=7RKhrv7hRHXa7Z7nY4BS6EJ2V3S1zqUAtowgJ52n8Rrt")</f>
        <v/>
      </c>
      <c r="M26">
        <f>HYPERLINK("https://dexscreener.com/solana/87jA7sDhLJzHoWnchzWZJuyqciF7NYQoJQrdPgL5pump?maker=7RKhrv7hRHXa7Z7nY4BS6EJ2V3S1zqUAtowgJ52n8Rrt","https://dexscreener.com/solana/87jA7sDhLJzHoWnchzWZJuyqciF7NYQoJQrdPgL5pump?maker=7RKhrv7hRHXa7Z7nY4BS6EJ2V3S1zqUAtowgJ52n8Rrt")</f>
        <v/>
      </c>
    </row>
    <row r="27">
      <c r="A27" t="inlineStr">
        <is>
          <t>4eFXKr8kGFfe8HxGpU17Uat4MsWf6dCLvfSZZjwUpump</t>
        </is>
      </c>
      <c r="B27" t="inlineStr">
        <is>
          <t>ENTUNI</t>
        </is>
      </c>
      <c r="C27" t="n">
        <v>1</v>
      </c>
      <c r="D27" t="n">
        <v>-0.327</v>
      </c>
      <c r="E27" t="n">
        <v>-1</v>
      </c>
      <c r="F27" t="n">
        <v>0.992</v>
      </c>
      <c r="G27" t="n">
        <v>0.665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HYPERLINK("https://www.defined.fi/sol/4eFXKr8kGFfe8HxGpU17Uat4MsWf6dCLvfSZZjwUpump?maker=7RKhrv7hRHXa7Z7nY4BS6EJ2V3S1zqUAtowgJ52n8Rrt","https://www.defined.fi/sol/4eFXKr8kGFfe8HxGpU17Uat4MsWf6dCLvfSZZjwUpump?maker=7RKhrv7hRHXa7Z7nY4BS6EJ2V3S1zqUAtowgJ52n8Rrt")</f>
        <v/>
      </c>
      <c r="M27">
        <f>HYPERLINK("https://dexscreener.com/solana/4eFXKr8kGFfe8HxGpU17Uat4MsWf6dCLvfSZZjwUpump?maker=7RKhrv7hRHXa7Z7nY4BS6EJ2V3S1zqUAtowgJ52n8Rrt","https://dexscreener.com/solana/4eFXKr8kGFfe8HxGpU17Uat4MsWf6dCLvfSZZjwUpump?maker=7RKhrv7hRHXa7Z7nY4BS6EJ2V3S1zqUAtowgJ52n8Rrt")</f>
        <v/>
      </c>
    </row>
    <row r="28">
      <c r="A28" t="inlineStr">
        <is>
          <t>HAnwjuZhPE7aCWtdVpahtrACgV9wgQfHBvea56Fypump</t>
        </is>
      </c>
      <c r="B28" t="inlineStr">
        <is>
          <t>TASTYLQD</t>
        </is>
      </c>
      <c r="C28" t="n">
        <v>1</v>
      </c>
      <c r="D28" t="n">
        <v>-1.75</v>
      </c>
      <c r="E28" t="n">
        <v>-0.43</v>
      </c>
      <c r="F28" t="n">
        <v>4.09</v>
      </c>
      <c r="G28" t="n">
        <v>2.34</v>
      </c>
      <c r="H28" t="n">
        <v>2</v>
      </c>
      <c r="I28" t="n">
        <v>2</v>
      </c>
      <c r="J28" t="n">
        <v>-1</v>
      </c>
      <c r="K28" t="n">
        <v>-1</v>
      </c>
      <c r="L28">
        <f>HYPERLINK("https://www.defined.fi/sol/HAnwjuZhPE7aCWtdVpahtrACgV9wgQfHBvea56Fypump?maker=7RKhrv7hRHXa7Z7nY4BS6EJ2V3S1zqUAtowgJ52n8Rrt","https://www.defined.fi/sol/HAnwjuZhPE7aCWtdVpahtrACgV9wgQfHBvea56Fypump?maker=7RKhrv7hRHXa7Z7nY4BS6EJ2V3S1zqUAtowgJ52n8Rrt")</f>
        <v/>
      </c>
      <c r="M28">
        <f>HYPERLINK("https://dexscreener.com/solana/HAnwjuZhPE7aCWtdVpahtrACgV9wgQfHBvea56Fypump?maker=7RKhrv7hRHXa7Z7nY4BS6EJ2V3S1zqUAtowgJ52n8Rrt","https://dexscreener.com/solana/HAnwjuZhPE7aCWtdVpahtrACgV9wgQfHBvea56Fypump?maker=7RKhrv7hRHXa7Z7nY4BS6EJ2V3S1zqUAtowgJ52n8Rrt")</f>
        <v/>
      </c>
    </row>
    <row r="29">
      <c r="A29" t="inlineStr">
        <is>
          <t>CGsLbZCpKsQqokRFTfuDxZnkD1eWTcbNB75R1fDnpump</t>
        </is>
      </c>
      <c r="B29" t="inlineStr">
        <is>
          <t>utra</t>
        </is>
      </c>
      <c r="C29" t="n">
        <v>1</v>
      </c>
      <c r="D29" t="n">
        <v>0.218</v>
      </c>
      <c r="E29" t="n">
        <v>-1</v>
      </c>
      <c r="F29" t="n">
        <v>2.92</v>
      </c>
      <c r="G29" t="n">
        <v>3.14</v>
      </c>
      <c r="H29" t="n">
        <v>1</v>
      </c>
      <c r="I29" t="n">
        <v>2</v>
      </c>
      <c r="J29" t="n">
        <v>-1</v>
      </c>
      <c r="K29" t="n">
        <v>-1</v>
      </c>
      <c r="L29">
        <f>HYPERLINK("https://www.defined.fi/sol/CGsLbZCpKsQqokRFTfuDxZnkD1eWTcbNB75R1fDnpump?maker=7RKhrv7hRHXa7Z7nY4BS6EJ2V3S1zqUAtowgJ52n8Rrt","https://www.defined.fi/sol/CGsLbZCpKsQqokRFTfuDxZnkD1eWTcbNB75R1fDnpump?maker=7RKhrv7hRHXa7Z7nY4BS6EJ2V3S1zqUAtowgJ52n8Rrt")</f>
        <v/>
      </c>
      <c r="M29">
        <f>HYPERLINK("https://dexscreener.com/solana/CGsLbZCpKsQqokRFTfuDxZnkD1eWTcbNB75R1fDnpump?maker=7RKhrv7hRHXa7Z7nY4BS6EJ2V3S1zqUAtowgJ52n8Rrt","https://dexscreener.com/solana/CGsLbZCpKsQqokRFTfuDxZnkD1eWTcbNB75R1fDnpump?maker=7RKhrv7hRHXa7Z7nY4BS6EJ2V3S1zqUAtowgJ52n8Rrt")</f>
        <v/>
      </c>
    </row>
    <row r="30">
      <c r="A30" t="inlineStr">
        <is>
          <t>FhdFGZzg2cH6fJcLYgKCQ57Ny782zAbkgnGgz89Tpump</t>
        </is>
      </c>
      <c r="B30" t="inlineStr">
        <is>
          <t>0x440x46</t>
        </is>
      </c>
      <c r="C30" t="n">
        <v>1</v>
      </c>
      <c r="D30" t="n">
        <v>5.77</v>
      </c>
      <c r="E30" t="n">
        <v>1.97</v>
      </c>
      <c r="F30" t="n">
        <v>2.93</v>
      </c>
      <c r="G30" t="n">
        <v>8.699999999999999</v>
      </c>
      <c r="H30" t="n">
        <v>1</v>
      </c>
      <c r="I30" t="n">
        <v>4</v>
      </c>
      <c r="J30" t="n">
        <v>-1</v>
      </c>
      <c r="K30" t="n">
        <v>-1</v>
      </c>
      <c r="L30">
        <f>HYPERLINK("https://www.defined.fi/sol/FhdFGZzg2cH6fJcLYgKCQ57Ny782zAbkgnGgz89Tpump?maker=7RKhrv7hRHXa7Z7nY4BS6EJ2V3S1zqUAtowgJ52n8Rrt","https://www.defined.fi/sol/FhdFGZzg2cH6fJcLYgKCQ57Ny782zAbkgnGgz89Tpump?maker=7RKhrv7hRHXa7Z7nY4BS6EJ2V3S1zqUAtowgJ52n8Rrt")</f>
        <v/>
      </c>
      <c r="M30">
        <f>HYPERLINK("https://dexscreener.com/solana/FhdFGZzg2cH6fJcLYgKCQ57Ny782zAbkgnGgz89Tpump?maker=7RKhrv7hRHXa7Z7nY4BS6EJ2V3S1zqUAtowgJ52n8Rrt","https://dexscreener.com/solana/FhdFGZzg2cH6fJcLYgKCQ57Ny782zAbkgnGgz89Tpump?maker=7RKhrv7hRHXa7Z7nY4BS6EJ2V3S1zqUAtowgJ52n8Rrt")</f>
        <v/>
      </c>
    </row>
    <row r="31">
      <c r="A31" t="inlineStr">
        <is>
          <t>AFYwLc6Z1TemRTALWfEV9rJLjJpybeV3m4v8NuNApump</t>
        </is>
      </c>
      <c r="B31" t="inlineStr">
        <is>
          <t>eigenrobot</t>
        </is>
      </c>
      <c r="C31" t="n">
        <v>1</v>
      </c>
      <c r="D31" t="n">
        <v>0.001</v>
      </c>
      <c r="E31" t="n">
        <v>-1</v>
      </c>
      <c r="F31" t="n">
        <v>0.876</v>
      </c>
      <c r="G31" t="n">
        <v>0.877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HYPERLINK("https://www.defined.fi/sol/AFYwLc6Z1TemRTALWfEV9rJLjJpybeV3m4v8NuNApump?maker=7RKhrv7hRHXa7Z7nY4BS6EJ2V3S1zqUAtowgJ52n8Rrt","https://www.defined.fi/sol/AFYwLc6Z1TemRTALWfEV9rJLjJpybeV3m4v8NuNApump?maker=7RKhrv7hRHXa7Z7nY4BS6EJ2V3S1zqUAtowgJ52n8Rrt")</f>
        <v/>
      </c>
      <c r="M31">
        <f>HYPERLINK("https://dexscreener.com/solana/AFYwLc6Z1TemRTALWfEV9rJLjJpybeV3m4v8NuNApump?maker=7RKhrv7hRHXa7Z7nY4BS6EJ2V3S1zqUAtowgJ52n8Rrt","https://dexscreener.com/solana/AFYwLc6Z1TemRTALWfEV9rJLjJpybeV3m4v8NuNApump?maker=7RKhrv7hRHXa7Z7nY4BS6EJ2V3S1zqUAtowgJ52n8Rrt")</f>
        <v/>
      </c>
    </row>
    <row r="32">
      <c r="A32" t="inlineStr">
        <is>
          <t>EmwnBjpGfPAUGxqMuodgPnK4z6nuvH8WEX8AeNwRpump</t>
        </is>
      </c>
      <c r="B32" t="inlineStr">
        <is>
          <t>Hypatia</t>
        </is>
      </c>
      <c r="C32" t="n">
        <v>1</v>
      </c>
      <c r="D32" t="n">
        <v>-1.92</v>
      </c>
      <c r="E32" t="n">
        <v>-0.2</v>
      </c>
      <c r="F32" t="n">
        <v>9.56</v>
      </c>
      <c r="G32" t="n">
        <v>7.64</v>
      </c>
      <c r="H32" t="n">
        <v>3</v>
      </c>
      <c r="I32" t="n">
        <v>2</v>
      </c>
      <c r="J32" t="n">
        <v>-1</v>
      </c>
      <c r="K32" t="n">
        <v>-1</v>
      </c>
      <c r="L32">
        <f>HYPERLINK("https://www.defined.fi/sol/EmwnBjpGfPAUGxqMuodgPnK4z6nuvH8WEX8AeNwRpump?maker=7RKhrv7hRHXa7Z7nY4BS6EJ2V3S1zqUAtowgJ52n8Rrt","https://www.defined.fi/sol/EmwnBjpGfPAUGxqMuodgPnK4z6nuvH8WEX8AeNwRpump?maker=7RKhrv7hRHXa7Z7nY4BS6EJ2V3S1zqUAtowgJ52n8Rrt")</f>
        <v/>
      </c>
      <c r="M32">
        <f>HYPERLINK("https://dexscreener.com/solana/EmwnBjpGfPAUGxqMuodgPnK4z6nuvH8WEX8AeNwRpump?maker=7RKhrv7hRHXa7Z7nY4BS6EJ2V3S1zqUAtowgJ52n8Rrt","https://dexscreener.com/solana/EmwnBjpGfPAUGxqMuodgPnK4z6nuvH8WEX8AeNwRpump?maker=7RKhrv7hRHXa7Z7nY4BS6EJ2V3S1zqUAtowgJ52n8Rrt")</f>
        <v/>
      </c>
    </row>
    <row r="33">
      <c r="A33" t="inlineStr">
        <is>
          <t>2okJ4wqqDFFD2Tce3QaU8L866KxBJzJXVoMtLR1ppump</t>
        </is>
      </c>
      <c r="B33" t="inlineStr">
        <is>
          <t>anthrupad</t>
        </is>
      </c>
      <c r="C33" t="n">
        <v>1</v>
      </c>
      <c r="D33" t="n">
        <v>-1.87</v>
      </c>
      <c r="E33" t="n">
        <v>-0.17</v>
      </c>
      <c r="F33" t="n">
        <v>10.68</v>
      </c>
      <c r="G33" t="n">
        <v>8.81</v>
      </c>
      <c r="H33" t="n">
        <v>4</v>
      </c>
      <c r="I33" t="n">
        <v>4</v>
      </c>
      <c r="J33" t="n">
        <v>-1</v>
      </c>
      <c r="K33" t="n">
        <v>-1</v>
      </c>
      <c r="L33">
        <f>HYPERLINK("https://www.defined.fi/sol/2okJ4wqqDFFD2Tce3QaU8L866KxBJzJXVoMtLR1ppump?maker=7RKhrv7hRHXa7Z7nY4BS6EJ2V3S1zqUAtowgJ52n8Rrt","https://www.defined.fi/sol/2okJ4wqqDFFD2Tce3QaU8L866KxBJzJXVoMtLR1ppump?maker=7RKhrv7hRHXa7Z7nY4BS6EJ2V3S1zqUAtowgJ52n8Rrt")</f>
        <v/>
      </c>
      <c r="M33">
        <f>HYPERLINK("https://dexscreener.com/solana/2okJ4wqqDFFD2Tce3QaU8L866KxBJzJXVoMtLR1ppump?maker=7RKhrv7hRHXa7Z7nY4BS6EJ2V3S1zqUAtowgJ52n8Rrt","https://dexscreener.com/solana/2okJ4wqqDFFD2Tce3QaU8L866KxBJzJXVoMtLR1ppump?maker=7RKhrv7hRHXa7Z7nY4BS6EJ2V3S1zqUAtowgJ52n8Rrt")</f>
        <v/>
      </c>
    </row>
    <row r="34">
      <c r="A34" t="inlineStr">
        <is>
          <t>EQqQVg2kp7kcvydu7xYG2DJFFZLjwToWHAq7JZtrpump</t>
        </is>
      </c>
      <c r="B34" t="inlineStr">
        <is>
          <t>Liminal</t>
        </is>
      </c>
      <c r="C34" t="n">
        <v>1</v>
      </c>
      <c r="D34" t="n">
        <v>-0.698</v>
      </c>
      <c r="E34" t="n">
        <v>-0.06</v>
      </c>
      <c r="F34" t="n">
        <v>10.83</v>
      </c>
      <c r="G34" t="n">
        <v>10.13</v>
      </c>
      <c r="H34" t="n">
        <v>4</v>
      </c>
      <c r="I34" t="n">
        <v>4</v>
      </c>
      <c r="J34" t="n">
        <v>-1</v>
      </c>
      <c r="K34" t="n">
        <v>-1</v>
      </c>
      <c r="L34">
        <f>HYPERLINK("https://www.defined.fi/sol/EQqQVg2kp7kcvydu7xYG2DJFFZLjwToWHAq7JZtrpump?maker=7RKhrv7hRHXa7Z7nY4BS6EJ2V3S1zqUAtowgJ52n8Rrt","https://www.defined.fi/sol/EQqQVg2kp7kcvydu7xYG2DJFFZLjwToWHAq7JZtrpump?maker=7RKhrv7hRHXa7Z7nY4BS6EJ2V3S1zqUAtowgJ52n8Rrt")</f>
        <v/>
      </c>
      <c r="M34">
        <f>HYPERLINK("https://dexscreener.com/solana/EQqQVg2kp7kcvydu7xYG2DJFFZLjwToWHAq7JZtrpump?maker=7RKhrv7hRHXa7Z7nY4BS6EJ2V3S1zqUAtowgJ52n8Rrt","https://dexscreener.com/solana/EQqQVg2kp7kcvydu7xYG2DJFFZLjwToWHAq7JZtrpump?maker=7RKhrv7hRHXa7Z7nY4BS6EJ2V3S1zqUAtowgJ52n8Rrt")</f>
        <v/>
      </c>
    </row>
    <row r="35">
      <c r="A35" t="inlineStr">
        <is>
          <t>36iTP2cSh8rV7fqPuKFXSJXSW113zPKuPPDtQMWcpump</t>
        </is>
      </c>
      <c r="B35" t="inlineStr">
        <is>
          <t>lotus</t>
        </is>
      </c>
      <c r="C35" t="n">
        <v>1</v>
      </c>
      <c r="D35" t="n">
        <v>-0.212</v>
      </c>
      <c r="E35" t="n">
        <v>-1</v>
      </c>
      <c r="F35" t="n">
        <v>0.802</v>
      </c>
      <c r="G35" t="n">
        <v>0.59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HYPERLINK("https://www.defined.fi/sol/36iTP2cSh8rV7fqPuKFXSJXSW113zPKuPPDtQMWcpump?maker=7RKhrv7hRHXa7Z7nY4BS6EJ2V3S1zqUAtowgJ52n8Rrt","https://www.defined.fi/sol/36iTP2cSh8rV7fqPuKFXSJXSW113zPKuPPDtQMWcpump?maker=7RKhrv7hRHXa7Z7nY4BS6EJ2V3S1zqUAtowgJ52n8Rrt")</f>
        <v/>
      </c>
      <c r="M35">
        <f>HYPERLINK("https://dexscreener.com/solana/36iTP2cSh8rV7fqPuKFXSJXSW113zPKuPPDtQMWcpump?maker=7RKhrv7hRHXa7Z7nY4BS6EJ2V3S1zqUAtowgJ52n8Rrt","https://dexscreener.com/solana/36iTP2cSh8rV7fqPuKFXSJXSW113zPKuPPDtQMWcpump?maker=7RKhrv7hRHXa7Z7nY4BS6EJ2V3S1zqUAtowgJ52n8Rrt")</f>
        <v/>
      </c>
    </row>
    <row r="36">
      <c r="A36" t="inlineStr">
        <is>
          <t>4F5Rb765pCzuTnLsJjjiScRHtsjMWyq5nA6Ut8EWpump</t>
        </is>
      </c>
      <c r="B36" t="inlineStr">
        <is>
          <t>BOB</t>
        </is>
      </c>
      <c r="C36" t="n">
        <v>1</v>
      </c>
      <c r="D36" t="n">
        <v>-0.276</v>
      </c>
      <c r="E36" t="n">
        <v>-1</v>
      </c>
      <c r="F36" t="n">
        <v>1.85</v>
      </c>
      <c r="G36" t="n">
        <v>1.57</v>
      </c>
      <c r="H36" t="n">
        <v>2</v>
      </c>
      <c r="I36" t="n">
        <v>2</v>
      </c>
      <c r="J36" t="n">
        <v>-1</v>
      </c>
      <c r="K36" t="n">
        <v>-1</v>
      </c>
      <c r="L36">
        <f>HYPERLINK("https://www.defined.fi/sol/4F5Rb765pCzuTnLsJjjiScRHtsjMWyq5nA6Ut8EWpump?maker=7RKhrv7hRHXa7Z7nY4BS6EJ2V3S1zqUAtowgJ52n8Rrt","https://www.defined.fi/sol/4F5Rb765pCzuTnLsJjjiScRHtsjMWyq5nA6Ut8EWpump?maker=7RKhrv7hRHXa7Z7nY4BS6EJ2V3S1zqUAtowgJ52n8Rrt")</f>
        <v/>
      </c>
      <c r="M36">
        <f>HYPERLINK("https://dexscreener.com/solana/4F5Rb765pCzuTnLsJjjiScRHtsjMWyq5nA6Ut8EWpump?maker=7RKhrv7hRHXa7Z7nY4BS6EJ2V3S1zqUAtowgJ52n8Rrt","https://dexscreener.com/solana/4F5Rb765pCzuTnLsJjjiScRHtsjMWyq5nA6Ut8EWpump?maker=7RKhrv7hRHXa7Z7nY4BS6EJ2V3S1zqUAtowgJ52n8Rrt")</f>
        <v/>
      </c>
    </row>
    <row r="37">
      <c r="A37" t="inlineStr">
        <is>
          <t>GW6QjNsEpTWHkcVo3XQQhJsT9Rq3TAMt7Hbcxu2bpump</t>
        </is>
      </c>
      <c r="B37" t="inlineStr">
        <is>
          <t>RD</t>
        </is>
      </c>
      <c r="C37" t="n">
        <v>1</v>
      </c>
      <c r="D37" t="n">
        <v>-3.76</v>
      </c>
      <c r="E37" t="n">
        <v>-0.77</v>
      </c>
      <c r="F37" t="n">
        <v>4.87</v>
      </c>
      <c r="G37" t="n">
        <v>1.11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HYPERLINK("https://www.defined.fi/sol/GW6QjNsEpTWHkcVo3XQQhJsT9Rq3TAMt7Hbcxu2bpump?maker=7RKhrv7hRHXa7Z7nY4BS6EJ2V3S1zqUAtowgJ52n8Rrt","https://www.defined.fi/sol/GW6QjNsEpTWHkcVo3XQQhJsT9Rq3TAMt7Hbcxu2bpump?maker=7RKhrv7hRHXa7Z7nY4BS6EJ2V3S1zqUAtowgJ52n8Rrt")</f>
        <v/>
      </c>
      <c r="M37">
        <f>HYPERLINK("https://dexscreener.com/solana/GW6QjNsEpTWHkcVo3XQQhJsT9Rq3TAMt7Hbcxu2bpump?maker=7RKhrv7hRHXa7Z7nY4BS6EJ2V3S1zqUAtowgJ52n8Rrt","https://dexscreener.com/solana/GW6QjNsEpTWHkcVo3XQQhJsT9Rq3TAMt7Hbcxu2bpump?maker=7RKhrv7hRHXa7Z7nY4BS6EJ2V3S1zqUAtowgJ52n8Rrt")</f>
        <v/>
      </c>
    </row>
    <row r="38">
      <c r="A38" t="inlineStr">
        <is>
          <t>9o81cWB4kAWZ1hxxpakTsCTorJAwehPtxDKxMA564poi</t>
        </is>
      </c>
      <c r="B38" t="inlineStr">
        <is>
          <t>LILY</t>
        </is>
      </c>
      <c r="C38" t="n">
        <v>1</v>
      </c>
      <c r="D38" t="n">
        <v>0.027</v>
      </c>
      <c r="E38" t="n">
        <v>0.01</v>
      </c>
      <c r="F38" t="n">
        <v>4.9</v>
      </c>
      <c r="G38" t="n">
        <v>4.92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HYPERLINK("https://www.defined.fi/sol/9o81cWB4kAWZ1hxxpakTsCTorJAwehPtxDKxMA564poi?maker=7RKhrv7hRHXa7Z7nY4BS6EJ2V3S1zqUAtowgJ52n8Rrt","https://www.defined.fi/sol/9o81cWB4kAWZ1hxxpakTsCTorJAwehPtxDKxMA564poi?maker=7RKhrv7hRHXa7Z7nY4BS6EJ2V3S1zqUAtowgJ52n8Rrt")</f>
        <v/>
      </c>
      <c r="M38">
        <f>HYPERLINK("https://dexscreener.com/solana/9o81cWB4kAWZ1hxxpakTsCTorJAwehPtxDKxMA564poi?maker=7RKhrv7hRHXa7Z7nY4BS6EJ2V3S1zqUAtowgJ52n8Rrt","https://dexscreener.com/solana/9o81cWB4kAWZ1hxxpakTsCTorJAwehPtxDKxMA564poi?maker=7RKhrv7hRHXa7Z7nY4BS6EJ2V3S1zqUAtowgJ52n8Rrt")</f>
        <v/>
      </c>
    </row>
    <row r="39">
      <c r="A39" t="inlineStr">
        <is>
          <t>B78DSFahHE7vj82JRjK69zNWsBvuKe8fWP7n6mF7pump</t>
        </is>
      </c>
      <c r="B39" t="inlineStr">
        <is>
          <t>SHL0MS</t>
        </is>
      </c>
      <c r="C39" t="n">
        <v>1</v>
      </c>
      <c r="D39" t="n">
        <v>0.126</v>
      </c>
      <c r="E39" t="n">
        <v>0.04</v>
      </c>
      <c r="F39" t="n">
        <v>2.92</v>
      </c>
      <c r="G39" t="n">
        <v>3.05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HYPERLINK("https://www.defined.fi/sol/B78DSFahHE7vj82JRjK69zNWsBvuKe8fWP7n6mF7pump?maker=7RKhrv7hRHXa7Z7nY4BS6EJ2V3S1zqUAtowgJ52n8Rrt","https://www.defined.fi/sol/B78DSFahHE7vj82JRjK69zNWsBvuKe8fWP7n6mF7pump?maker=7RKhrv7hRHXa7Z7nY4BS6EJ2V3S1zqUAtowgJ52n8Rrt")</f>
        <v/>
      </c>
      <c r="M39">
        <f>HYPERLINK("https://dexscreener.com/solana/B78DSFahHE7vj82JRjK69zNWsBvuKe8fWP7n6mF7pump?maker=7RKhrv7hRHXa7Z7nY4BS6EJ2V3S1zqUAtowgJ52n8Rrt","https://dexscreener.com/solana/B78DSFahHE7vj82JRjK69zNWsBvuKe8fWP7n6mF7pump?maker=7RKhrv7hRHXa7Z7nY4BS6EJ2V3S1zqUAtowgJ52n8Rrt")</f>
        <v/>
      </c>
    </row>
    <row r="40">
      <c r="A40" t="inlineStr">
        <is>
          <t>79zER84VHcQKmmnsjaHtZ6T5sDFsejy9z6YWR5smpump</t>
        </is>
      </c>
      <c r="B40" t="inlineStr">
        <is>
          <t>Thebes</t>
        </is>
      </c>
      <c r="C40" t="n">
        <v>1</v>
      </c>
      <c r="D40" t="n">
        <v>0.455</v>
      </c>
      <c r="E40" t="n">
        <v>0.11</v>
      </c>
      <c r="F40" t="n">
        <v>4.11</v>
      </c>
      <c r="G40" t="n">
        <v>4.56</v>
      </c>
      <c r="H40" t="n">
        <v>1</v>
      </c>
      <c r="I40" t="n">
        <v>2</v>
      </c>
      <c r="J40" t="n">
        <v>-1</v>
      </c>
      <c r="K40" t="n">
        <v>-1</v>
      </c>
      <c r="L40">
        <f>HYPERLINK("https://www.defined.fi/sol/79zER84VHcQKmmnsjaHtZ6T5sDFsejy9z6YWR5smpump?maker=7RKhrv7hRHXa7Z7nY4BS6EJ2V3S1zqUAtowgJ52n8Rrt","https://www.defined.fi/sol/79zER84VHcQKmmnsjaHtZ6T5sDFsejy9z6YWR5smpump?maker=7RKhrv7hRHXa7Z7nY4BS6EJ2V3S1zqUAtowgJ52n8Rrt")</f>
        <v/>
      </c>
      <c r="M40">
        <f>HYPERLINK("https://dexscreener.com/solana/79zER84VHcQKmmnsjaHtZ6T5sDFsejy9z6YWR5smpump?maker=7RKhrv7hRHXa7Z7nY4BS6EJ2V3S1zqUAtowgJ52n8Rrt","https://dexscreener.com/solana/79zER84VHcQKmmnsjaHtZ6T5sDFsejy9z6YWR5smpump?maker=7RKhrv7hRHXa7Z7nY4BS6EJ2V3S1zqUAtowgJ52n8Rrt")</f>
        <v/>
      </c>
    </row>
    <row r="41">
      <c r="A41" t="inlineStr">
        <is>
          <t>FdwrS2euZXsyeQfCAcnv2ViaauvcKV6U3tXZ62hGuGTU</t>
        </is>
      </c>
      <c r="B41" t="inlineStr">
        <is>
          <t>SHL0MS</t>
        </is>
      </c>
      <c r="C41" t="n">
        <v>1</v>
      </c>
      <c r="D41" t="n">
        <v>-0.004</v>
      </c>
      <c r="E41" t="n">
        <v>-0.01</v>
      </c>
      <c r="F41" t="n">
        <v>0.877</v>
      </c>
      <c r="G41" t="n">
        <v>0.873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HYPERLINK("https://www.defined.fi/sol/FdwrS2euZXsyeQfCAcnv2ViaauvcKV6U3tXZ62hGuGTU?maker=7RKhrv7hRHXa7Z7nY4BS6EJ2V3S1zqUAtowgJ52n8Rrt","https://www.defined.fi/sol/FdwrS2euZXsyeQfCAcnv2ViaauvcKV6U3tXZ62hGuGTU?maker=7RKhrv7hRHXa7Z7nY4BS6EJ2V3S1zqUAtowgJ52n8Rrt")</f>
        <v/>
      </c>
      <c r="M41">
        <f>HYPERLINK("https://dexscreener.com/solana/FdwrS2euZXsyeQfCAcnv2ViaauvcKV6U3tXZ62hGuGTU?maker=7RKhrv7hRHXa7Z7nY4BS6EJ2V3S1zqUAtowgJ52n8Rrt","https://dexscreener.com/solana/FdwrS2euZXsyeQfCAcnv2ViaauvcKV6U3tXZ62hGuGTU?maker=7RKhrv7hRHXa7Z7nY4BS6EJ2V3S1zqUAtowgJ52n8Rrt")</f>
        <v/>
      </c>
    </row>
    <row r="42">
      <c r="A42" t="inlineStr">
        <is>
          <t>9gxfYASoTq3RMejwrdpNBNzN1Af8Pn1jsWx9w7a4pump</t>
        </is>
      </c>
      <c r="B42" t="inlineStr">
        <is>
          <t>AI</t>
        </is>
      </c>
      <c r="C42" t="n">
        <v>1</v>
      </c>
      <c r="D42" t="n">
        <v>8.41</v>
      </c>
      <c r="E42" t="n">
        <v>0.96</v>
      </c>
      <c r="F42" t="n">
        <v>8.77</v>
      </c>
      <c r="G42" t="n">
        <v>17.17</v>
      </c>
      <c r="H42" t="n">
        <v>3</v>
      </c>
      <c r="I42" t="n">
        <v>6</v>
      </c>
      <c r="J42" t="n">
        <v>-1</v>
      </c>
      <c r="K42" t="n">
        <v>-1</v>
      </c>
      <c r="L42">
        <f>HYPERLINK("https://www.defined.fi/sol/9gxfYASoTq3RMejwrdpNBNzN1Af8Pn1jsWx9w7a4pump?maker=7RKhrv7hRHXa7Z7nY4BS6EJ2V3S1zqUAtowgJ52n8Rrt","https://www.defined.fi/sol/9gxfYASoTq3RMejwrdpNBNzN1Af8Pn1jsWx9w7a4pump?maker=7RKhrv7hRHXa7Z7nY4BS6EJ2V3S1zqUAtowgJ52n8Rrt")</f>
        <v/>
      </c>
      <c r="M42">
        <f>HYPERLINK("https://dexscreener.com/solana/9gxfYASoTq3RMejwrdpNBNzN1Af8Pn1jsWx9w7a4pump?maker=7RKhrv7hRHXa7Z7nY4BS6EJ2V3S1zqUAtowgJ52n8Rrt","https://dexscreener.com/solana/9gxfYASoTq3RMejwrdpNBNzN1Af8Pn1jsWx9w7a4pump?maker=7RKhrv7hRHXa7Z7nY4BS6EJ2V3S1zqUAtowgJ52n8Rrt")</f>
        <v/>
      </c>
    </row>
    <row r="43">
      <c r="A43" t="inlineStr">
        <is>
          <t>CkjNG3oL6C974LyK4ZidMtiGphFVPZdt7bETj7WEpump</t>
        </is>
      </c>
      <c r="B43" t="inlineStr">
        <is>
          <t>Zazzles</t>
        </is>
      </c>
      <c r="C43" t="n">
        <v>1</v>
      </c>
      <c r="D43" t="n">
        <v>-0.372</v>
      </c>
      <c r="E43" t="n">
        <v>-0.38</v>
      </c>
      <c r="F43" t="n">
        <v>0.973</v>
      </c>
      <c r="G43" t="n">
        <v>0.601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HYPERLINK("https://www.defined.fi/sol/CkjNG3oL6C974LyK4ZidMtiGphFVPZdt7bETj7WEpump?maker=7RKhrv7hRHXa7Z7nY4BS6EJ2V3S1zqUAtowgJ52n8Rrt","https://www.defined.fi/sol/CkjNG3oL6C974LyK4ZidMtiGphFVPZdt7bETj7WEpump?maker=7RKhrv7hRHXa7Z7nY4BS6EJ2V3S1zqUAtowgJ52n8Rrt")</f>
        <v/>
      </c>
      <c r="M43">
        <f>HYPERLINK("https://dexscreener.com/solana/CkjNG3oL6C974LyK4ZidMtiGphFVPZdt7bETj7WEpump?maker=7RKhrv7hRHXa7Z7nY4BS6EJ2V3S1zqUAtowgJ52n8Rrt","https://dexscreener.com/solana/CkjNG3oL6C974LyK4ZidMtiGphFVPZdt7bETj7WEpump?maker=7RKhrv7hRHXa7Z7nY4BS6EJ2V3S1zqUAtowgJ52n8Rrt")</f>
        <v/>
      </c>
    </row>
    <row r="44">
      <c r="A44" t="inlineStr">
        <is>
          <t>AgHg9Q1s9aUhU7YNMH7c5pvCghFVSFcnCEJ4ePKjrDZg</t>
        </is>
      </c>
      <c r="B44" t="inlineStr">
        <is>
          <t>Thebes</t>
        </is>
      </c>
      <c r="C44" t="n">
        <v>1</v>
      </c>
      <c r="D44" t="n">
        <v>-3.12</v>
      </c>
      <c r="E44" t="n">
        <v>-0.27</v>
      </c>
      <c r="F44" t="n">
        <v>11.69</v>
      </c>
      <c r="G44" t="n">
        <v>8.58</v>
      </c>
      <c r="H44" t="n">
        <v>3</v>
      </c>
      <c r="I44" t="n">
        <v>2</v>
      </c>
      <c r="J44" t="n">
        <v>-1</v>
      </c>
      <c r="K44" t="n">
        <v>-1</v>
      </c>
      <c r="L44">
        <f>HYPERLINK("https://www.defined.fi/sol/AgHg9Q1s9aUhU7YNMH7c5pvCghFVSFcnCEJ4ePKjrDZg?maker=7RKhrv7hRHXa7Z7nY4BS6EJ2V3S1zqUAtowgJ52n8Rrt","https://www.defined.fi/sol/AgHg9Q1s9aUhU7YNMH7c5pvCghFVSFcnCEJ4ePKjrDZg?maker=7RKhrv7hRHXa7Z7nY4BS6EJ2V3S1zqUAtowgJ52n8Rrt")</f>
        <v/>
      </c>
      <c r="M44">
        <f>HYPERLINK("https://dexscreener.com/solana/AgHg9Q1s9aUhU7YNMH7c5pvCghFVSFcnCEJ4ePKjrDZg?maker=7RKhrv7hRHXa7Z7nY4BS6EJ2V3S1zqUAtowgJ52n8Rrt","https://dexscreener.com/solana/AgHg9Q1s9aUhU7YNMH7c5pvCghFVSFcnCEJ4ePKjrDZg?maker=7RKhrv7hRHXa7Z7nY4BS6EJ2V3S1zqUAtowgJ52n8Rrt")</f>
        <v/>
      </c>
    </row>
    <row r="45">
      <c r="A45" t="inlineStr">
        <is>
          <t>BdzfpD1qrzgV77vPUNRAKNcs4qRa7otBK1VEeSQ98qzs</t>
        </is>
      </c>
      <c r="B45" t="inlineStr">
        <is>
          <t>HIC</t>
        </is>
      </c>
      <c r="C45" t="n">
        <v>1</v>
      </c>
      <c r="D45" t="n">
        <v>0.526</v>
      </c>
      <c r="E45" t="n">
        <v>-1</v>
      </c>
      <c r="F45" t="n">
        <v>2.92</v>
      </c>
      <c r="G45" t="n">
        <v>3.45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HYPERLINK("https://www.defined.fi/sol/BdzfpD1qrzgV77vPUNRAKNcs4qRa7otBK1VEeSQ98qzs?maker=7RKhrv7hRHXa7Z7nY4BS6EJ2V3S1zqUAtowgJ52n8Rrt","https://www.defined.fi/sol/BdzfpD1qrzgV77vPUNRAKNcs4qRa7otBK1VEeSQ98qzs?maker=7RKhrv7hRHXa7Z7nY4BS6EJ2V3S1zqUAtowgJ52n8Rrt")</f>
        <v/>
      </c>
      <c r="M45">
        <f>HYPERLINK("https://dexscreener.com/solana/BdzfpD1qrzgV77vPUNRAKNcs4qRa7otBK1VEeSQ98qzs?maker=7RKhrv7hRHXa7Z7nY4BS6EJ2V3S1zqUAtowgJ52n8Rrt","https://dexscreener.com/solana/BdzfpD1qrzgV77vPUNRAKNcs4qRa7otBK1VEeSQ98qzs?maker=7RKhrv7hRHXa7Z7nY4BS6EJ2V3S1zqUAtowgJ52n8Rrt")</f>
        <v/>
      </c>
    </row>
    <row r="46">
      <c r="A46" t="inlineStr">
        <is>
          <t>HpMF4MWFE8J6Pjr5CUfrf5EvdCTTYyfjvG6eFW3cpump</t>
        </is>
      </c>
      <c r="B46" t="inlineStr">
        <is>
          <t>BBLmouse</t>
        </is>
      </c>
      <c r="C46" t="n">
        <v>1</v>
      </c>
      <c r="D46" t="n">
        <v>-2.93</v>
      </c>
      <c r="E46" t="n">
        <v>-1</v>
      </c>
      <c r="F46" t="n">
        <v>4.59</v>
      </c>
      <c r="G46" t="n">
        <v>1.66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HYPERLINK("https://www.defined.fi/sol/HpMF4MWFE8J6Pjr5CUfrf5EvdCTTYyfjvG6eFW3cpump?maker=7RKhrv7hRHXa7Z7nY4BS6EJ2V3S1zqUAtowgJ52n8Rrt","https://www.defined.fi/sol/HpMF4MWFE8J6Pjr5CUfrf5EvdCTTYyfjvG6eFW3cpump?maker=7RKhrv7hRHXa7Z7nY4BS6EJ2V3S1zqUAtowgJ52n8Rrt")</f>
        <v/>
      </c>
      <c r="M46">
        <f>HYPERLINK("https://dexscreener.com/solana/HpMF4MWFE8J6Pjr5CUfrf5EvdCTTYyfjvG6eFW3cpump?maker=7RKhrv7hRHXa7Z7nY4BS6EJ2V3S1zqUAtowgJ52n8Rrt","https://dexscreener.com/solana/HpMF4MWFE8J6Pjr5CUfrf5EvdCTTYyfjvG6eFW3cpump?maker=7RKhrv7hRHXa7Z7nY4BS6EJ2V3S1zqUAtowgJ52n8Rrt")</f>
        <v/>
      </c>
    </row>
    <row r="47">
      <c r="A47" t="inlineStr">
        <is>
          <t>75dh1aVyE88DiDDqN396Lkbcf4Kxj2KNGJRCTkcUpump</t>
        </is>
      </c>
      <c r="B47" t="inlineStr">
        <is>
          <t>JANUS</t>
        </is>
      </c>
      <c r="C47" t="n">
        <v>1</v>
      </c>
      <c r="D47" t="n">
        <v>15.54</v>
      </c>
      <c r="E47" t="n">
        <v>0.73</v>
      </c>
      <c r="F47" t="n">
        <v>21.37</v>
      </c>
      <c r="G47" t="n">
        <v>36.92</v>
      </c>
      <c r="H47" t="n">
        <v>5</v>
      </c>
      <c r="I47" t="n">
        <v>6</v>
      </c>
      <c r="J47" t="n">
        <v>-1</v>
      </c>
      <c r="K47" t="n">
        <v>-1</v>
      </c>
      <c r="L47">
        <f>HYPERLINK("https://www.defined.fi/sol/75dh1aVyE88DiDDqN396Lkbcf4Kxj2KNGJRCTkcUpump?maker=7RKhrv7hRHXa7Z7nY4BS6EJ2V3S1zqUAtowgJ52n8Rrt","https://www.defined.fi/sol/75dh1aVyE88DiDDqN396Lkbcf4Kxj2KNGJRCTkcUpump?maker=7RKhrv7hRHXa7Z7nY4BS6EJ2V3S1zqUAtowgJ52n8Rrt")</f>
        <v/>
      </c>
      <c r="M47">
        <f>HYPERLINK("https://dexscreener.com/solana/75dh1aVyE88DiDDqN396Lkbcf4Kxj2KNGJRCTkcUpump?maker=7RKhrv7hRHXa7Z7nY4BS6EJ2V3S1zqUAtowgJ52n8Rrt","https://dexscreener.com/solana/75dh1aVyE88DiDDqN396Lkbcf4Kxj2KNGJRCTkcUpump?maker=7RKhrv7hRHXa7Z7nY4BS6EJ2V3S1zqUAtowgJ52n8Rrt")</f>
        <v/>
      </c>
    </row>
    <row r="48">
      <c r="A48" t="inlineStr">
        <is>
          <t>Fki53cMR9HpftQEPCQgWRynaV7EkTzCRGVgZZhQLpump</t>
        </is>
      </c>
      <c r="B48" t="inlineStr">
        <is>
          <t>gm</t>
        </is>
      </c>
      <c r="C48" t="n">
        <v>1</v>
      </c>
      <c r="D48" t="n">
        <v>-1.43</v>
      </c>
      <c r="E48" t="n">
        <v>-0.37</v>
      </c>
      <c r="F48" t="n">
        <v>3.9</v>
      </c>
      <c r="G48" t="n">
        <v>2.46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HYPERLINK("https://www.defined.fi/sol/Fki53cMR9HpftQEPCQgWRynaV7EkTzCRGVgZZhQLpump?maker=7RKhrv7hRHXa7Z7nY4BS6EJ2V3S1zqUAtowgJ52n8Rrt","https://www.defined.fi/sol/Fki53cMR9HpftQEPCQgWRynaV7EkTzCRGVgZZhQLpump?maker=7RKhrv7hRHXa7Z7nY4BS6EJ2V3S1zqUAtowgJ52n8Rrt")</f>
        <v/>
      </c>
      <c r="M48">
        <f>HYPERLINK("https://dexscreener.com/solana/Fki53cMR9HpftQEPCQgWRynaV7EkTzCRGVgZZhQLpump?maker=7RKhrv7hRHXa7Z7nY4BS6EJ2V3S1zqUAtowgJ52n8Rrt","https://dexscreener.com/solana/Fki53cMR9HpftQEPCQgWRynaV7EkTzCRGVgZZhQLpump?maker=7RKhrv7hRHXa7Z7nY4BS6EJ2V3S1zqUAtowgJ52n8Rrt")</f>
        <v/>
      </c>
    </row>
    <row r="49">
      <c r="A49" t="inlineStr">
        <is>
          <t>RR24v5iHZXKJ27CRkcpHGLiN1NxUh6ZVoGH3otFpump</t>
        </is>
      </c>
      <c r="B49" t="inlineStr">
        <is>
          <t>AISCHIZ</t>
        </is>
      </c>
      <c r="C49" t="n">
        <v>1</v>
      </c>
      <c r="D49" t="n">
        <v>-0.466</v>
      </c>
      <c r="E49" t="n">
        <v>-0.1</v>
      </c>
      <c r="F49" t="n">
        <v>4.77</v>
      </c>
      <c r="G49" t="n">
        <v>4.3</v>
      </c>
      <c r="H49" t="n">
        <v>2</v>
      </c>
      <c r="I49" t="n">
        <v>1</v>
      </c>
      <c r="J49" t="n">
        <v>-1</v>
      </c>
      <c r="K49" t="n">
        <v>-1</v>
      </c>
      <c r="L49">
        <f>HYPERLINK("https://www.defined.fi/sol/RR24v5iHZXKJ27CRkcpHGLiN1NxUh6ZVoGH3otFpump?maker=7RKhrv7hRHXa7Z7nY4BS6EJ2V3S1zqUAtowgJ52n8Rrt","https://www.defined.fi/sol/RR24v5iHZXKJ27CRkcpHGLiN1NxUh6ZVoGH3otFpump?maker=7RKhrv7hRHXa7Z7nY4BS6EJ2V3S1zqUAtowgJ52n8Rrt")</f>
        <v/>
      </c>
      <c r="M49">
        <f>HYPERLINK("https://dexscreener.com/solana/RR24v5iHZXKJ27CRkcpHGLiN1NxUh6ZVoGH3otFpump?maker=7RKhrv7hRHXa7Z7nY4BS6EJ2V3S1zqUAtowgJ52n8Rrt","https://dexscreener.com/solana/RR24v5iHZXKJ27CRkcpHGLiN1NxUh6ZVoGH3otFpump?maker=7RKhrv7hRHXa7Z7nY4BS6EJ2V3S1zqUAtowgJ52n8Rrt")</f>
        <v/>
      </c>
    </row>
    <row r="50">
      <c r="A50" t="inlineStr">
        <is>
          <t>BfUfnLMCNwKYamhJXzaxgUmFjrGFHdkjRLAxeaxqpump</t>
        </is>
      </c>
      <c r="B50" t="inlineStr">
        <is>
          <t>CTG</t>
        </is>
      </c>
      <c r="C50" t="n">
        <v>1</v>
      </c>
      <c r="D50" t="n">
        <v>-1.87</v>
      </c>
      <c r="E50" t="n">
        <v>-0.21</v>
      </c>
      <c r="F50" t="n">
        <v>8.92</v>
      </c>
      <c r="G50" t="n">
        <v>7.05</v>
      </c>
      <c r="H50" t="n">
        <v>2</v>
      </c>
      <c r="I50" t="n">
        <v>2</v>
      </c>
      <c r="J50" t="n">
        <v>-1</v>
      </c>
      <c r="K50" t="n">
        <v>-1</v>
      </c>
      <c r="L50">
        <f>HYPERLINK("https://www.defined.fi/sol/BfUfnLMCNwKYamhJXzaxgUmFjrGFHdkjRLAxeaxqpump?maker=7RKhrv7hRHXa7Z7nY4BS6EJ2V3S1zqUAtowgJ52n8Rrt","https://www.defined.fi/sol/BfUfnLMCNwKYamhJXzaxgUmFjrGFHdkjRLAxeaxqpump?maker=7RKhrv7hRHXa7Z7nY4BS6EJ2V3S1zqUAtowgJ52n8Rrt")</f>
        <v/>
      </c>
      <c r="M50">
        <f>HYPERLINK("https://dexscreener.com/solana/BfUfnLMCNwKYamhJXzaxgUmFjrGFHdkjRLAxeaxqpump?maker=7RKhrv7hRHXa7Z7nY4BS6EJ2V3S1zqUAtowgJ52n8Rrt","https://dexscreener.com/solana/BfUfnLMCNwKYamhJXzaxgUmFjrGFHdkjRLAxeaxqpump?maker=7RKhrv7hRHXa7Z7nY4BS6EJ2V3S1zqUAtowgJ52n8Rrt")</f>
        <v/>
      </c>
    </row>
    <row r="51">
      <c r="A51" t="inlineStr">
        <is>
          <t>6qCGVRq9dPRT6gvqBqzHM4wXFGziHUDNRjcMNmUipump</t>
        </is>
      </c>
      <c r="B51" t="inlineStr">
        <is>
          <t>endi</t>
        </is>
      </c>
      <c r="C51" t="n">
        <v>1</v>
      </c>
      <c r="D51" t="n">
        <v>0.003</v>
      </c>
      <c r="E51" t="n">
        <v>-1</v>
      </c>
      <c r="F51" t="n">
        <v>1.07</v>
      </c>
      <c r="G51" t="n">
        <v>1.07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HYPERLINK("https://www.defined.fi/sol/6qCGVRq9dPRT6gvqBqzHM4wXFGziHUDNRjcMNmUipump?maker=7RKhrv7hRHXa7Z7nY4BS6EJ2V3S1zqUAtowgJ52n8Rrt","https://www.defined.fi/sol/6qCGVRq9dPRT6gvqBqzHM4wXFGziHUDNRjcMNmUipump?maker=7RKhrv7hRHXa7Z7nY4BS6EJ2V3S1zqUAtowgJ52n8Rrt")</f>
        <v/>
      </c>
      <c r="M51">
        <f>HYPERLINK("https://dexscreener.com/solana/6qCGVRq9dPRT6gvqBqzHM4wXFGziHUDNRjcMNmUipump?maker=7RKhrv7hRHXa7Z7nY4BS6EJ2V3S1zqUAtowgJ52n8Rrt","https://dexscreener.com/solana/6qCGVRq9dPRT6gvqBqzHM4wXFGziHUDNRjcMNmUipump?maker=7RKhrv7hRHXa7Z7nY4BS6EJ2V3S1zqUAtowgJ52n8Rrt")</f>
        <v/>
      </c>
    </row>
    <row r="52">
      <c r="A52" t="inlineStr">
        <is>
          <t>3y9dvHW3ojdUc67itXtJKja61w7dArwviZ3Emsp8pump</t>
        </is>
      </c>
      <c r="B52" t="inlineStr">
        <is>
          <t>ARACHNO</t>
        </is>
      </c>
      <c r="C52" t="n">
        <v>1</v>
      </c>
      <c r="D52" t="n">
        <v>-0.65</v>
      </c>
      <c r="E52" t="n">
        <v>-1</v>
      </c>
      <c r="F52" t="n">
        <v>1.81</v>
      </c>
      <c r="G52" t="n">
        <v>1.16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HYPERLINK("https://www.defined.fi/sol/3y9dvHW3ojdUc67itXtJKja61w7dArwviZ3Emsp8pump?maker=7RKhrv7hRHXa7Z7nY4BS6EJ2V3S1zqUAtowgJ52n8Rrt","https://www.defined.fi/sol/3y9dvHW3ojdUc67itXtJKja61w7dArwviZ3Emsp8pump?maker=7RKhrv7hRHXa7Z7nY4BS6EJ2V3S1zqUAtowgJ52n8Rrt")</f>
        <v/>
      </c>
      <c r="M52">
        <f>HYPERLINK("https://dexscreener.com/solana/3y9dvHW3ojdUc67itXtJKja61w7dArwviZ3Emsp8pump?maker=7RKhrv7hRHXa7Z7nY4BS6EJ2V3S1zqUAtowgJ52n8Rrt","https://dexscreener.com/solana/3y9dvHW3ojdUc67itXtJKja61w7dArwviZ3Emsp8pump?maker=7RKhrv7hRHXa7Z7nY4BS6EJ2V3S1zqUAtowgJ52n8Rrt")</f>
        <v/>
      </c>
    </row>
    <row r="53">
      <c r="A53" t="inlineStr">
        <is>
          <t>DuTYP3kfu6Hykvb5tRBMBLkeztuGdJmH6gdyAMxCpump</t>
        </is>
      </c>
      <c r="B53" t="inlineStr">
        <is>
          <t>TOPTRADER</t>
        </is>
      </c>
      <c r="C53" t="n">
        <v>1</v>
      </c>
      <c r="D53" t="n">
        <v>-1.02</v>
      </c>
      <c r="E53" t="n">
        <v>-1</v>
      </c>
      <c r="F53" t="n">
        <v>1.48</v>
      </c>
      <c r="G53" t="n">
        <v>0.466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HYPERLINK("https://www.defined.fi/sol/DuTYP3kfu6Hykvb5tRBMBLkeztuGdJmH6gdyAMxCpump?maker=7RKhrv7hRHXa7Z7nY4BS6EJ2V3S1zqUAtowgJ52n8Rrt","https://www.defined.fi/sol/DuTYP3kfu6Hykvb5tRBMBLkeztuGdJmH6gdyAMxCpump?maker=7RKhrv7hRHXa7Z7nY4BS6EJ2V3S1zqUAtowgJ52n8Rrt")</f>
        <v/>
      </c>
      <c r="M53">
        <f>HYPERLINK("https://dexscreener.com/solana/DuTYP3kfu6Hykvb5tRBMBLkeztuGdJmH6gdyAMxCpump?maker=7RKhrv7hRHXa7Z7nY4BS6EJ2V3S1zqUAtowgJ52n8Rrt","https://dexscreener.com/solana/DuTYP3kfu6Hykvb5tRBMBLkeztuGdJmH6gdyAMxCpump?maker=7RKhrv7hRHXa7Z7nY4BS6EJ2V3S1zqUAtowgJ52n8Rrt")</f>
        <v/>
      </c>
    </row>
    <row r="54">
      <c r="A54" t="inlineStr">
        <is>
          <t>8EK4Em92C1b4aZhy73PbTQchW7qJ4Uq94DwMJGXvpump</t>
        </is>
      </c>
      <c r="B54" t="inlineStr">
        <is>
          <t>PoAI</t>
        </is>
      </c>
      <c r="C54" t="n">
        <v>1</v>
      </c>
      <c r="D54" t="n">
        <v>0.03</v>
      </c>
      <c r="E54" t="n">
        <v>-1</v>
      </c>
      <c r="F54" t="n">
        <v>1.93</v>
      </c>
      <c r="G54" t="n">
        <v>1.96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HYPERLINK("https://www.defined.fi/sol/8EK4Em92C1b4aZhy73PbTQchW7qJ4Uq94DwMJGXvpump?maker=7RKhrv7hRHXa7Z7nY4BS6EJ2V3S1zqUAtowgJ52n8Rrt","https://www.defined.fi/sol/8EK4Em92C1b4aZhy73PbTQchW7qJ4Uq94DwMJGXvpump?maker=7RKhrv7hRHXa7Z7nY4BS6EJ2V3S1zqUAtowgJ52n8Rrt")</f>
        <v/>
      </c>
      <c r="M54">
        <f>HYPERLINK("https://dexscreener.com/solana/8EK4Em92C1b4aZhy73PbTQchW7qJ4Uq94DwMJGXvpump?maker=7RKhrv7hRHXa7Z7nY4BS6EJ2V3S1zqUAtowgJ52n8Rrt","https://dexscreener.com/solana/8EK4Em92C1b4aZhy73PbTQchW7qJ4Uq94DwMJGXvpump?maker=7RKhrv7hRHXa7Z7nY4BS6EJ2V3S1zqUAtowgJ52n8Rrt")</f>
        <v/>
      </c>
    </row>
    <row r="55">
      <c r="A55" t="inlineStr">
        <is>
          <t>8gfRYdxLxUbRBWrff6MR9QH6ZKPb4NYszcBWnNjBX6DW</t>
        </is>
      </c>
      <c r="B55" t="inlineStr">
        <is>
          <t>unknown_8gfR</t>
        </is>
      </c>
      <c r="C55" t="n">
        <v>1</v>
      </c>
      <c r="D55" t="n">
        <v>-3.41</v>
      </c>
      <c r="E55" t="n">
        <v>-0.39</v>
      </c>
      <c r="F55" t="n">
        <v>8.77</v>
      </c>
      <c r="G55" t="n">
        <v>5.36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HYPERLINK("https://www.defined.fi/sol/8gfRYdxLxUbRBWrff6MR9QH6ZKPb4NYszcBWnNjBX6DW?maker=7RKhrv7hRHXa7Z7nY4BS6EJ2V3S1zqUAtowgJ52n8Rrt","https://www.defined.fi/sol/8gfRYdxLxUbRBWrff6MR9QH6ZKPb4NYszcBWnNjBX6DW?maker=7RKhrv7hRHXa7Z7nY4BS6EJ2V3S1zqUAtowgJ52n8Rrt")</f>
        <v/>
      </c>
      <c r="M55">
        <f>HYPERLINK("https://dexscreener.com/solana/8gfRYdxLxUbRBWrff6MR9QH6ZKPb4NYszcBWnNjBX6DW?maker=7RKhrv7hRHXa7Z7nY4BS6EJ2V3S1zqUAtowgJ52n8Rrt","https://dexscreener.com/solana/8gfRYdxLxUbRBWrff6MR9QH6ZKPb4NYszcBWnNjBX6DW?maker=7RKhrv7hRHXa7Z7nY4BS6EJ2V3S1zqUAtowgJ52n8Rrt")</f>
        <v/>
      </c>
    </row>
    <row r="56">
      <c r="A56" t="inlineStr">
        <is>
          <t>Dkrhi9uU7zBHnD3U8d8RCE7GjzzBPUgWQb7iH1FBpump</t>
        </is>
      </c>
      <c r="B56" t="inlineStr">
        <is>
          <t>ROON</t>
        </is>
      </c>
      <c r="C56" t="n">
        <v>1</v>
      </c>
      <c r="D56" t="n">
        <v>3.49</v>
      </c>
      <c r="E56" t="n">
        <v>0.22</v>
      </c>
      <c r="F56" t="n">
        <v>15.59</v>
      </c>
      <c r="G56" t="n">
        <v>19.08</v>
      </c>
      <c r="H56" t="n">
        <v>4</v>
      </c>
      <c r="I56" t="n">
        <v>5</v>
      </c>
      <c r="J56" t="n">
        <v>-1</v>
      </c>
      <c r="K56" t="n">
        <v>-1</v>
      </c>
      <c r="L56">
        <f>HYPERLINK("https://www.defined.fi/sol/Dkrhi9uU7zBHnD3U8d8RCE7GjzzBPUgWQb7iH1FBpump?maker=7RKhrv7hRHXa7Z7nY4BS6EJ2V3S1zqUAtowgJ52n8Rrt","https://www.defined.fi/sol/Dkrhi9uU7zBHnD3U8d8RCE7GjzzBPUgWQb7iH1FBpump?maker=7RKhrv7hRHXa7Z7nY4BS6EJ2V3S1zqUAtowgJ52n8Rrt")</f>
        <v/>
      </c>
      <c r="M56">
        <f>HYPERLINK("https://dexscreener.com/solana/Dkrhi9uU7zBHnD3U8d8RCE7GjzzBPUgWQb7iH1FBpump?maker=7RKhrv7hRHXa7Z7nY4BS6EJ2V3S1zqUAtowgJ52n8Rrt","https://dexscreener.com/solana/Dkrhi9uU7zBHnD3U8d8RCE7GjzzBPUgWQb7iH1FBpump?maker=7RKhrv7hRHXa7Z7nY4BS6EJ2V3S1zqUAtowgJ52n8Rrt")</f>
        <v/>
      </c>
    </row>
    <row r="57">
      <c r="A57" t="inlineStr">
        <is>
          <t>H8yTNoEFiPa9WBKWHxBUC9gRCYufdmcwafjccKLupump</t>
        </is>
      </c>
      <c r="B57" t="inlineStr">
        <is>
          <t>Ayrey</t>
        </is>
      </c>
      <c r="C57" t="n">
        <v>1</v>
      </c>
      <c r="D57" t="n">
        <v>14.48</v>
      </c>
      <c r="E57" t="n">
        <v>0.87</v>
      </c>
      <c r="F57" t="n">
        <v>16.66</v>
      </c>
      <c r="G57" t="n">
        <v>31.14</v>
      </c>
      <c r="H57" t="n">
        <v>4</v>
      </c>
      <c r="I57" t="n">
        <v>10</v>
      </c>
      <c r="J57" t="n">
        <v>-1</v>
      </c>
      <c r="K57" t="n">
        <v>-1</v>
      </c>
      <c r="L57">
        <f>HYPERLINK("https://www.defined.fi/sol/H8yTNoEFiPa9WBKWHxBUC9gRCYufdmcwafjccKLupump?maker=7RKhrv7hRHXa7Z7nY4BS6EJ2V3S1zqUAtowgJ52n8Rrt","https://www.defined.fi/sol/H8yTNoEFiPa9WBKWHxBUC9gRCYufdmcwafjccKLupump?maker=7RKhrv7hRHXa7Z7nY4BS6EJ2V3S1zqUAtowgJ52n8Rrt")</f>
        <v/>
      </c>
      <c r="M57">
        <f>HYPERLINK("https://dexscreener.com/solana/H8yTNoEFiPa9WBKWHxBUC9gRCYufdmcwafjccKLupump?maker=7RKhrv7hRHXa7Z7nY4BS6EJ2V3S1zqUAtowgJ52n8Rrt","https://dexscreener.com/solana/H8yTNoEFiPa9WBKWHxBUC9gRCYufdmcwafjccKLupump?maker=7RKhrv7hRHXa7Z7nY4BS6EJ2V3S1zqUAtowgJ52n8Rrt")</f>
        <v/>
      </c>
    </row>
    <row r="58">
      <c r="A58" t="inlineStr">
        <is>
          <t>CyJ1ZH8PFBS4KXwEe6cedR6ZCxnZkRwa7oDc3WpEpump</t>
        </is>
      </c>
      <c r="B58" t="inlineStr">
        <is>
          <t>ELLIOT</t>
        </is>
      </c>
      <c r="C58" t="n">
        <v>1</v>
      </c>
      <c r="D58" t="n">
        <v>-2.96</v>
      </c>
      <c r="E58" t="n">
        <v>-0.32</v>
      </c>
      <c r="F58" t="n">
        <v>9.26</v>
      </c>
      <c r="G58" t="n">
        <v>6.31</v>
      </c>
      <c r="H58" t="n">
        <v>5</v>
      </c>
      <c r="I58" t="n">
        <v>4</v>
      </c>
      <c r="J58" t="n">
        <v>-1</v>
      </c>
      <c r="K58" t="n">
        <v>-1</v>
      </c>
      <c r="L58">
        <f>HYPERLINK("https://www.defined.fi/sol/CyJ1ZH8PFBS4KXwEe6cedR6ZCxnZkRwa7oDc3WpEpump?maker=7RKhrv7hRHXa7Z7nY4BS6EJ2V3S1zqUAtowgJ52n8Rrt","https://www.defined.fi/sol/CyJ1ZH8PFBS4KXwEe6cedR6ZCxnZkRwa7oDc3WpEpump?maker=7RKhrv7hRHXa7Z7nY4BS6EJ2V3S1zqUAtowgJ52n8Rrt")</f>
        <v/>
      </c>
      <c r="M58">
        <f>HYPERLINK("https://dexscreener.com/solana/CyJ1ZH8PFBS4KXwEe6cedR6ZCxnZkRwa7oDc3WpEpump?maker=7RKhrv7hRHXa7Z7nY4BS6EJ2V3S1zqUAtowgJ52n8Rrt","https://dexscreener.com/solana/CyJ1ZH8PFBS4KXwEe6cedR6ZCxnZkRwa7oDc3WpEpump?maker=7RKhrv7hRHXa7Z7nY4BS6EJ2V3S1zqUAtowgJ52n8Rrt")</f>
        <v/>
      </c>
    </row>
    <row r="59">
      <c r="A59" t="inlineStr">
        <is>
          <t>CDqvTXd7uGVwibiF7vBMgfqtjE2hbzDUQx4wQXP5pump</t>
        </is>
      </c>
      <c r="B59" t="inlineStr">
        <is>
          <t>Cock</t>
        </is>
      </c>
      <c r="C59" t="n">
        <v>1</v>
      </c>
      <c r="D59" t="n">
        <v>-0.178</v>
      </c>
      <c r="E59" t="n">
        <v>-1</v>
      </c>
      <c r="F59" t="n">
        <v>2.52</v>
      </c>
      <c r="G59" t="n">
        <v>2.34</v>
      </c>
      <c r="H59" t="n">
        <v>3</v>
      </c>
      <c r="I59" t="n">
        <v>2</v>
      </c>
      <c r="J59" t="n">
        <v>-1</v>
      </c>
      <c r="K59" t="n">
        <v>-1</v>
      </c>
      <c r="L59">
        <f>HYPERLINK("https://www.defined.fi/sol/CDqvTXd7uGVwibiF7vBMgfqtjE2hbzDUQx4wQXP5pump?maker=7RKhrv7hRHXa7Z7nY4BS6EJ2V3S1zqUAtowgJ52n8Rrt","https://www.defined.fi/sol/CDqvTXd7uGVwibiF7vBMgfqtjE2hbzDUQx4wQXP5pump?maker=7RKhrv7hRHXa7Z7nY4BS6EJ2V3S1zqUAtowgJ52n8Rrt")</f>
        <v/>
      </c>
      <c r="M59">
        <f>HYPERLINK("https://dexscreener.com/solana/CDqvTXd7uGVwibiF7vBMgfqtjE2hbzDUQx4wQXP5pump?maker=7RKhrv7hRHXa7Z7nY4BS6EJ2V3S1zqUAtowgJ52n8Rrt","https://dexscreener.com/solana/CDqvTXd7uGVwibiF7vBMgfqtjE2hbzDUQx4wQXP5pump?maker=7RKhrv7hRHXa7Z7nY4BS6EJ2V3S1zqUAtowgJ52n8Rrt")</f>
        <v/>
      </c>
    </row>
    <row r="60">
      <c r="A60" t="inlineStr">
        <is>
          <t>F47eEc7tuC23sXQjtBeGtriYL1jHHVdopywVM3Popump</t>
        </is>
      </c>
      <c r="B60" t="inlineStr">
        <is>
          <t>ME</t>
        </is>
      </c>
      <c r="C60" t="n">
        <v>1</v>
      </c>
      <c r="D60" t="n">
        <v>-0.27</v>
      </c>
      <c r="E60" t="n">
        <v>-0.09</v>
      </c>
      <c r="F60" t="n">
        <v>2.93</v>
      </c>
      <c r="G60" t="n">
        <v>2.66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HYPERLINK("https://www.defined.fi/sol/F47eEc7tuC23sXQjtBeGtriYL1jHHVdopywVM3Popump?maker=7RKhrv7hRHXa7Z7nY4BS6EJ2V3S1zqUAtowgJ52n8Rrt","https://www.defined.fi/sol/F47eEc7tuC23sXQjtBeGtriYL1jHHVdopywVM3Popump?maker=7RKhrv7hRHXa7Z7nY4BS6EJ2V3S1zqUAtowgJ52n8Rrt")</f>
        <v/>
      </c>
      <c r="M60">
        <f>HYPERLINK("https://dexscreener.com/solana/F47eEc7tuC23sXQjtBeGtriYL1jHHVdopywVM3Popump?maker=7RKhrv7hRHXa7Z7nY4BS6EJ2V3S1zqUAtowgJ52n8Rrt","https://dexscreener.com/solana/F47eEc7tuC23sXQjtBeGtriYL1jHHVdopywVM3Popump?maker=7RKhrv7hRHXa7Z7nY4BS6EJ2V3S1zqUAtowgJ52n8Rrt")</f>
        <v/>
      </c>
    </row>
    <row r="61">
      <c r="A61" t="inlineStr">
        <is>
          <t>6CDwrCtJTdZVwwmkBbeY8kLYg2fq872vDFBpgyhDpump</t>
        </is>
      </c>
      <c r="B61" t="inlineStr">
        <is>
          <t>ChimpMeme</t>
        </is>
      </c>
      <c r="C61" t="n">
        <v>1</v>
      </c>
      <c r="D61" t="n">
        <v>0</v>
      </c>
      <c r="E61" t="n">
        <v>-1</v>
      </c>
      <c r="F61" t="n">
        <v>0.734</v>
      </c>
      <c r="G61" t="n">
        <v>0.735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HYPERLINK("https://www.defined.fi/sol/6CDwrCtJTdZVwwmkBbeY8kLYg2fq872vDFBpgyhDpump?maker=7RKhrv7hRHXa7Z7nY4BS6EJ2V3S1zqUAtowgJ52n8Rrt","https://www.defined.fi/sol/6CDwrCtJTdZVwwmkBbeY8kLYg2fq872vDFBpgyhDpump?maker=7RKhrv7hRHXa7Z7nY4BS6EJ2V3S1zqUAtowgJ52n8Rrt")</f>
        <v/>
      </c>
      <c r="M61">
        <f>HYPERLINK("https://dexscreener.com/solana/6CDwrCtJTdZVwwmkBbeY8kLYg2fq872vDFBpgyhDpump?maker=7RKhrv7hRHXa7Z7nY4BS6EJ2V3S1zqUAtowgJ52n8Rrt","https://dexscreener.com/solana/6CDwrCtJTdZVwwmkBbeY8kLYg2fq872vDFBpgyhDpump?maker=7RKhrv7hRHXa7Z7nY4BS6EJ2V3S1zqUAtowgJ52n8Rrt")</f>
        <v/>
      </c>
    </row>
    <row r="62">
      <c r="A62" t="inlineStr">
        <is>
          <t>HeXgsdKhGjRuJ7ft7gB9fXQZ8jUGv2BgZzJuo9U6pump</t>
        </is>
      </c>
      <c r="B62" t="inlineStr">
        <is>
          <t>TDICK</t>
        </is>
      </c>
      <c r="C62" t="n">
        <v>1</v>
      </c>
      <c r="D62" t="n">
        <v>-0.073</v>
      </c>
      <c r="E62" t="n">
        <v>-1</v>
      </c>
      <c r="F62" t="n">
        <v>2.71</v>
      </c>
      <c r="G62" t="n">
        <v>2.64</v>
      </c>
      <c r="H62" t="n">
        <v>3</v>
      </c>
      <c r="I62" t="n">
        <v>3</v>
      </c>
      <c r="J62" t="n">
        <v>-1</v>
      </c>
      <c r="K62" t="n">
        <v>-1</v>
      </c>
      <c r="L62">
        <f>HYPERLINK("https://www.defined.fi/sol/HeXgsdKhGjRuJ7ft7gB9fXQZ8jUGv2BgZzJuo9U6pump?maker=7RKhrv7hRHXa7Z7nY4BS6EJ2V3S1zqUAtowgJ52n8Rrt","https://www.defined.fi/sol/HeXgsdKhGjRuJ7ft7gB9fXQZ8jUGv2BgZzJuo9U6pump?maker=7RKhrv7hRHXa7Z7nY4BS6EJ2V3S1zqUAtowgJ52n8Rrt")</f>
        <v/>
      </c>
      <c r="M62">
        <f>HYPERLINK("https://dexscreener.com/solana/HeXgsdKhGjRuJ7ft7gB9fXQZ8jUGv2BgZzJuo9U6pump?maker=7RKhrv7hRHXa7Z7nY4BS6EJ2V3S1zqUAtowgJ52n8Rrt","https://dexscreener.com/solana/HeXgsdKhGjRuJ7ft7gB9fXQZ8jUGv2BgZzJuo9U6pump?maker=7RKhrv7hRHXa7Z7nY4BS6EJ2V3S1zqUAtowgJ52n8Rrt")</f>
        <v/>
      </c>
    </row>
    <row r="63">
      <c r="A63" t="inlineStr">
        <is>
          <t>3v5HWYBvd1MRxnfge3NNeVA2tkecSYrz6g6nPnvVpump</t>
        </is>
      </c>
      <c r="B63" t="inlineStr">
        <is>
          <t>ABTWT</t>
        </is>
      </c>
      <c r="C63" t="n">
        <v>1</v>
      </c>
      <c r="D63" t="n">
        <v>0.166</v>
      </c>
      <c r="E63" t="n">
        <v>-1</v>
      </c>
      <c r="F63" t="n">
        <v>2.49</v>
      </c>
      <c r="G63" t="n">
        <v>2.66</v>
      </c>
      <c r="H63" t="n">
        <v>2</v>
      </c>
      <c r="I63" t="n">
        <v>2</v>
      </c>
      <c r="J63" t="n">
        <v>-1</v>
      </c>
      <c r="K63" t="n">
        <v>-1</v>
      </c>
      <c r="L63">
        <f>HYPERLINK("https://www.defined.fi/sol/3v5HWYBvd1MRxnfge3NNeVA2tkecSYrz6g6nPnvVpump?maker=7RKhrv7hRHXa7Z7nY4BS6EJ2V3S1zqUAtowgJ52n8Rrt","https://www.defined.fi/sol/3v5HWYBvd1MRxnfge3NNeVA2tkecSYrz6g6nPnvVpump?maker=7RKhrv7hRHXa7Z7nY4BS6EJ2V3S1zqUAtowgJ52n8Rrt")</f>
        <v/>
      </c>
      <c r="M63">
        <f>HYPERLINK("https://dexscreener.com/solana/3v5HWYBvd1MRxnfge3NNeVA2tkecSYrz6g6nPnvVpump?maker=7RKhrv7hRHXa7Z7nY4BS6EJ2V3S1zqUAtowgJ52n8Rrt","https://dexscreener.com/solana/3v5HWYBvd1MRxnfge3NNeVA2tkecSYrz6g6nPnvVpump?maker=7RKhrv7hRHXa7Z7nY4BS6EJ2V3S1zqUAtowgJ52n8Rrt")</f>
        <v/>
      </c>
    </row>
    <row r="64">
      <c r="A64" t="inlineStr">
        <is>
          <t>228RHbjnD2NScTfqvtDmnaXUVmqpnunjxys3jU46pump</t>
        </is>
      </c>
      <c r="B64" t="inlineStr">
        <is>
          <t>flow</t>
        </is>
      </c>
      <c r="C64" t="n">
        <v>1</v>
      </c>
      <c r="D64" t="n">
        <v>0.278</v>
      </c>
      <c r="E64" t="n">
        <v>-1</v>
      </c>
      <c r="F64" t="n">
        <v>3.65</v>
      </c>
      <c r="G64" t="n">
        <v>3.93</v>
      </c>
      <c r="H64" t="n">
        <v>4</v>
      </c>
      <c r="I64" t="n">
        <v>3</v>
      </c>
      <c r="J64" t="n">
        <v>-1</v>
      </c>
      <c r="K64" t="n">
        <v>-1</v>
      </c>
      <c r="L64">
        <f>HYPERLINK("https://www.defined.fi/sol/228RHbjnD2NScTfqvtDmnaXUVmqpnunjxys3jU46pump?maker=7RKhrv7hRHXa7Z7nY4BS6EJ2V3S1zqUAtowgJ52n8Rrt","https://www.defined.fi/sol/228RHbjnD2NScTfqvtDmnaXUVmqpnunjxys3jU46pump?maker=7RKhrv7hRHXa7Z7nY4BS6EJ2V3S1zqUAtowgJ52n8Rrt")</f>
        <v/>
      </c>
      <c r="M64">
        <f>HYPERLINK("https://dexscreener.com/solana/228RHbjnD2NScTfqvtDmnaXUVmqpnunjxys3jU46pump?maker=7RKhrv7hRHXa7Z7nY4BS6EJ2V3S1zqUAtowgJ52n8Rrt","https://dexscreener.com/solana/228RHbjnD2NScTfqvtDmnaXUVmqpnunjxys3jU46pump?maker=7RKhrv7hRHXa7Z7nY4BS6EJ2V3S1zqUAtowgJ52n8Rrt")</f>
        <v/>
      </c>
    </row>
    <row r="65">
      <c r="A65" t="inlineStr">
        <is>
          <t>4dx69VLhJGpswMGdVb2thWsuykyhWRZrrVjLZ1mgpump</t>
        </is>
      </c>
      <c r="B65" t="inlineStr">
        <is>
          <t>TrT</t>
        </is>
      </c>
      <c r="C65" t="n">
        <v>1</v>
      </c>
      <c r="D65" t="n">
        <v>33.45</v>
      </c>
      <c r="E65" t="n">
        <v>0.3</v>
      </c>
      <c r="F65" t="n">
        <v>109.76</v>
      </c>
      <c r="G65" t="n">
        <v>127.52</v>
      </c>
      <c r="H65" t="n">
        <v>19</v>
      </c>
      <c r="I65" t="n">
        <v>41</v>
      </c>
      <c r="J65" t="n">
        <v>-1</v>
      </c>
      <c r="K65" t="n">
        <v>-1</v>
      </c>
      <c r="L65">
        <f>HYPERLINK("https://www.defined.fi/sol/4dx69VLhJGpswMGdVb2thWsuykyhWRZrrVjLZ1mgpump?maker=7RKhrv7hRHXa7Z7nY4BS6EJ2V3S1zqUAtowgJ52n8Rrt","https://www.defined.fi/sol/4dx69VLhJGpswMGdVb2thWsuykyhWRZrrVjLZ1mgpump?maker=7RKhrv7hRHXa7Z7nY4BS6EJ2V3S1zqUAtowgJ52n8Rrt")</f>
        <v/>
      </c>
      <c r="M65">
        <f>HYPERLINK("https://dexscreener.com/solana/4dx69VLhJGpswMGdVb2thWsuykyhWRZrrVjLZ1mgpump?maker=7RKhrv7hRHXa7Z7nY4BS6EJ2V3S1zqUAtowgJ52n8Rrt","https://dexscreener.com/solana/4dx69VLhJGpswMGdVb2thWsuykyhWRZrrVjLZ1mgpump?maker=7RKhrv7hRHXa7Z7nY4BS6EJ2V3S1zqUAtowgJ52n8Rrt")</f>
        <v/>
      </c>
    </row>
    <row r="66">
      <c r="A66" t="inlineStr">
        <is>
          <t>o9dsY3bXDjz36qcuics41iVhB7M4uCppoKFoX1eGFrb</t>
        </is>
      </c>
      <c r="B66" t="inlineStr">
        <is>
          <t>Mibook</t>
        </is>
      </c>
      <c r="C66" t="n">
        <v>1</v>
      </c>
      <c r="D66" t="n">
        <v>0.719</v>
      </c>
      <c r="E66" t="n">
        <v>-1</v>
      </c>
      <c r="F66" t="n">
        <v>4.84</v>
      </c>
      <c r="G66" t="n">
        <v>5.56</v>
      </c>
      <c r="H66" t="n">
        <v>3</v>
      </c>
      <c r="I66" t="n">
        <v>2</v>
      </c>
      <c r="J66" t="n">
        <v>-1</v>
      </c>
      <c r="K66" t="n">
        <v>-1</v>
      </c>
      <c r="L66">
        <f>HYPERLINK("https://www.defined.fi/sol/o9dsY3bXDjz36qcuics41iVhB7M4uCppoKFoX1eGFrb?maker=7RKhrv7hRHXa7Z7nY4BS6EJ2V3S1zqUAtowgJ52n8Rrt","https://www.defined.fi/sol/o9dsY3bXDjz36qcuics41iVhB7M4uCppoKFoX1eGFrb?maker=7RKhrv7hRHXa7Z7nY4BS6EJ2V3S1zqUAtowgJ52n8Rrt")</f>
        <v/>
      </c>
      <c r="M66">
        <f>HYPERLINK("https://dexscreener.com/solana/o9dsY3bXDjz36qcuics41iVhB7M4uCppoKFoX1eGFrb?maker=7RKhrv7hRHXa7Z7nY4BS6EJ2V3S1zqUAtowgJ52n8Rrt","https://dexscreener.com/solana/o9dsY3bXDjz36qcuics41iVhB7M4uCppoKFoX1eGFrb?maker=7RKhrv7hRHXa7Z7nY4BS6EJ2V3S1zqUAtowgJ52n8Rrt")</f>
        <v/>
      </c>
    </row>
    <row r="67">
      <c r="A67" t="inlineStr">
        <is>
          <t>5fdoB88GNvWm9bx29uxeprLC2gqddfPaghokuh1Jpump</t>
        </is>
      </c>
      <c r="B67" t="inlineStr">
        <is>
          <t>SUYA</t>
        </is>
      </c>
      <c r="C67" t="n">
        <v>2</v>
      </c>
      <c r="D67" t="n">
        <v>0.308</v>
      </c>
      <c r="E67" t="n">
        <v>-1</v>
      </c>
      <c r="F67" t="n">
        <v>0.908</v>
      </c>
      <c r="G67" t="n">
        <v>1.22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HYPERLINK("https://www.defined.fi/sol/5fdoB88GNvWm9bx29uxeprLC2gqddfPaghokuh1Jpump?maker=7RKhrv7hRHXa7Z7nY4BS6EJ2V3S1zqUAtowgJ52n8Rrt","https://www.defined.fi/sol/5fdoB88GNvWm9bx29uxeprLC2gqddfPaghokuh1Jpump?maker=7RKhrv7hRHXa7Z7nY4BS6EJ2V3S1zqUAtowgJ52n8Rrt")</f>
        <v/>
      </c>
      <c r="M67">
        <f>HYPERLINK("https://dexscreener.com/solana/5fdoB88GNvWm9bx29uxeprLC2gqddfPaghokuh1Jpump?maker=7RKhrv7hRHXa7Z7nY4BS6EJ2V3S1zqUAtowgJ52n8Rrt","https://dexscreener.com/solana/5fdoB88GNvWm9bx29uxeprLC2gqddfPaghokuh1Jpump?maker=7RKhrv7hRHXa7Z7nY4BS6EJ2V3S1zqUAtowgJ52n8Rrt")</f>
        <v/>
      </c>
    </row>
    <row r="68">
      <c r="A68" t="inlineStr">
        <is>
          <t>AnDyStmatmrJR8VyN4bHgi5PqXCmrhRr56wSDXHz7qpH</t>
        </is>
      </c>
      <c r="B68" t="inlineStr">
        <is>
          <t>$ANDY70B$</t>
        </is>
      </c>
      <c r="C68" t="n">
        <v>2</v>
      </c>
      <c r="D68" t="n">
        <v>-5.49</v>
      </c>
      <c r="E68" t="n">
        <v>-1</v>
      </c>
      <c r="F68" t="n">
        <v>9.699999999999999</v>
      </c>
      <c r="G68" t="n">
        <v>4.21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HYPERLINK("https://www.defined.fi/sol/AnDyStmatmrJR8VyN4bHgi5PqXCmrhRr56wSDXHz7qpH?maker=7RKhrv7hRHXa7Z7nY4BS6EJ2V3S1zqUAtowgJ52n8Rrt","https://www.defined.fi/sol/AnDyStmatmrJR8VyN4bHgi5PqXCmrhRr56wSDXHz7qpH?maker=7RKhrv7hRHXa7Z7nY4BS6EJ2V3S1zqUAtowgJ52n8Rrt")</f>
        <v/>
      </c>
      <c r="M68">
        <f>HYPERLINK("https://dexscreener.com/solana/AnDyStmatmrJR8VyN4bHgi5PqXCmrhRr56wSDXHz7qpH?maker=7RKhrv7hRHXa7Z7nY4BS6EJ2V3S1zqUAtowgJ52n8Rrt","https://dexscreener.com/solana/AnDyStmatmrJR8VyN4bHgi5PqXCmrhRr56wSDXHz7qpH?maker=7RKhrv7hRHXa7Z7nY4BS6EJ2V3S1zqUAtowgJ52n8Rrt")</f>
        <v/>
      </c>
    </row>
    <row r="69">
      <c r="A69" t="inlineStr">
        <is>
          <t>G5VWdvA9uBTzKzGrybvjfj5QrjYjMWP6kmk5k9DTpDcA</t>
        </is>
      </c>
      <c r="B69" t="inlineStr">
        <is>
          <t>ECOFUK</t>
        </is>
      </c>
      <c r="C69" t="n">
        <v>2</v>
      </c>
      <c r="D69" t="n">
        <v>-3.74</v>
      </c>
      <c r="E69" t="n">
        <v>-0.48</v>
      </c>
      <c r="F69" t="n">
        <v>7.76</v>
      </c>
      <c r="G69" t="n">
        <v>4.02</v>
      </c>
      <c r="H69" t="n">
        <v>4</v>
      </c>
      <c r="I69" t="n">
        <v>3</v>
      </c>
      <c r="J69" t="n">
        <v>-1</v>
      </c>
      <c r="K69" t="n">
        <v>-1</v>
      </c>
      <c r="L69">
        <f>HYPERLINK("https://www.defined.fi/sol/G5VWdvA9uBTzKzGrybvjfj5QrjYjMWP6kmk5k9DTpDcA?maker=7RKhrv7hRHXa7Z7nY4BS6EJ2V3S1zqUAtowgJ52n8Rrt","https://www.defined.fi/sol/G5VWdvA9uBTzKzGrybvjfj5QrjYjMWP6kmk5k9DTpDcA?maker=7RKhrv7hRHXa7Z7nY4BS6EJ2V3S1zqUAtowgJ52n8Rrt")</f>
        <v/>
      </c>
      <c r="M69">
        <f>HYPERLINK("https://dexscreener.com/solana/G5VWdvA9uBTzKzGrybvjfj5QrjYjMWP6kmk5k9DTpDcA?maker=7RKhrv7hRHXa7Z7nY4BS6EJ2V3S1zqUAtowgJ52n8Rrt","https://dexscreener.com/solana/G5VWdvA9uBTzKzGrybvjfj5QrjYjMWP6kmk5k9DTpDcA?maker=7RKhrv7hRHXa7Z7nY4BS6EJ2V3S1zqUAtowgJ52n8Rrt")</f>
        <v/>
      </c>
    </row>
    <row r="70">
      <c r="A70" t="inlineStr">
        <is>
          <t>2qvZwHja8bwcGSD2rZpyvvdpR4aWYEmHowCQdsTDpump</t>
        </is>
      </c>
      <c r="B70" t="inlineStr">
        <is>
          <t>RyanFerris</t>
        </is>
      </c>
      <c r="C70" t="n">
        <v>2</v>
      </c>
      <c r="D70" t="n">
        <v>0.214</v>
      </c>
      <c r="E70" t="n">
        <v>-1</v>
      </c>
      <c r="F70" t="n">
        <v>0.991</v>
      </c>
      <c r="G70" t="n">
        <v>1.21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HYPERLINK("https://www.defined.fi/sol/2qvZwHja8bwcGSD2rZpyvvdpR4aWYEmHowCQdsTDpump?maker=7RKhrv7hRHXa7Z7nY4BS6EJ2V3S1zqUAtowgJ52n8Rrt","https://www.defined.fi/sol/2qvZwHja8bwcGSD2rZpyvvdpR4aWYEmHowCQdsTDpump?maker=7RKhrv7hRHXa7Z7nY4BS6EJ2V3S1zqUAtowgJ52n8Rrt")</f>
        <v/>
      </c>
      <c r="M70">
        <f>HYPERLINK("https://dexscreener.com/solana/2qvZwHja8bwcGSD2rZpyvvdpR4aWYEmHowCQdsTDpump?maker=7RKhrv7hRHXa7Z7nY4BS6EJ2V3S1zqUAtowgJ52n8Rrt","https://dexscreener.com/solana/2qvZwHja8bwcGSD2rZpyvvdpR4aWYEmHowCQdsTDpump?maker=7RKhrv7hRHXa7Z7nY4BS6EJ2V3S1zqUAtowgJ52n8Rrt")</f>
        <v/>
      </c>
    </row>
    <row r="71">
      <c r="A71" t="inlineStr">
        <is>
          <t>Dy2aR2c3SXmPhyD6JyPLirup8mBWbcJdPiyHVxwapump</t>
        </is>
      </c>
      <c r="B71" t="inlineStr">
        <is>
          <t>()</t>
        </is>
      </c>
      <c r="C71" t="n">
        <v>2</v>
      </c>
      <c r="D71" t="n">
        <v>-0.143</v>
      </c>
      <c r="E71" t="n">
        <v>-1</v>
      </c>
      <c r="F71" t="n">
        <v>3.57</v>
      </c>
      <c r="G71" t="n">
        <v>3.42</v>
      </c>
      <c r="H71" t="n">
        <v>3</v>
      </c>
      <c r="I71" t="n">
        <v>3</v>
      </c>
      <c r="J71" t="n">
        <v>-1</v>
      </c>
      <c r="K71" t="n">
        <v>-1</v>
      </c>
      <c r="L71">
        <f>HYPERLINK("https://www.defined.fi/sol/Dy2aR2c3SXmPhyD6JyPLirup8mBWbcJdPiyHVxwapump?maker=7RKhrv7hRHXa7Z7nY4BS6EJ2V3S1zqUAtowgJ52n8Rrt","https://www.defined.fi/sol/Dy2aR2c3SXmPhyD6JyPLirup8mBWbcJdPiyHVxwapump?maker=7RKhrv7hRHXa7Z7nY4BS6EJ2V3S1zqUAtowgJ52n8Rrt")</f>
        <v/>
      </c>
      <c r="M71">
        <f>HYPERLINK("https://dexscreener.com/solana/Dy2aR2c3SXmPhyD6JyPLirup8mBWbcJdPiyHVxwapump?maker=7RKhrv7hRHXa7Z7nY4BS6EJ2V3S1zqUAtowgJ52n8Rrt","https://dexscreener.com/solana/Dy2aR2c3SXmPhyD6JyPLirup8mBWbcJdPiyHVxwapump?maker=7RKhrv7hRHXa7Z7nY4BS6EJ2V3S1zqUAtowgJ52n8Rrt")</f>
        <v/>
      </c>
    </row>
    <row r="72">
      <c r="A72" t="inlineStr">
        <is>
          <t>FWw5BUJjDeJuMePuZCb7wreWAPLsytPkkf4MfABcpump</t>
        </is>
      </c>
      <c r="B72" t="inlineStr">
        <is>
          <t>angel</t>
        </is>
      </c>
      <c r="C72" t="n">
        <v>2</v>
      </c>
      <c r="D72" t="n">
        <v>0.17</v>
      </c>
      <c r="E72" t="n">
        <v>-1</v>
      </c>
      <c r="F72" t="n">
        <v>0.955</v>
      </c>
      <c r="G72" t="n">
        <v>1.13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HYPERLINK("https://www.defined.fi/sol/FWw5BUJjDeJuMePuZCb7wreWAPLsytPkkf4MfABcpump?maker=7RKhrv7hRHXa7Z7nY4BS6EJ2V3S1zqUAtowgJ52n8Rrt","https://www.defined.fi/sol/FWw5BUJjDeJuMePuZCb7wreWAPLsytPkkf4MfABcpump?maker=7RKhrv7hRHXa7Z7nY4BS6EJ2V3S1zqUAtowgJ52n8Rrt")</f>
        <v/>
      </c>
      <c r="M72">
        <f>HYPERLINK("https://dexscreener.com/solana/FWw5BUJjDeJuMePuZCb7wreWAPLsytPkkf4MfABcpump?maker=7RKhrv7hRHXa7Z7nY4BS6EJ2V3S1zqUAtowgJ52n8Rrt","https://dexscreener.com/solana/FWw5BUJjDeJuMePuZCb7wreWAPLsytPkkf4MfABcpump?maker=7RKhrv7hRHXa7Z7nY4BS6EJ2V3S1zqUAtowgJ52n8Rrt")</f>
        <v/>
      </c>
    </row>
    <row r="73">
      <c r="A73" t="inlineStr">
        <is>
          <t>26LDHcthoC5jeQtYJFyRJ14yFVYqwsrMDznAUhWepump</t>
        </is>
      </c>
      <c r="B73" t="inlineStr">
        <is>
          <t>exo</t>
        </is>
      </c>
      <c r="C73" t="n">
        <v>2</v>
      </c>
      <c r="D73" t="n">
        <v>-0.09</v>
      </c>
      <c r="E73" t="n">
        <v>-1</v>
      </c>
      <c r="F73" t="n">
        <v>0.986</v>
      </c>
      <c r="G73" t="n">
        <v>0.896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HYPERLINK("https://www.defined.fi/sol/26LDHcthoC5jeQtYJFyRJ14yFVYqwsrMDznAUhWepump?maker=7RKhrv7hRHXa7Z7nY4BS6EJ2V3S1zqUAtowgJ52n8Rrt","https://www.defined.fi/sol/26LDHcthoC5jeQtYJFyRJ14yFVYqwsrMDznAUhWepump?maker=7RKhrv7hRHXa7Z7nY4BS6EJ2V3S1zqUAtowgJ52n8Rrt")</f>
        <v/>
      </c>
      <c r="M73">
        <f>HYPERLINK("https://dexscreener.com/solana/26LDHcthoC5jeQtYJFyRJ14yFVYqwsrMDznAUhWepump?maker=7RKhrv7hRHXa7Z7nY4BS6EJ2V3S1zqUAtowgJ52n8Rrt","https://dexscreener.com/solana/26LDHcthoC5jeQtYJFyRJ14yFVYqwsrMDznAUhWepump?maker=7RKhrv7hRHXa7Z7nY4BS6EJ2V3S1zqUAtowgJ52n8Rrt")</f>
        <v/>
      </c>
    </row>
    <row r="74">
      <c r="A74" t="inlineStr">
        <is>
          <t>ETZDTrZp1tWSTPHf22cyUXiv5xGzXuBFEwJAsE8ypump</t>
        </is>
      </c>
      <c r="B74" t="inlineStr">
        <is>
          <t>xcog</t>
        </is>
      </c>
      <c r="C74" t="n">
        <v>2</v>
      </c>
      <c r="D74" t="n">
        <v>12.93</v>
      </c>
      <c r="E74" t="n">
        <v>1.22</v>
      </c>
      <c r="F74" t="n">
        <v>10.58</v>
      </c>
      <c r="G74" t="n">
        <v>23.51</v>
      </c>
      <c r="H74" t="n">
        <v>2</v>
      </c>
      <c r="I74" t="n">
        <v>8</v>
      </c>
      <c r="J74" t="n">
        <v>-1</v>
      </c>
      <c r="K74" t="n">
        <v>-1</v>
      </c>
      <c r="L74">
        <f>HYPERLINK("https://www.defined.fi/sol/ETZDTrZp1tWSTPHf22cyUXiv5xGzXuBFEwJAsE8ypump?maker=7RKhrv7hRHXa7Z7nY4BS6EJ2V3S1zqUAtowgJ52n8Rrt","https://www.defined.fi/sol/ETZDTrZp1tWSTPHf22cyUXiv5xGzXuBFEwJAsE8ypump?maker=7RKhrv7hRHXa7Z7nY4BS6EJ2V3S1zqUAtowgJ52n8Rrt")</f>
        <v/>
      </c>
      <c r="M74">
        <f>HYPERLINK("https://dexscreener.com/solana/ETZDTrZp1tWSTPHf22cyUXiv5xGzXuBFEwJAsE8ypump?maker=7RKhrv7hRHXa7Z7nY4BS6EJ2V3S1zqUAtowgJ52n8Rrt","https://dexscreener.com/solana/ETZDTrZp1tWSTPHf22cyUXiv5xGzXuBFEwJAsE8ypump?maker=7RKhrv7hRHXa7Z7nY4BS6EJ2V3S1zqUAtowgJ52n8Rrt")</f>
        <v/>
      </c>
    </row>
    <row r="75">
      <c r="A75" t="inlineStr">
        <is>
          <t>4Qvuk1YeYGFyNrqyQzvXYk9HeocE2x9sXWzVqDw5pump</t>
        </is>
      </c>
      <c r="B75" t="inlineStr">
        <is>
          <t>A-1</t>
        </is>
      </c>
      <c r="C75" t="n">
        <v>2</v>
      </c>
      <c r="D75" t="n">
        <v>0.111</v>
      </c>
      <c r="E75" t="n">
        <v>-1</v>
      </c>
      <c r="F75" t="n">
        <v>0.9389999999999999</v>
      </c>
      <c r="G75" t="n">
        <v>1.05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HYPERLINK("https://www.defined.fi/sol/4Qvuk1YeYGFyNrqyQzvXYk9HeocE2x9sXWzVqDw5pump?maker=7RKhrv7hRHXa7Z7nY4BS6EJ2V3S1zqUAtowgJ52n8Rrt","https://www.defined.fi/sol/4Qvuk1YeYGFyNrqyQzvXYk9HeocE2x9sXWzVqDw5pump?maker=7RKhrv7hRHXa7Z7nY4BS6EJ2V3S1zqUAtowgJ52n8Rrt")</f>
        <v/>
      </c>
      <c r="M75">
        <f>HYPERLINK("https://dexscreener.com/solana/4Qvuk1YeYGFyNrqyQzvXYk9HeocE2x9sXWzVqDw5pump?maker=7RKhrv7hRHXa7Z7nY4BS6EJ2V3S1zqUAtowgJ52n8Rrt","https://dexscreener.com/solana/4Qvuk1YeYGFyNrqyQzvXYk9HeocE2x9sXWzVqDw5pump?maker=7RKhrv7hRHXa7Z7nY4BS6EJ2V3S1zqUAtowgJ52n8Rrt")</f>
        <v/>
      </c>
    </row>
    <row r="76">
      <c r="A76" t="inlineStr">
        <is>
          <t>BKbVWoJT7P3kUUX2eP2teQ9pgwyerfT37TVKCMjspump</t>
        </is>
      </c>
      <c r="B76" t="inlineStr">
        <is>
          <t>ROON</t>
        </is>
      </c>
      <c r="C76" t="n">
        <v>2</v>
      </c>
      <c r="D76" t="n">
        <v>-0.09</v>
      </c>
      <c r="E76" t="n">
        <v>-1</v>
      </c>
      <c r="F76" t="n">
        <v>0.874</v>
      </c>
      <c r="G76" t="n">
        <v>0.784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HYPERLINK("https://www.defined.fi/sol/BKbVWoJT7P3kUUX2eP2teQ9pgwyerfT37TVKCMjspump?maker=7RKhrv7hRHXa7Z7nY4BS6EJ2V3S1zqUAtowgJ52n8Rrt","https://www.defined.fi/sol/BKbVWoJT7P3kUUX2eP2teQ9pgwyerfT37TVKCMjspump?maker=7RKhrv7hRHXa7Z7nY4BS6EJ2V3S1zqUAtowgJ52n8Rrt")</f>
        <v/>
      </c>
      <c r="M76">
        <f>HYPERLINK("https://dexscreener.com/solana/BKbVWoJT7P3kUUX2eP2teQ9pgwyerfT37TVKCMjspump?maker=7RKhrv7hRHXa7Z7nY4BS6EJ2V3S1zqUAtowgJ52n8Rrt","https://dexscreener.com/solana/BKbVWoJT7P3kUUX2eP2teQ9pgwyerfT37TVKCMjspump?maker=7RKhrv7hRHXa7Z7nY4BS6EJ2V3S1zqUAtowgJ52n8Rrt")</f>
        <v/>
      </c>
    </row>
    <row r="77">
      <c r="A77" t="inlineStr">
        <is>
          <t>4ZMqMjxNJ4vkBgUgbEfEPi3MiSdB2WTJBN4nVKErpump</t>
        </is>
      </c>
      <c r="B77" t="inlineStr">
        <is>
          <t>TatTvamAsi</t>
        </is>
      </c>
      <c r="C77" t="n">
        <v>2</v>
      </c>
      <c r="D77" t="n">
        <v>-0.162</v>
      </c>
      <c r="E77" t="n">
        <v>-1</v>
      </c>
      <c r="F77" t="n">
        <v>0.918</v>
      </c>
      <c r="G77" t="n">
        <v>0.756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HYPERLINK("https://www.defined.fi/sol/4ZMqMjxNJ4vkBgUgbEfEPi3MiSdB2WTJBN4nVKErpump?maker=7RKhrv7hRHXa7Z7nY4BS6EJ2V3S1zqUAtowgJ52n8Rrt","https://www.defined.fi/sol/4ZMqMjxNJ4vkBgUgbEfEPi3MiSdB2WTJBN4nVKErpump?maker=7RKhrv7hRHXa7Z7nY4BS6EJ2V3S1zqUAtowgJ52n8Rrt")</f>
        <v/>
      </c>
      <c r="M77">
        <f>HYPERLINK("https://dexscreener.com/solana/4ZMqMjxNJ4vkBgUgbEfEPi3MiSdB2WTJBN4nVKErpump?maker=7RKhrv7hRHXa7Z7nY4BS6EJ2V3S1zqUAtowgJ52n8Rrt","https://dexscreener.com/solana/4ZMqMjxNJ4vkBgUgbEfEPi3MiSdB2WTJBN4nVKErpump?maker=7RKhrv7hRHXa7Z7nY4BS6EJ2V3S1zqUAtowgJ52n8Rrt")</f>
        <v/>
      </c>
    </row>
    <row r="78">
      <c r="A78" t="inlineStr">
        <is>
          <t>6JSbyoUvreJdNs2jGe94oYFmumrsczWEtriv2a6Spump</t>
        </is>
      </c>
      <c r="B78" t="inlineStr">
        <is>
          <t>KARMACOIN</t>
        </is>
      </c>
      <c r="C78" t="n">
        <v>2</v>
      </c>
      <c r="D78" t="n">
        <v>-0.59</v>
      </c>
      <c r="E78" t="n">
        <v>-1</v>
      </c>
      <c r="F78" t="n">
        <v>1.08</v>
      </c>
      <c r="G78" t="n">
        <v>0.495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HYPERLINK("https://www.defined.fi/sol/6JSbyoUvreJdNs2jGe94oYFmumrsczWEtriv2a6Spump?maker=7RKhrv7hRHXa7Z7nY4BS6EJ2V3S1zqUAtowgJ52n8Rrt","https://www.defined.fi/sol/6JSbyoUvreJdNs2jGe94oYFmumrsczWEtriv2a6Spump?maker=7RKhrv7hRHXa7Z7nY4BS6EJ2V3S1zqUAtowgJ52n8Rrt")</f>
        <v/>
      </c>
      <c r="M78">
        <f>HYPERLINK("https://dexscreener.com/solana/6JSbyoUvreJdNs2jGe94oYFmumrsczWEtriv2a6Spump?maker=7RKhrv7hRHXa7Z7nY4BS6EJ2V3S1zqUAtowgJ52n8Rrt","https://dexscreener.com/solana/6JSbyoUvreJdNs2jGe94oYFmumrsczWEtriv2a6Spump?maker=7RKhrv7hRHXa7Z7nY4BS6EJ2V3S1zqUAtowgJ52n8Rrt")</f>
        <v/>
      </c>
    </row>
    <row r="79">
      <c r="A79" t="inlineStr">
        <is>
          <t>8pTHa8DWFKKU2Xus34k8qBUiSfo5NwWBQw7fzyDqpump</t>
        </is>
      </c>
      <c r="B79" t="inlineStr">
        <is>
          <t>QuantAI</t>
        </is>
      </c>
      <c r="C79" t="n">
        <v>2</v>
      </c>
      <c r="D79" t="n">
        <v>0.945</v>
      </c>
      <c r="E79" t="n">
        <v>0.96</v>
      </c>
      <c r="F79" t="n">
        <v>0.988</v>
      </c>
      <c r="G79" t="n">
        <v>1.93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HYPERLINK("https://www.defined.fi/sol/8pTHa8DWFKKU2Xus34k8qBUiSfo5NwWBQw7fzyDqpump?maker=7RKhrv7hRHXa7Z7nY4BS6EJ2V3S1zqUAtowgJ52n8Rrt","https://www.defined.fi/sol/8pTHa8DWFKKU2Xus34k8qBUiSfo5NwWBQw7fzyDqpump?maker=7RKhrv7hRHXa7Z7nY4BS6EJ2V3S1zqUAtowgJ52n8Rrt")</f>
        <v/>
      </c>
      <c r="M79">
        <f>HYPERLINK("https://dexscreener.com/solana/8pTHa8DWFKKU2Xus34k8qBUiSfo5NwWBQw7fzyDqpump?maker=7RKhrv7hRHXa7Z7nY4BS6EJ2V3S1zqUAtowgJ52n8Rrt","https://dexscreener.com/solana/8pTHa8DWFKKU2Xus34k8qBUiSfo5NwWBQw7fzyDqpump?maker=7RKhrv7hRHXa7Z7nY4BS6EJ2V3S1zqUAtowgJ52n8Rrt")</f>
        <v/>
      </c>
    </row>
    <row r="80">
      <c r="A80" t="inlineStr">
        <is>
          <t>EcYxnYkEVmJkdH8Mb8dpCJbRtNVaqu6oEL4B6cGipump</t>
        </is>
      </c>
      <c r="B80" t="inlineStr">
        <is>
          <t>VBT</t>
        </is>
      </c>
      <c r="C80" t="n">
        <v>2</v>
      </c>
      <c r="D80" t="n">
        <v>-0.117</v>
      </c>
      <c r="E80" t="n">
        <v>-1</v>
      </c>
      <c r="F80" t="n">
        <v>0.988</v>
      </c>
      <c r="G80" t="n">
        <v>0.872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HYPERLINK("https://www.defined.fi/sol/EcYxnYkEVmJkdH8Mb8dpCJbRtNVaqu6oEL4B6cGipump?maker=7RKhrv7hRHXa7Z7nY4BS6EJ2V3S1zqUAtowgJ52n8Rrt","https://www.defined.fi/sol/EcYxnYkEVmJkdH8Mb8dpCJbRtNVaqu6oEL4B6cGipump?maker=7RKhrv7hRHXa7Z7nY4BS6EJ2V3S1zqUAtowgJ52n8Rrt")</f>
        <v/>
      </c>
      <c r="M80">
        <f>HYPERLINK("https://dexscreener.com/solana/EcYxnYkEVmJkdH8Mb8dpCJbRtNVaqu6oEL4B6cGipump?maker=7RKhrv7hRHXa7Z7nY4BS6EJ2V3S1zqUAtowgJ52n8Rrt","https://dexscreener.com/solana/EcYxnYkEVmJkdH8Mb8dpCJbRtNVaqu6oEL4B6cGipump?maker=7RKhrv7hRHXa7Z7nY4BS6EJ2V3S1zqUAtowgJ52n8Rrt")</f>
        <v/>
      </c>
    </row>
    <row r="81">
      <c r="A81" t="inlineStr">
        <is>
          <t>AynJ7rys4zJX3rD6BHfM7gccpbDLh9XdbRsLJRahpump</t>
        </is>
      </c>
      <c r="B81" t="inlineStr">
        <is>
          <t>drake</t>
        </is>
      </c>
      <c r="C81" t="n">
        <v>2</v>
      </c>
      <c r="D81" t="n">
        <v>-0.006</v>
      </c>
      <c r="E81" t="n">
        <v>-1</v>
      </c>
      <c r="F81" t="n">
        <v>0.853</v>
      </c>
      <c r="G81" t="n">
        <v>0.847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HYPERLINK("https://www.defined.fi/sol/AynJ7rys4zJX3rD6BHfM7gccpbDLh9XdbRsLJRahpump?maker=7RKhrv7hRHXa7Z7nY4BS6EJ2V3S1zqUAtowgJ52n8Rrt","https://www.defined.fi/sol/AynJ7rys4zJX3rD6BHfM7gccpbDLh9XdbRsLJRahpump?maker=7RKhrv7hRHXa7Z7nY4BS6EJ2V3S1zqUAtowgJ52n8Rrt")</f>
        <v/>
      </c>
      <c r="M81">
        <f>HYPERLINK("https://dexscreener.com/solana/AynJ7rys4zJX3rD6BHfM7gccpbDLh9XdbRsLJRahpump?maker=7RKhrv7hRHXa7Z7nY4BS6EJ2V3S1zqUAtowgJ52n8Rrt","https://dexscreener.com/solana/AynJ7rys4zJX3rD6BHfM7gccpbDLh9XdbRsLJRahpump?maker=7RKhrv7hRHXa7Z7nY4BS6EJ2V3S1zqUAtowgJ52n8Rrt")</f>
        <v/>
      </c>
    </row>
    <row r="82">
      <c r="A82" t="inlineStr">
        <is>
          <t>D9pW4A8WKzp7ew5DvY5QCN5iwDicdc9kphizkG7mpump</t>
        </is>
      </c>
      <c r="B82" t="inlineStr">
        <is>
          <t>$meme</t>
        </is>
      </c>
      <c r="C82" t="n">
        <v>2</v>
      </c>
      <c r="D82" t="n">
        <v>-0.01</v>
      </c>
      <c r="E82" t="n">
        <v>-1</v>
      </c>
      <c r="F82" t="n">
        <v>1</v>
      </c>
      <c r="G82" t="n">
        <v>0.992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HYPERLINK("https://www.defined.fi/sol/D9pW4A8WKzp7ew5DvY5QCN5iwDicdc9kphizkG7mpump?maker=7RKhrv7hRHXa7Z7nY4BS6EJ2V3S1zqUAtowgJ52n8Rrt","https://www.defined.fi/sol/D9pW4A8WKzp7ew5DvY5QCN5iwDicdc9kphizkG7mpump?maker=7RKhrv7hRHXa7Z7nY4BS6EJ2V3S1zqUAtowgJ52n8Rrt")</f>
        <v/>
      </c>
      <c r="M82">
        <f>HYPERLINK("https://dexscreener.com/solana/D9pW4A8WKzp7ew5DvY5QCN5iwDicdc9kphizkG7mpump?maker=7RKhrv7hRHXa7Z7nY4BS6EJ2V3S1zqUAtowgJ52n8Rrt","https://dexscreener.com/solana/D9pW4A8WKzp7ew5DvY5QCN5iwDicdc9kphizkG7mpump?maker=7RKhrv7hRHXa7Z7nY4BS6EJ2V3S1zqUAtowgJ52n8Rrt")</f>
        <v/>
      </c>
    </row>
    <row r="83">
      <c r="A83" t="inlineStr">
        <is>
          <t>JDt4o4cYYuCqTpQsZRF5QBbf5hwXXEPyDHiJj2z1pump</t>
        </is>
      </c>
      <c r="B83" t="inlineStr">
        <is>
          <t>#1337</t>
        </is>
      </c>
      <c r="C83" t="n">
        <v>2</v>
      </c>
      <c r="D83" t="n">
        <v>-0.549</v>
      </c>
      <c r="E83" t="n">
        <v>-1</v>
      </c>
      <c r="F83" t="n">
        <v>1.62</v>
      </c>
      <c r="G83" t="n">
        <v>1.07</v>
      </c>
      <c r="H83" t="n">
        <v>2</v>
      </c>
      <c r="I83" t="n">
        <v>1</v>
      </c>
      <c r="J83" t="n">
        <v>-1</v>
      </c>
      <c r="K83" t="n">
        <v>-1</v>
      </c>
      <c r="L83">
        <f>HYPERLINK("https://www.defined.fi/sol/JDt4o4cYYuCqTpQsZRF5QBbf5hwXXEPyDHiJj2z1pump?maker=7RKhrv7hRHXa7Z7nY4BS6EJ2V3S1zqUAtowgJ52n8Rrt","https://www.defined.fi/sol/JDt4o4cYYuCqTpQsZRF5QBbf5hwXXEPyDHiJj2z1pump?maker=7RKhrv7hRHXa7Z7nY4BS6EJ2V3S1zqUAtowgJ52n8Rrt")</f>
        <v/>
      </c>
      <c r="M83">
        <f>HYPERLINK("https://dexscreener.com/solana/JDt4o4cYYuCqTpQsZRF5QBbf5hwXXEPyDHiJj2z1pump?maker=7RKhrv7hRHXa7Z7nY4BS6EJ2V3S1zqUAtowgJ52n8Rrt","https://dexscreener.com/solana/JDt4o4cYYuCqTpQsZRF5QBbf5hwXXEPyDHiJj2z1pump?maker=7RKhrv7hRHXa7Z7nY4BS6EJ2V3S1zqUAtowgJ52n8Rrt")</f>
        <v/>
      </c>
    </row>
    <row r="84">
      <c r="A84" t="inlineStr">
        <is>
          <t>E6UQ3Rgq5PzdzMtxBGGafGs1oZGPnCqSck3wbEsCpump</t>
        </is>
      </c>
      <c r="B84" t="inlineStr">
        <is>
          <t>unknown_E6UQ</t>
        </is>
      </c>
      <c r="C84" t="n">
        <v>2</v>
      </c>
      <c r="D84" t="n">
        <v>-1.81</v>
      </c>
      <c r="E84" t="n">
        <v>-0.38</v>
      </c>
      <c r="F84" t="n">
        <v>4.81</v>
      </c>
      <c r="G84" t="n">
        <v>3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HYPERLINK("https://www.defined.fi/sol/E6UQ3Rgq5PzdzMtxBGGafGs1oZGPnCqSck3wbEsCpump?maker=7RKhrv7hRHXa7Z7nY4BS6EJ2V3S1zqUAtowgJ52n8Rrt","https://www.defined.fi/sol/E6UQ3Rgq5PzdzMtxBGGafGs1oZGPnCqSck3wbEsCpump?maker=7RKhrv7hRHXa7Z7nY4BS6EJ2V3S1zqUAtowgJ52n8Rrt")</f>
        <v/>
      </c>
      <c r="M84">
        <f>HYPERLINK("https://dexscreener.com/solana/E6UQ3Rgq5PzdzMtxBGGafGs1oZGPnCqSck3wbEsCpump?maker=7RKhrv7hRHXa7Z7nY4BS6EJ2V3S1zqUAtowgJ52n8Rrt","https://dexscreener.com/solana/E6UQ3Rgq5PzdzMtxBGGafGs1oZGPnCqSck3wbEsCpump?maker=7RKhrv7hRHXa7Z7nY4BS6EJ2V3S1zqUAtowgJ52n8Rrt")</f>
        <v/>
      </c>
    </row>
    <row r="85">
      <c r="A85" t="inlineStr">
        <is>
          <t>7pRrr1ZRyPy7EqixEjg512Kzi3PbyVPFq5oM6iNYDUai</t>
        </is>
      </c>
      <c r="B85" t="inlineStr">
        <is>
          <t>IYKYK</t>
        </is>
      </c>
      <c r="C85" t="n">
        <v>2</v>
      </c>
      <c r="D85" t="n">
        <v>-1.09</v>
      </c>
      <c r="E85" t="n">
        <v>-1</v>
      </c>
      <c r="F85" t="n">
        <v>4.14</v>
      </c>
      <c r="G85" t="n">
        <v>3.06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HYPERLINK("https://www.defined.fi/sol/7pRrr1ZRyPy7EqixEjg512Kzi3PbyVPFq5oM6iNYDUai?maker=7RKhrv7hRHXa7Z7nY4BS6EJ2V3S1zqUAtowgJ52n8Rrt","https://www.defined.fi/sol/7pRrr1ZRyPy7EqixEjg512Kzi3PbyVPFq5oM6iNYDUai?maker=7RKhrv7hRHXa7Z7nY4BS6EJ2V3S1zqUAtowgJ52n8Rrt")</f>
        <v/>
      </c>
      <c r="M85">
        <f>HYPERLINK("https://dexscreener.com/solana/7pRrr1ZRyPy7EqixEjg512Kzi3PbyVPFq5oM6iNYDUai?maker=7RKhrv7hRHXa7Z7nY4BS6EJ2V3S1zqUAtowgJ52n8Rrt","https://dexscreener.com/solana/7pRrr1ZRyPy7EqixEjg512Kzi3PbyVPFq5oM6iNYDUai?maker=7RKhrv7hRHXa7Z7nY4BS6EJ2V3S1zqUAtowgJ52n8Rrt")</f>
        <v/>
      </c>
    </row>
    <row r="86">
      <c r="A86" t="inlineStr">
        <is>
          <t>DZSs9nHSr9BBunLNWd6PDstesJ4PBLMFVK1GbZ9urYNZ</t>
        </is>
      </c>
      <c r="B86" t="inlineStr">
        <is>
          <t>DAWAE</t>
        </is>
      </c>
      <c r="C86" t="n">
        <v>2</v>
      </c>
      <c r="D86" t="n">
        <v>-1.4</v>
      </c>
      <c r="E86" t="n">
        <v>-0.48</v>
      </c>
      <c r="F86" t="n">
        <v>2.88</v>
      </c>
      <c r="G86" t="n">
        <v>1.49</v>
      </c>
      <c r="H86" t="n">
        <v>3</v>
      </c>
      <c r="I86" t="n">
        <v>1</v>
      </c>
      <c r="J86" t="n">
        <v>-1</v>
      </c>
      <c r="K86" t="n">
        <v>-1</v>
      </c>
      <c r="L86">
        <f>HYPERLINK("https://www.defined.fi/sol/DZSs9nHSr9BBunLNWd6PDstesJ4PBLMFVK1GbZ9urYNZ?maker=7RKhrv7hRHXa7Z7nY4BS6EJ2V3S1zqUAtowgJ52n8Rrt","https://www.defined.fi/sol/DZSs9nHSr9BBunLNWd6PDstesJ4PBLMFVK1GbZ9urYNZ?maker=7RKhrv7hRHXa7Z7nY4BS6EJ2V3S1zqUAtowgJ52n8Rrt")</f>
        <v/>
      </c>
      <c r="M86">
        <f>HYPERLINK("https://dexscreener.com/solana/DZSs9nHSr9BBunLNWd6PDstesJ4PBLMFVK1GbZ9urYNZ?maker=7RKhrv7hRHXa7Z7nY4BS6EJ2V3S1zqUAtowgJ52n8Rrt","https://dexscreener.com/solana/DZSs9nHSr9BBunLNWd6PDstesJ4PBLMFVK1GbZ9urYNZ?maker=7RKhrv7hRHXa7Z7nY4BS6EJ2V3S1zqUAtowgJ52n8Rrt")</f>
        <v/>
      </c>
    </row>
    <row r="87">
      <c r="A87" t="inlineStr">
        <is>
          <t>A5bgjwasvcJV3G4yR6RovtTnm7Ni19SVAi8x6pqvpump</t>
        </is>
      </c>
      <c r="B87" t="inlineStr">
        <is>
          <t>who</t>
        </is>
      </c>
      <c r="C87" t="n">
        <v>2</v>
      </c>
      <c r="D87" t="n">
        <v>-1.63</v>
      </c>
      <c r="E87" t="n">
        <v>-1</v>
      </c>
      <c r="F87" t="n">
        <v>2.68</v>
      </c>
      <c r="G87" t="n">
        <v>1.05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HYPERLINK("https://www.defined.fi/sol/A5bgjwasvcJV3G4yR6RovtTnm7Ni19SVAi8x6pqvpump?maker=7RKhrv7hRHXa7Z7nY4BS6EJ2V3S1zqUAtowgJ52n8Rrt","https://www.defined.fi/sol/A5bgjwasvcJV3G4yR6RovtTnm7Ni19SVAi8x6pqvpump?maker=7RKhrv7hRHXa7Z7nY4BS6EJ2V3S1zqUAtowgJ52n8Rrt")</f>
        <v/>
      </c>
      <c r="M87">
        <f>HYPERLINK("https://dexscreener.com/solana/A5bgjwasvcJV3G4yR6RovtTnm7Ni19SVAi8x6pqvpump?maker=7RKhrv7hRHXa7Z7nY4BS6EJ2V3S1zqUAtowgJ52n8Rrt","https://dexscreener.com/solana/A5bgjwasvcJV3G4yR6RovtTnm7Ni19SVAi8x6pqvpump?maker=7RKhrv7hRHXa7Z7nY4BS6EJ2V3S1zqUAtowgJ52n8Rrt")</f>
        <v/>
      </c>
    </row>
    <row r="88">
      <c r="A88" t="inlineStr">
        <is>
          <t>9UWz4CA8kdjusbJr1n7WUXMD1DRy3C3GL5k7UBT9pump</t>
        </is>
      </c>
      <c r="B88" t="inlineStr">
        <is>
          <t>TWO</t>
        </is>
      </c>
      <c r="C88" t="n">
        <v>2</v>
      </c>
      <c r="D88" t="n">
        <v>0.11</v>
      </c>
      <c r="E88" t="n">
        <v>-1</v>
      </c>
      <c r="F88" t="n">
        <v>0.985</v>
      </c>
      <c r="G88" t="n">
        <v>1.09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HYPERLINK("https://www.defined.fi/sol/9UWz4CA8kdjusbJr1n7WUXMD1DRy3C3GL5k7UBT9pump?maker=7RKhrv7hRHXa7Z7nY4BS6EJ2V3S1zqUAtowgJ52n8Rrt","https://www.defined.fi/sol/9UWz4CA8kdjusbJr1n7WUXMD1DRy3C3GL5k7UBT9pump?maker=7RKhrv7hRHXa7Z7nY4BS6EJ2V3S1zqUAtowgJ52n8Rrt")</f>
        <v/>
      </c>
      <c r="M88">
        <f>HYPERLINK("https://dexscreener.com/solana/9UWz4CA8kdjusbJr1n7WUXMD1DRy3C3GL5k7UBT9pump?maker=7RKhrv7hRHXa7Z7nY4BS6EJ2V3S1zqUAtowgJ52n8Rrt","https://dexscreener.com/solana/9UWz4CA8kdjusbJr1n7WUXMD1DRy3C3GL5k7UBT9pump?maker=7RKhrv7hRHXa7Z7nY4BS6EJ2V3S1zqUAtowgJ52n8Rrt")</f>
        <v/>
      </c>
    </row>
    <row r="89">
      <c r="A89" t="inlineStr">
        <is>
          <t>7WiuecNn7ChD3Jq3WSFBzwS2QN86GnDqGj5DpBNhpump</t>
        </is>
      </c>
      <c r="B89" t="inlineStr">
        <is>
          <t>SM</t>
        </is>
      </c>
      <c r="C89" t="n">
        <v>2</v>
      </c>
      <c r="D89" t="n">
        <v>-0.063</v>
      </c>
      <c r="E89" t="n">
        <v>-1</v>
      </c>
      <c r="F89" t="n">
        <v>0.986</v>
      </c>
      <c r="G89" t="n">
        <v>0.923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HYPERLINK("https://www.defined.fi/sol/7WiuecNn7ChD3Jq3WSFBzwS2QN86GnDqGj5DpBNhpump?maker=7RKhrv7hRHXa7Z7nY4BS6EJ2V3S1zqUAtowgJ52n8Rrt","https://www.defined.fi/sol/7WiuecNn7ChD3Jq3WSFBzwS2QN86GnDqGj5DpBNhpump?maker=7RKhrv7hRHXa7Z7nY4BS6EJ2V3S1zqUAtowgJ52n8Rrt")</f>
        <v/>
      </c>
      <c r="M89">
        <f>HYPERLINK("https://dexscreener.com/solana/7WiuecNn7ChD3Jq3WSFBzwS2QN86GnDqGj5DpBNhpump?maker=7RKhrv7hRHXa7Z7nY4BS6EJ2V3S1zqUAtowgJ52n8Rrt","https://dexscreener.com/solana/7WiuecNn7ChD3Jq3WSFBzwS2QN86GnDqGj5DpBNhpump?maker=7RKhrv7hRHXa7Z7nY4BS6EJ2V3S1zqUAtowgJ52n8Rrt")</f>
        <v/>
      </c>
    </row>
    <row r="90">
      <c r="A90" t="inlineStr">
        <is>
          <t>G9VTdsEwpXdS1bjRiTCLK3M7wtAPtTwwoZjnLsTmpump</t>
        </is>
      </c>
      <c r="B90" t="inlineStr">
        <is>
          <t>now</t>
        </is>
      </c>
      <c r="C90" t="n">
        <v>2</v>
      </c>
      <c r="D90" t="n">
        <v>-0.144</v>
      </c>
      <c r="E90" t="n">
        <v>-1</v>
      </c>
      <c r="F90" t="n">
        <v>0.871</v>
      </c>
      <c r="G90" t="n">
        <v>0.727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HYPERLINK("https://www.defined.fi/sol/G9VTdsEwpXdS1bjRiTCLK3M7wtAPtTwwoZjnLsTmpump?maker=7RKhrv7hRHXa7Z7nY4BS6EJ2V3S1zqUAtowgJ52n8Rrt","https://www.defined.fi/sol/G9VTdsEwpXdS1bjRiTCLK3M7wtAPtTwwoZjnLsTmpump?maker=7RKhrv7hRHXa7Z7nY4BS6EJ2V3S1zqUAtowgJ52n8Rrt")</f>
        <v/>
      </c>
      <c r="M90">
        <f>HYPERLINK("https://dexscreener.com/solana/G9VTdsEwpXdS1bjRiTCLK3M7wtAPtTwwoZjnLsTmpump?maker=7RKhrv7hRHXa7Z7nY4BS6EJ2V3S1zqUAtowgJ52n8Rrt","https://dexscreener.com/solana/G9VTdsEwpXdS1bjRiTCLK3M7wtAPtTwwoZjnLsTmpump?maker=7RKhrv7hRHXa7Z7nY4BS6EJ2V3S1zqUAtowgJ52n8Rrt")</f>
        <v/>
      </c>
    </row>
    <row r="91">
      <c r="A91" t="inlineStr">
        <is>
          <t>6TfQ9g9Z4AQyDeR4Hx8qZYxcUKVvY6xo1cQVz6PEaVzK</t>
        </is>
      </c>
      <c r="B91" t="inlineStr">
        <is>
          <t>BULLET</t>
        </is>
      </c>
      <c r="C91" t="n">
        <v>2</v>
      </c>
      <c r="D91" t="n">
        <v>-0.008999999999999999</v>
      </c>
      <c r="E91" t="n">
        <v>-0.01</v>
      </c>
      <c r="F91" t="n">
        <v>1.9</v>
      </c>
      <c r="G91" t="n">
        <v>1.89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HYPERLINK("https://www.defined.fi/sol/6TfQ9g9Z4AQyDeR4Hx8qZYxcUKVvY6xo1cQVz6PEaVzK?maker=7RKhrv7hRHXa7Z7nY4BS6EJ2V3S1zqUAtowgJ52n8Rrt","https://www.defined.fi/sol/6TfQ9g9Z4AQyDeR4Hx8qZYxcUKVvY6xo1cQVz6PEaVzK?maker=7RKhrv7hRHXa7Z7nY4BS6EJ2V3S1zqUAtowgJ52n8Rrt")</f>
        <v/>
      </c>
      <c r="M91">
        <f>HYPERLINK("https://dexscreener.com/solana/6TfQ9g9Z4AQyDeR4Hx8qZYxcUKVvY6xo1cQVz6PEaVzK?maker=7RKhrv7hRHXa7Z7nY4BS6EJ2V3S1zqUAtowgJ52n8Rrt","https://dexscreener.com/solana/6TfQ9g9Z4AQyDeR4Hx8qZYxcUKVvY6xo1cQVz6PEaVzK?maker=7RKhrv7hRHXa7Z7nY4BS6EJ2V3S1zqUAtowgJ52n8Rrt")</f>
        <v/>
      </c>
    </row>
    <row r="92">
      <c r="A92" t="inlineStr">
        <is>
          <t>BYmt51oZ1UQKSMdTQTpUXL1JZhyv8hAfWD9st33tpump</t>
        </is>
      </c>
      <c r="B92" t="inlineStr">
        <is>
          <t>BP</t>
        </is>
      </c>
      <c r="C92" t="n">
        <v>2</v>
      </c>
      <c r="D92" t="n">
        <v>-0.342</v>
      </c>
      <c r="E92" t="n">
        <v>-0.37</v>
      </c>
      <c r="F92" t="n">
        <v>0.927</v>
      </c>
      <c r="G92" t="n">
        <v>0.584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HYPERLINK("https://www.defined.fi/sol/BYmt51oZ1UQKSMdTQTpUXL1JZhyv8hAfWD9st33tpump?maker=7RKhrv7hRHXa7Z7nY4BS6EJ2V3S1zqUAtowgJ52n8Rrt","https://www.defined.fi/sol/BYmt51oZ1UQKSMdTQTpUXL1JZhyv8hAfWD9st33tpump?maker=7RKhrv7hRHXa7Z7nY4BS6EJ2V3S1zqUAtowgJ52n8Rrt")</f>
        <v/>
      </c>
      <c r="M92">
        <f>HYPERLINK("https://dexscreener.com/solana/BYmt51oZ1UQKSMdTQTpUXL1JZhyv8hAfWD9st33tpump?maker=7RKhrv7hRHXa7Z7nY4BS6EJ2V3S1zqUAtowgJ52n8Rrt","https://dexscreener.com/solana/BYmt51oZ1UQKSMdTQTpUXL1JZhyv8hAfWD9st33tpump?maker=7RKhrv7hRHXa7Z7nY4BS6EJ2V3S1zqUAtowgJ52n8Rrt")</f>
        <v/>
      </c>
    </row>
    <row r="93">
      <c r="A93" t="inlineStr">
        <is>
          <t>Gb4cNCK8UuFRM1P1uZCAaefztE8kwFhHFfM8yy8Fpump</t>
        </is>
      </c>
      <c r="B93" t="inlineStr">
        <is>
          <t>GMAGA</t>
        </is>
      </c>
      <c r="C93" t="n">
        <v>2</v>
      </c>
      <c r="D93" t="n">
        <v>-0.059</v>
      </c>
      <c r="E93" t="n">
        <v>-0.02</v>
      </c>
      <c r="F93" t="n">
        <v>2.84</v>
      </c>
      <c r="G93" t="n">
        <v>2.79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HYPERLINK("https://www.defined.fi/sol/Gb4cNCK8UuFRM1P1uZCAaefztE8kwFhHFfM8yy8Fpump?maker=7RKhrv7hRHXa7Z7nY4BS6EJ2V3S1zqUAtowgJ52n8Rrt","https://www.defined.fi/sol/Gb4cNCK8UuFRM1P1uZCAaefztE8kwFhHFfM8yy8Fpump?maker=7RKhrv7hRHXa7Z7nY4BS6EJ2V3S1zqUAtowgJ52n8Rrt")</f>
        <v/>
      </c>
      <c r="M93">
        <f>HYPERLINK("https://dexscreener.com/solana/Gb4cNCK8UuFRM1P1uZCAaefztE8kwFhHFfM8yy8Fpump?maker=7RKhrv7hRHXa7Z7nY4BS6EJ2V3S1zqUAtowgJ52n8Rrt","https://dexscreener.com/solana/Gb4cNCK8UuFRM1P1uZCAaefztE8kwFhHFfM8yy8Fpump?maker=7RKhrv7hRHXa7Z7nY4BS6EJ2V3S1zqUAtowgJ52n8Rrt")</f>
        <v/>
      </c>
    </row>
    <row r="94">
      <c r="A94" t="inlineStr">
        <is>
          <t>bsVpnBd6TbCEGGPdxWjKd6CCRWanTuvfYpNK9rMpump</t>
        </is>
      </c>
      <c r="B94" t="inlineStr">
        <is>
          <t>CUT</t>
        </is>
      </c>
      <c r="C94" t="n">
        <v>2</v>
      </c>
      <c r="D94" t="n">
        <v>-0.015</v>
      </c>
      <c r="E94" t="n">
        <v>-1</v>
      </c>
      <c r="F94" t="n">
        <v>0.824</v>
      </c>
      <c r="G94" t="n">
        <v>0.8090000000000001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HYPERLINK("https://www.defined.fi/sol/bsVpnBd6TbCEGGPdxWjKd6CCRWanTuvfYpNK9rMpump?maker=7RKhrv7hRHXa7Z7nY4BS6EJ2V3S1zqUAtowgJ52n8Rrt","https://www.defined.fi/sol/bsVpnBd6TbCEGGPdxWjKd6CCRWanTuvfYpNK9rMpump?maker=7RKhrv7hRHXa7Z7nY4BS6EJ2V3S1zqUAtowgJ52n8Rrt")</f>
        <v/>
      </c>
      <c r="M94">
        <f>HYPERLINK("https://dexscreener.com/solana/bsVpnBd6TbCEGGPdxWjKd6CCRWanTuvfYpNK9rMpump?maker=7RKhrv7hRHXa7Z7nY4BS6EJ2V3S1zqUAtowgJ52n8Rrt","https://dexscreener.com/solana/bsVpnBd6TbCEGGPdxWjKd6CCRWanTuvfYpNK9rMpump?maker=7RKhrv7hRHXa7Z7nY4BS6EJ2V3S1zqUAtowgJ52n8Rrt")</f>
        <v/>
      </c>
    </row>
    <row r="95">
      <c r="A95" t="inlineStr">
        <is>
          <t>3qPexFwPha53gaqT6hFjDjvdHpD3PVJT7FQLu7VQpump</t>
        </is>
      </c>
      <c r="B95" t="inlineStr">
        <is>
          <t>pu$$y</t>
        </is>
      </c>
      <c r="C95" t="n">
        <v>2</v>
      </c>
      <c r="D95" t="n">
        <v>-0.133</v>
      </c>
      <c r="E95" t="n">
        <v>-1</v>
      </c>
      <c r="F95" t="n">
        <v>0.872</v>
      </c>
      <c r="G95" t="n">
        <v>0.739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HYPERLINK("https://www.defined.fi/sol/3qPexFwPha53gaqT6hFjDjvdHpD3PVJT7FQLu7VQpump?maker=7RKhrv7hRHXa7Z7nY4BS6EJ2V3S1zqUAtowgJ52n8Rrt","https://www.defined.fi/sol/3qPexFwPha53gaqT6hFjDjvdHpD3PVJT7FQLu7VQpump?maker=7RKhrv7hRHXa7Z7nY4BS6EJ2V3S1zqUAtowgJ52n8Rrt")</f>
        <v/>
      </c>
      <c r="M95">
        <f>HYPERLINK("https://dexscreener.com/solana/3qPexFwPha53gaqT6hFjDjvdHpD3PVJT7FQLu7VQpump?maker=7RKhrv7hRHXa7Z7nY4BS6EJ2V3S1zqUAtowgJ52n8Rrt","https://dexscreener.com/solana/3qPexFwPha53gaqT6hFjDjvdHpD3PVJT7FQLu7VQpump?maker=7RKhrv7hRHXa7Z7nY4BS6EJ2V3S1zqUAtowgJ52n8Rrt")</f>
        <v/>
      </c>
    </row>
    <row r="96">
      <c r="A96" t="inlineStr">
        <is>
          <t>7xWDXjQWQJHkmFBCYQmUB2neNKgyKqPpvzjaZeMfpump</t>
        </is>
      </c>
      <c r="B96" t="inlineStr">
        <is>
          <t>FIAT</t>
        </is>
      </c>
      <c r="C96" t="n">
        <v>2</v>
      </c>
      <c r="D96" t="n">
        <v>0.377</v>
      </c>
      <c r="E96" t="n">
        <v>-1</v>
      </c>
      <c r="F96" t="n">
        <v>4.2</v>
      </c>
      <c r="G96" t="n">
        <v>4.58</v>
      </c>
      <c r="H96" t="n">
        <v>2</v>
      </c>
      <c r="I96" t="n">
        <v>2</v>
      </c>
      <c r="J96" t="n">
        <v>-1</v>
      </c>
      <c r="K96" t="n">
        <v>-1</v>
      </c>
      <c r="L96">
        <f>HYPERLINK("https://www.defined.fi/sol/7xWDXjQWQJHkmFBCYQmUB2neNKgyKqPpvzjaZeMfpump?maker=7RKhrv7hRHXa7Z7nY4BS6EJ2V3S1zqUAtowgJ52n8Rrt","https://www.defined.fi/sol/7xWDXjQWQJHkmFBCYQmUB2neNKgyKqPpvzjaZeMfpump?maker=7RKhrv7hRHXa7Z7nY4BS6EJ2V3S1zqUAtowgJ52n8Rrt")</f>
        <v/>
      </c>
      <c r="M96">
        <f>HYPERLINK("https://dexscreener.com/solana/7xWDXjQWQJHkmFBCYQmUB2neNKgyKqPpvzjaZeMfpump?maker=7RKhrv7hRHXa7Z7nY4BS6EJ2V3S1zqUAtowgJ52n8Rrt","https://dexscreener.com/solana/7xWDXjQWQJHkmFBCYQmUB2neNKgyKqPpvzjaZeMfpump?maker=7RKhrv7hRHXa7Z7nY4BS6EJ2V3S1zqUAtowgJ52n8Rrt")</f>
        <v/>
      </c>
    </row>
    <row r="97">
      <c r="A97" t="inlineStr">
        <is>
          <t>J1Pr34gEL5Uy7KtxYpQZKAxrmmLFxXoCgxJQLmt2pump</t>
        </is>
      </c>
      <c r="B97" t="inlineStr">
        <is>
          <t>BRX6900</t>
        </is>
      </c>
      <c r="C97" t="n">
        <v>2</v>
      </c>
      <c r="D97" t="n">
        <v>-0.041</v>
      </c>
      <c r="E97" t="n">
        <v>-1</v>
      </c>
      <c r="F97" t="n">
        <v>1.94</v>
      </c>
      <c r="G97" t="n">
        <v>1.9</v>
      </c>
      <c r="H97" t="n">
        <v>2</v>
      </c>
      <c r="I97" t="n">
        <v>2</v>
      </c>
      <c r="J97" t="n">
        <v>-1</v>
      </c>
      <c r="K97" t="n">
        <v>-1</v>
      </c>
      <c r="L97">
        <f>HYPERLINK("https://www.defined.fi/sol/J1Pr34gEL5Uy7KtxYpQZKAxrmmLFxXoCgxJQLmt2pump?maker=7RKhrv7hRHXa7Z7nY4BS6EJ2V3S1zqUAtowgJ52n8Rrt","https://www.defined.fi/sol/J1Pr34gEL5Uy7KtxYpQZKAxrmmLFxXoCgxJQLmt2pump?maker=7RKhrv7hRHXa7Z7nY4BS6EJ2V3S1zqUAtowgJ52n8Rrt")</f>
        <v/>
      </c>
      <c r="M97">
        <f>HYPERLINK("https://dexscreener.com/solana/J1Pr34gEL5Uy7KtxYpQZKAxrmmLFxXoCgxJQLmt2pump?maker=7RKhrv7hRHXa7Z7nY4BS6EJ2V3S1zqUAtowgJ52n8Rrt","https://dexscreener.com/solana/J1Pr34gEL5Uy7KtxYpQZKAxrmmLFxXoCgxJQLmt2pump?maker=7RKhrv7hRHXa7Z7nY4BS6EJ2V3S1zqUAtowgJ52n8Rrt")</f>
        <v/>
      </c>
    </row>
    <row r="98">
      <c r="A98" t="inlineStr">
        <is>
          <t>619uxUJVLdkKUvTudARxTJ5aQHo6KpbHyy9uWhQEpump</t>
        </is>
      </c>
      <c r="B98" t="inlineStr">
        <is>
          <t>Henry</t>
        </is>
      </c>
      <c r="C98" t="n">
        <v>2</v>
      </c>
      <c r="D98" t="n">
        <v>1.36</v>
      </c>
      <c r="E98" t="n">
        <v>0.29</v>
      </c>
      <c r="F98" t="n">
        <v>4.7</v>
      </c>
      <c r="G98" t="n">
        <v>6.07</v>
      </c>
      <c r="H98" t="n">
        <v>3</v>
      </c>
      <c r="I98" t="n">
        <v>2</v>
      </c>
      <c r="J98" t="n">
        <v>-1</v>
      </c>
      <c r="K98" t="n">
        <v>-1</v>
      </c>
      <c r="L98">
        <f>HYPERLINK("https://www.defined.fi/sol/619uxUJVLdkKUvTudARxTJ5aQHo6KpbHyy9uWhQEpump?maker=7RKhrv7hRHXa7Z7nY4BS6EJ2V3S1zqUAtowgJ52n8Rrt","https://www.defined.fi/sol/619uxUJVLdkKUvTudARxTJ5aQHo6KpbHyy9uWhQEpump?maker=7RKhrv7hRHXa7Z7nY4BS6EJ2V3S1zqUAtowgJ52n8Rrt")</f>
        <v/>
      </c>
      <c r="M98">
        <f>HYPERLINK("https://dexscreener.com/solana/619uxUJVLdkKUvTudARxTJ5aQHo6KpbHyy9uWhQEpump?maker=7RKhrv7hRHXa7Z7nY4BS6EJ2V3S1zqUAtowgJ52n8Rrt","https://dexscreener.com/solana/619uxUJVLdkKUvTudARxTJ5aQHo6KpbHyy9uWhQEpump?maker=7RKhrv7hRHXa7Z7nY4BS6EJ2V3S1zqUAtowgJ52n8Rrt")</f>
        <v/>
      </c>
    </row>
    <row r="99">
      <c r="A99" t="inlineStr">
        <is>
          <t>DjMeyrs5fnjVRNLdChZBj6g39noPDCdTh19FTnaGpump</t>
        </is>
      </c>
      <c r="B99" t="inlineStr">
        <is>
          <t>brainlet</t>
        </is>
      </c>
      <c r="C99" t="n">
        <v>2</v>
      </c>
      <c r="D99" t="n">
        <v>-0.083</v>
      </c>
      <c r="E99" t="n">
        <v>-1</v>
      </c>
      <c r="F99" t="n">
        <v>0.994</v>
      </c>
      <c r="G99" t="n">
        <v>0.911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HYPERLINK("https://www.defined.fi/sol/DjMeyrs5fnjVRNLdChZBj6g39noPDCdTh19FTnaGpump?maker=7RKhrv7hRHXa7Z7nY4BS6EJ2V3S1zqUAtowgJ52n8Rrt","https://www.defined.fi/sol/DjMeyrs5fnjVRNLdChZBj6g39noPDCdTh19FTnaGpump?maker=7RKhrv7hRHXa7Z7nY4BS6EJ2V3S1zqUAtowgJ52n8Rrt")</f>
        <v/>
      </c>
      <c r="M99">
        <f>HYPERLINK("https://dexscreener.com/solana/DjMeyrs5fnjVRNLdChZBj6g39noPDCdTh19FTnaGpump?maker=7RKhrv7hRHXa7Z7nY4BS6EJ2V3S1zqUAtowgJ52n8Rrt","https://dexscreener.com/solana/DjMeyrs5fnjVRNLdChZBj6g39noPDCdTh19FTnaGpump?maker=7RKhrv7hRHXa7Z7nY4BS6EJ2V3S1zqUAtowgJ52n8Rrt")</f>
        <v/>
      </c>
    </row>
    <row r="100">
      <c r="A100" t="inlineStr">
        <is>
          <t>3MfXbC46n36hmpY9KDBE9MZkohUz37W5jRFuSY1opump</t>
        </is>
      </c>
      <c r="B100" t="inlineStr">
        <is>
          <t>RETARDIO</t>
        </is>
      </c>
      <c r="C100" t="n">
        <v>2</v>
      </c>
      <c r="D100" t="n">
        <v>-0.143</v>
      </c>
      <c r="E100" t="n">
        <v>-1</v>
      </c>
      <c r="F100" t="n">
        <v>0.981</v>
      </c>
      <c r="G100" t="n">
        <v>0.838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HYPERLINK("https://www.defined.fi/sol/3MfXbC46n36hmpY9KDBE9MZkohUz37W5jRFuSY1opump?maker=7RKhrv7hRHXa7Z7nY4BS6EJ2V3S1zqUAtowgJ52n8Rrt","https://www.defined.fi/sol/3MfXbC46n36hmpY9KDBE9MZkohUz37W5jRFuSY1opump?maker=7RKhrv7hRHXa7Z7nY4BS6EJ2V3S1zqUAtowgJ52n8Rrt")</f>
        <v/>
      </c>
      <c r="M100">
        <f>HYPERLINK("https://dexscreener.com/solana/3MfXbC46n36hmpY9KDBE9MZkohUz37W5jRFuSY1opump?maker=7RKhrv7hRHXa7Z7nY4BS6EJ2V3S1zqUAtowgJ52n8Rrt","https://dexscreener.com/solana/3MfXbC46n36hmpY9KDBE9MZkohUz37W5jRFuSY1opump?maker=7RKhrv7hRHXa7Z7nY4BS6EJ2V3S1zqUAtowgJ52n8Rrt")</f>
        <v/>
      </c>
    </row>
    <row r="101">
      <c r="A101" t="inlineStr">
        <is>
          <t>Cbw9mS82baza8iNDqPxeDS54ijD15dzxV1MLCmokpump</t>
        </is>
      </c>
      <c r="B101" t="inlineStr">
        <is>
          <t>GOLDMAGA</t>
        </is>
      </c>
      <c r="C101" t="n">
        <v>2</v>
      </c>
      <c r="D101" t="n">
        <v>-0.103</v>
      </c>
      <c r="E101" t="n">
        <v>-0.05</v>
      </c>
      <c r="F101" t="n">
        <v>1.89</v>
      </c>
      <c r="G101" t="n">
        <v>1.79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HYPERLINK("https://www.defined.fi/sol/Cbw9mS82baza8iNDqPxeDS54ijD15dzxV1MLCmokpump?maker=7RKhrv7hRHXa7Z7nY4BS6EJ2V3S1zqUAtowgJ52n8Rrt","https://www.defined.fi/sol/Cbw9mS82baza8iNDqPxeDS54ijD15dzxV1MLCmokpump?maker=7RKhrv7hRHXa7Z7nY4BS6EJ2V3S1zqUAtowgJ52n8Rrt")</f>
        <v/>
      </c>
      <c r="M101">
        <f>HYPERLINK("https://dexscreener.com/solana/Cbw9mS82baza8iNDqPxeDS54ijD15dzxV1MLCmokpump?maker=7RKhrv7hRHXa7Z7nY4BS6EJ2V3S1zqUAtowgJ52n8Rrt","https://dexscreener.com/solana/Cbw9mS82baza8iNDqPxeDS54ijD15dzxV1MLCmokpump?maker=7RKhrv7hRHXa7Z7nY4BS6EJ2V3S1zqUAtowgJ52n8Rrt")</f>
        <v/>
      </c>
    </row>
    <row r="102">
      <c r="A102" t="inlineStr">
        <is>
          <t>DtHrxAw7nyg1HbJPJLXq742868edEUg3XQu8Bwmpump</t>
        </is>
      </c>
      <c r="B102" t="inlineStr">
        <is>
          <t>Otis</t>
        </is>
      </c>
      <c r="C102" t="n">
        <v>2</v>
      </c>
      <c r="D102" t="n">
        <v>-0.364</v>
      </c>
      <c r="E102" t="n">
        <v>-1</v>
      </c>
      <c r="F102" t="n">
        <v>0.987</v>
      </c>
      <c r="G102" t="n">
        <v>0.622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HYPERLINK("https://www.defined.fi/sol/DtHrxAw7nyg1HbJPJLXq742868edEUg3XQu8Bwmpump?maker=7RKhrv7hRHXa7Z7nY4BS6EJ2V3S1zqUAtowgJ52n8Rrt","https://www.defined.fi/sol/DtHrxAw7nyg1HbJPJLXq742868edEUg3XQu8Bwmpump?maker=7RKhrv7hRHXa7Z7nY4BS6EJ2V3S1zqUAtowgJ52n8Rrt")</f>
        <v/>
      </c>
      <c r="M102">
        <f>HYPERLINK("https://dexscreener.com/solana/DtHrxAw7nyg1HbJPJLXq742868edEUg3XQu8Bwmpump?maker=7RKhrv7hRHXa7Z7nY4BS6EJ2V3S1zqUAtowgJ52n8Rrt","https://dexscreener.com/solana/DtHrxAw7nyg1HbJPJLXq742868edEUg3XQu8Bwmpump?maker=7RKhrv7hRHXa7Z7nY4BS6EJ2V3S1zqUAtowgJ52n8Rrt")</f>
        <v/>
      </c>
    </row>
    <row r="103">
      <c r="A103" t="inlineStr">
        <is>
          <t>HX3Lfz2BqD931HGZaahSf4P6ejSd6b8hXr6bNMPGpump</t>
        </is>
      </c>
      <c r="B103" t="inlineStr">
        <is>
          <t>Tels</t>
        </is>
      </c>
      <c r="C103" t="n">
        <v>2</v>
      </c>
      <c r="D103" t="n">
        <v>2.05</v>
      </c>
      <c r="E103" t="n">
        <v>0.72</v>
      </c>
      <c r="F103" t="n">
        <v>2.84</v>
      </c>
      <c r="G103" t="n">
        <v>4.89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HYPERLINK("https://www.defined.fi/sol/HX3Lfz2BqD931HGZaahSf4P6ejSd6b8hXr6bNMPGpump?maker=7RKhrv7hRHXa7Z7nY4BS6EJ2V3S1zqUAtowgJ52n8Rrt","https://www.defined.fi/sol/HX3Lfz2BqD931HGZaahSf4P6ejSd6b8hXr6bNMPGpump?maker=7RKhrv7hRHXa7Z7nY4BS6EJ2V3S1zqUAtowgJ52n8Rrt")</f>
        <v/>
      </c>
      <c r="M103">
        <f>HYPERLINK("https://dexscreener.com/solana/HX3Lfz2BqD931HGZaahSf4P6ejSd6b8hXr6bNMPGpump?maker=7RKhrv7hRHXa7Z7nY4BS6EJ2V3S1zqUAtowgJ52n8Rrt","https://dexscreener.com/solana/HX3Lfz2BqD931HGZaahSf4P6ejSd6b8hXr6bNMPGpump?maker=7RKhrv7hRHXa7Z7nY4BS6EJ2V3S1zqUAtowgJ52n8Rrt")</f>
        <v/>
      </c>
    </row>
    <row r="104">
      <c r="A104" t="inlineStr">
        <is>
          <t>65ZoyExHD6Cu39KSQsrbG2KZPfiNe5f7oFQQfLVjpump</t>
        </is>
      </c>
      <c r="B104" t="inlineStr">
        <is>
          <t>Smuradge</t>
        </is>
      </c>
      <c r="C104" t="n">
        <v>2</v>
      </c>
      <c r="D104" t="n">
        <v>-0.497</v>
      </c>
      <c r="E104" t="n">
        <v>-1</v>
      </c>
      <c r="F104" t="n">
        <v>6.68</v>
      </c>
      <c r="G104" t="n">
        <v>6.18</v>
      </c>
      <c r="H104" t="n">
        <v>2</v>
      </c>
      <c r="I104" t="n">
        <v>2</v>
      </c>
      <c r="J104" t="n">
        <v>-1</v>
      </c>
      <c r="K104" t="n">
        <v>-1</v>
      </c>
      <c r="L104">
        <f>HYPERLINK("https://www.defined.fi/sol/65ZoyExHD6Cu39KSQsrbG2KZPfiNe5f7oFQQfLVjpump?maker=7RKhrv7hRHXa7Z7nY4BS6EJ2V3S1zqUAtowgJ52n8Rrt","https://www.defined.fi/sol/65ZoyExHD6Cu39KSQsrbG2KZPfiNe5f7oFQQfLVjpump?maker=7RKhrv7hRHXa7Z7nY4BS6EJ2V3S1zqUAtowgJ52n8Rrt")</f>
        <v/>
      </c>
      <c r="M104">
        <f>HYPERLINK("https://dexscreener.com/solana/65ZoyExHD6Cu39KSQsrbG2KZPfiNe5f7oFQQfLVjpump?maker=7RKhrv7hRHXa7Z7nY4BS6EJ2V3S1zqUAtowgJ52n8Rrt","https://dexscreener.com/solana/65ZoyExHD6Cu39KSQsrbG2KZPfiNe5f7oFQQfLVjpump?maker=7RKhrv7hRHXa7Z7nY4BS6EJ2V3S1zqUAtowgJ52n8Rrt")</f>
        <v/>
      </c>
    </row>
    <row r="105">
      <c r="A105" t="inlineStr">
        <is>
          <t>GkoutgJuNJkJ1kRjxJvJm2o3d9eYFPgpRtEiyicDpump</t>
        </is>
      </c>
      <c r="B105" t="inlineStr">
        <is>
          <t>MAC</t>
        </is>
      </c>
      <c r="C105" t="n">
        <v>2</v>
      </c>
      <c r="D105" t="n">
        <v>0.045</v>
      </c>
      <c r="E105" t="n">
        <v>-1</v>
      </c>
      <c r="F105" t="n">
        <v>0.9389999999999999</v>
      </c>
      <c r="G105" t="n">
        <v>0.984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HYPERLINK("https://www.defined.fi/sol/GkoutgJuNJkJ1kRjxJvJm2o3d9eYFPgpRtEiyicDpump?maker=7RKhrv7hRHXa7Z7nY4BS6EJ2V3S1zqUAtowgJ52n8Rrt","https://www.defined.fi/sol/GkoutgJuNJkJ1kRjxJvJm2o3d9eYFPgpRtEiyicDpump?maker=7RKhrv7hRHXa7Z7nY4BS6EJ2V3S1zqUAtowgJ52n8Rrt")</f>
        <v/>
      </c>
      <c r="M105">
        <f>HYPERLINK("https://dexscreener.com/solana/GkoutgJuNJkJ1kRjxJvJm2o3d9eYFPgpRtEiyicDpump?maker=7RKhrv7hRHXa7Z7nY4BS6EJ2V3S1zqUAtowgJ52n8Rrt","https://dexscreener.com/solana/GkoutgJuNJkJ1kRjxJvJm2o3d9eYFPgpRtEiyicDpump?maker=7RKhrv7hRHXa7Z7nY4BS6EJ2V3S1zqUAtowgJ52n8Rrt")</f>
        <v/>
      </c>
    </row>
    <row r="106">
      <c r="A106" t="inlineStr">
        <is>
          <t>Hu4vTWZ5huT54a8znroKYEEwawBsjqPhUfy3bLdFpump</t>
        </is>
      </c>
      <c r="B106" t="inlineStr">
        <is>
          <t>WAIFUAI</t>
        </is>
      </c>
      <c r="C106" t="n">
        <v>2</v>
      </c>
      <c r="D106" t="n">
        <v>0</v>
      </c>
      <c r="E106" t="n">
        <v>-1</v>
      </c>
      <c r="F106" t="n">
        <v>0.989</v>
      </c>
      <c r="G106" t="n">
        <v>0.989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HYPERLINK("https://www.defined.fi/sol/Hu4vTWZ5huT54a8znroKYEEwawBsjqPhUfy3bLdFpump?maker=7RKhrv7hRHXa7Z7nY4BS6EJ2V3S1zqUAtowgJ52n8Rrt","https://www.defined.fi/sol/Hu4vTWZ5huT54a8znroKYEEwawBsjqPhUfy3bLdFpump?maker=7RKhrv7hRHXa7Z7nY4BS6EJ2V3S1zqUAtowgJ52n8Rrt")</f>
        <v/>
      </c>
      <c r="M106">
        <f>HYPERLINK("https://dexscreener.com/solana/Hu4vTWZ5huT54a8znroKYEEwawBsjqPhUfy3bLdFpump?maker=7RKhrv7hRHXa7Z7nY4BS6EJ2V3S1zqUAtowgJ52n8Rrt","https://dexscreener.com/solana/Hu4vTWZ5huT54a8znroKYEEwawBsjqPhUfy3bLdFpump?maker=7RKhrv7hRHXa7Z7nY4BS6EJ2V3S1zqUAtowgJ52n8Rrt")</f>
        <v/>
      </c>
    </row>
    <row r="107">
      <c r="A107" t="inlineStr">
        <is>
          <t>9AJE1ZTeLCgSKiHoUpNV1QDk5pfYxosZmsQLFQX9pump</t>
        </is>
      </c>
      <c r="B107" t="inlineStr">
        <is>
          <t>SCREEN</t>
        </is>
      </c>
      <c r="C107" t="n">
        <v>2</v>
      </c>
      <c r="D107" t="n">
        <v>-1.73</v>
      </c>
      <c r="E107" t="n">
        <v>-0.31</v>
      </c>
      <c r="F107" t="n">
        <v>5.66</v>
      </c>
      <c r="G107" t="n">
        <v>3.93</v>
      </c>
      <c r="H107" t="n">
        <v>2</v>
      </c>
      <c r="I107" t="n">
        <v>2</v>
      </c>
      <c r="J107" t="n">
        <v>-1</v>
      </c>
      <c r="K107" t="n">
        <v>-1</v>
      </c>
      <c r="L107">
        <f>HYPERLINK("https://www.defined.fi/sol/9AJE1ZTeLCgSKiHoUpNV1QDk5pfYxosZmsQLFQX9pump?maker=7RKhrv7hRHXa7Z7nY4BS6EJ2V3S1zqUAtowgJ52n8Rrt","https://www.defined.fi/sol/9AJE1ZTeLCgSKiHoUpNV1QDk5pfYxosZmsQLFQX9pump?maker=7RKhrv7hRHXa7Z7nY4BS6EJ2V3S1zqUAtowgJ52n8Rrt")</f>
        <v/>
      </c>
      <c r="M107">
        <f>HYPERLINK("https://dexscreener.com/solana/9AJE1ZTeLCgSKiHoUpNV1QDk5pfYxosZmsQLFQX9pump?maker=7RKhrv7hRHXa7Z7nY4BS6EJ2V3S1zqUAtowgJ52n8Rrt","https://dexscreener.com/solana/9AJE1ZTeLCgSKiHoUpNV1QDk5pfYxosZmsQLFQX9pump?maker=7RKhrv7hRHXa7Z7nY4BS6EJ2V3S1zqUAtowgJ52n8Rrt")</f>
        <v/>
      </c>
    </row>
    <row r="108">
      <c r="A108" t="inlineStr">
        <is>
          <t>5k8nW64v52v6eMRTWubdQkjcU7tQymUMJkvL5iSzpump</t>
        </is>
      </c>
      <c r="B108" t="inlineStr">
        <is>
          <t>AITURTLE</t>
        </is>
      </c>
      <c r="C108" t="n">
        <v>2</v>
      </c>
      <c r="D108" t="n">
        <v>-0.329</v>
      </c>
      <c r="E108" t="n">
        <v>-0.17</v>
      </c>
      <c r="F108" t="n">
        <v>1.89</v>
      </c>
      <c r="G108" t="n">
        <v>1.56</v>
      </c>
      <c r="H108" t="n">
        <v>1</v>
      </c>
      <c r="I108" t="n">
        <v>1</v>
      </c>
      <c r="J108" t="n">
        <v>-1</v>
      </c>
      <c r="K108" t="n">
        <v>-1</v>
      </c>
      <c r="L108">
        <f>HYPERLINK("https://www.defined.fi/sol/5k8nW64v52v6eMRTWubdQkjcU7tQymUMJkvL5iSzpump?maker=7RKhrv7hRHXa7Z7nY4BS6EJ2V3S1zqUAtowgJ52n8Rrt","https://www.defined.fi/sol/5k8nW64v52v6eMRTWubdQkjcU7tQymUMJkvL5iSzpump?maker=7RKhrv7hRHXa7Z7nY4BS6EJ2V3S1zqUAtowgJ52n8Rrt")</f>
        <v/>
      </c>
      <c r="M108">
        <f>HYPERLINK("https://dexscreener.com/solana/5k8nW64v52v6eMRTWubdQkjcU7tQymUMJkvL5iSzpump?maker=7RKhrv7hRHXa7Z7nY4BS6EJ2V3S1zqUAtowgJ52n8Rrt","https://dexscreener.com/solana/5k8nW64v52v6eMRTWubdQkjcU7tQymUMJkvL5iSzpump?maker=7RKhrv7hRHXa7Z7nY4BS6EJ2V3S1zqUAtowgJ52n8Rrt")</f>
        <v/>
      </c>
    </row>
    <row r="109">
      <c r="A109" t="inlineStr">
        <is>
          <t>CSEkG3mT5P1GUf4HZTHdVk1syKFN6gQWokbZ4jDWpump</t>
        </is>
      </c>
      <c r="B109" t="inlineStr">
        <is>
          <t>Lump</t>
        </is>
      </c>
      <c r="C109" t="n">
        <v>2</v>
      </c>
      <c r="D109" t="n">
        <v>-5.98</v>
      </c>
      <c r="E109" t="n">
        <v>-0.37</v>
      </c>
      <c r="F109" t="n">
        <v>16.18</v>
      </c>
      <c r="G109" t="n">
        <v>10.2</v>
      </c>
      <c r="H109" t="n">
        <v>5</v>
      </c>
      <c r="I109" t="n">
        <v>3</v>
      </c>
      <c r="J109" t="n">
        <v>-1</v>
      </c>
      <c r="K109" t="n">
        <v>-1</v>
      </c>
      <c r="L109">
        <f>HYPERLINK("https://www.defined.fi/sol/CSEkG3mT5P1GUf4HZTHdVk1syKFN6gQWokbZ4jDWpump?maker=7RKhrv7hRHXa7Z7nY4BS6EJ2V3S1zqUAtowgJ52n8Rrt","https://www.defined.fi/sol/CSEkG3mT5P1GUf4HZTHdVk1syKFN6gQWokbZ4jDWpump?maker=7RKhrv7hRHXa7Z7nY4BS6EJ2V3S1zqUAtowgJ52n8Rrt")</f>
        <v/>
      </c>
      <c r="M109">
        <f>HYPERLINK("https://dexscreener.com/solana/CSEkG3mT5P1GUf4HZTHdVk1syKFN6gQWokbZ4jDWpump?maker=7RKhrv7hRHXa7Z7nY4BS6EJ2V3S1zqUAtowgJ52n8Rrt","https://dexscreener.com/solana/CSEkG3mT5P1GUf4HZTHdVk1syKFN6gQWokbZ4jDWpump?maker=7RKhrv7hRHXa7Z7nY4BS6EJ2V3S1zqUAtowgJ52n8Rrt")</f>
        <v/>
      </c>
    </row>
    <row r="110">
      <c r="A110" t="inlineStr">
        <is>
          <t>4A7kytPerytUxsgTNt2ywVeLVRmAft8dqyFq68XDpump</t>
        </is>
      </c>
      <c r="B110" t="inlineStr">
        <is>
          <t>139954</t>
        </is>
      </c>
      <c r="C110" t="n">
        <v>2</v>
      </c>
      <c r="D110" t="n">
        <v>-0.185</v>
      </c>
      <c r="E110" t="n">
        <v>-1</v>
      </c>
      <c r="F110" t="n">
        <v>0.9320000000000001</v>
      </c>
      <c r="G110" t="n">
        <v>0.746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HYPERLINK("https://www.defined.fi/sol/4A7kytPerytUxsgTNt2ywVeLVRmAft8dqyFq68XDpump?maker=7RKhrv7hRHXa7Z7nY4BS6EJ2V3S1zqUAtowgJ52n8Rrt","https://www.defined.fi/sol/4A7kytPerytUxsgTNt2ywVeLVRmAft8dqyFq68XDpump?maker=7RKhrv7hRHXa7Z7nY4BS6EJ2V3S1zqUAtowgJ52n8Rrt")</f>
        <v/>
      </c>
      <c r="M110">
        <f>HYPERLINK("https://dexscreener.com/solana/4A7kytPerytUxsgTNt2ywVeLVRmAft8dqyFq68XDpump?maker=7RKhrv7hRHXa7Z7nY4BS6EJ2V3S1zqUAtowgJ52n8Rrt","https://dexscreener.com/solana/4A7kytPerytUxsgTNt2ywVeLVRmAft8dqyFq68XDpump?maker=7RKhrv7hRHXa7Z7nY4BS6EJ2V3S1zqUAtowgJ52n8Rrt")</f>
        <v/>
      </c>
    </row>
    <row r="111">
      <c r="A111" t="inlineStr">
        <is>
          <t>6ieMMRSUFcEFGqSzHH7YdoT7Ww1GQfvPcfHn8K7fpump</t>
        </is>
      </c>
      <c r="B111" t="inlineStr">
        <is>
          <t>TICKER</t>
        </is>
      </c>
      <c r="C111" t="n">
        <v>2</v>
      </c>
      <c r="D111" t="n">
        <v>0.068</v>
      </c>
      <c r="E111" t="n">
        <v>-1</v>
      </c>
      <c r="F111" t="n">
        <v>1.24</v>
      </c>
      <c r="G111" t="n">
        <v>1.31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HYPERLINK("https://www.defined.fi/sol/6ieMMRSUFcEFGqSzHH7YdoT7Ww1GQfvPcfHn8K7fpump?maker=7RKhrv7hRHXa7Z7nY4BS6EJ2V3S1zqUAtowgJ52n8Rrt","https://www.defined.fi/sol/6ieMMRSUFcEFGqSzHH7YdoT7Ww1GQfvPcfHn8K7fpump?maker=7RKhrv7hRHXa7Z7nY4BS6EJ2V3S1zqUAtowgJ52n8Rrt")</f>
        <v/>
      </c>
      <c r="M111">
        <f>HYPERLINK("https://dexscreener.com/solana/6ieMMRSUFcEFGqSzHH7YdoT7Ww1GQfvPcfHn8K7fpump?maker=7RKhrv7hRHXa7Z7nY4BS6EJ2V3S1zqUAtowgJ52n8Rrt","https://dexscreener.com/solana/6ieMMRSUFcEFGqSzHH7YdoT7Ww1GQfvPcfHn8K7fpump?maker=7RKhrv7hRHXa7Z7nY4BS6EJ2V3S1zqUAtowgJ52n8Rrt")</f>
        <v/>
      </c>
    </row>
    <row r="112">
      <c r="A112" t="inlineStr">
        <is>
          <t>9JeRcCXqC22tZbYvcwUb4g8GMqFrvchytb337G6Lpump</t>
        </is>
      </c>
      <c r="B112" t="inlineStr">
        <is>
          <t>YIPPEE</t>
        </is>
      </c>
      <c r="C112" t="n">
        <v>3</v>
      </c>
      <c r="D112" t="n">
        <v>-0.759</v>
      </c>
      <c r="E112" t="n">
        <v>-1</v>
      </c>
      <c r="F112" t="n">
        <v>5.32</v>
      </c>
      <c r="G112" t="n">
        <v>4.56</v>
      </c>
      <c r="H112" t="n">
        <v>3</v>
      </c>
      <c r="I112" t="n">
        <v>3</v>
      </c>
      <c r="J112" t="n">
        <v>-1</v>
      </c>
      <c r="K112" t="n">
        <v>-1</v>
      </c>
      <c r="L112">
        <f>HYPERLINK("https://www.defined.fi/sol/9JeRcCXqC22tZbYvcwUb4g8GMqFrvchytb337G6Lpump?maker=7RKhrv7hRHXa7Z7nY4BS6EJ2V3S1zqUAtowgJ52n8Rrt","https://www.defined.fi/sol/9JeRcCXqC22tZbYvcwUb4g8GMqFrvchytb337G6Lpump?maker=7RKhrv7hRHXa7Z7nY4BS6EJ2V3S1zqUAtowgJ52n8Rrt")</f>
        <v/>
      </c>
      <c r="M112">
        <f>HYPERLINK("https://dexscreener.com/solana/9JeRcCXqC22tZbYvcwUb4g8GMqFrvchytb337G6Lpump?maker=7RKhrv7hRHXa7Z7nY4BS6EJ2V3S1zqUAtowgJ52n8Rrt","https://dexscreener.com/solana/9JeRcCXqC22tZbYvcwUb4g8GMqFrvchytb337G6Lpump?maker=7RKhrv7hRHXa7Z7nY4BS6EJ2V3S1zqUAtowgJ52n8Rrt")</f>
        <v/>
      </c>
    </row>
    <row r="113">
      <c r="A113" t="inlineStr">
        <is>
          <t>2rmiHnKMJEGUArwCf58FnEwtJz3HeYbfSCJb9iewpump</t>
        </is>
      </c>
      <c r="B113" t="inlineStr">
        <is>
          <t>Carti</t>
        </is>
      </c>
      <c r="C113" t="n">
        <v>3</v>
      </c>
      <c r="D113" t="n">
        <v>0</v>
      </c>
      <c r="E113" t="n">
        <v>-1</v>
      </c>
      <c r="F113" t="n">
        <v>1.11</v>
      </c>
      <c r="G113" t="n">
        <v>0</v>
      </c>
      <c r="H113" t="n">
        <v>1</v>
      </c>
      <c r="I113" t="n">
        <v>0</v>
      </c>
      <c r="J113" t="n">
        <v>-1</v>
      </c>
      <c r="K113" t="n">
        <v>-1</v>
      </c>
      <c r="L113">
        <f>HYPERLINK("https://www.defined.fi/sol/2rmiHnKMJEGUArwCf58FnEwtJz3HeYbfSCJb9iewpump?maker=7RKhrv7hRHXa7Z7nY4BS6EJ2V3S1zqUAtowgJ52n8Rrt","https://www.defined.fi/sol/2rmiHnKMJEGUArwCf58FnEwtJz3HeYbfSCJb9iewpump?maker=7RKhrv7hRHXa7Z7nY4BS6EJ2V3S1zqUAtowgJ52n8Rrt")</f>
        <v/>
      </c>
      <c r="M113">
        <f>HYPERLINK("https://dexscreener.com/solana/2rmiHnKMJEGUArwCf58FnEwtJz3HeYbfSCJb9iewpump?maker=7RKhrv7hRHXa7Z7nY4BS6EJ2V3S1zqUAtowgJ52n8Rrt","https://dexscreener.com/solana/2rmiHnKMJEGUArwCf58FnEwtJz3HeYbfSCJb9iewpump?maker=7RKhrv7hRHXa7Z7nY4BS6EJ2V3S1zqUAtowgJ52n8Rrt")</f>
        <v/>
      </c>
    </row>
    <row r="114">
      <c r="A114" t="inlineStr">
        <is>
          <t>9j9CEtUASeMd6kUZkQWw6Kgyr4wVXRxbetBCtB91pump</t>
        </is>
      </c>
      <c r="B114" t="inlineStr">
        <is>
          <t>TRUMPAI</t>
        </is>
      </c>
      <c r="C114" t="n">
        <v>3</v>
      </c>
      <c r="D114" t="n">
        <v>0.049</v>
      </c>
      <c r="E114" t="n">
        <v>-1</v>
      </c>
      <c r="F114" t="n">
        <v>0.989</v>
      </c>
      <c r="G114" t="n">
        <v>1.04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HYPERLINK("https://www.defined.fi/sol/9j9CEtUASeMd6kUZkQWw6Kgyr4wVXRxbetBCtB91pump?maker=7RKhrv7hRHXa7Z7nY4BS6EJ2V3S1zqUAtowgJ52n8Rrt","https://www.defined.fi/sol/9j9CEtUASeMd6kUZkQWw6Kgyr4wVXRxbetBCtB91pump?maker=7RKhrv7hRHXa7Z7nY4BS6EJ2V3S1zqUAtowgJ52n8Rrt")</f>
        <v/>
      </c>
      <c r="M114">
        <f>HYPERLINK("https://dexscreener.com/solana/9j9CEtUASeMd6kUZkQWw6Kgyr4wVXRxbetBCtB91pump?maker=7RKhrv7hRHXa7Z7nY4BS6EJ2V3S1zqUAtowgJ52n8Rrt","https://dexscreener.com/solana/9j9CEtUASeMd6kUZkQWw6Kgyr4wVXRxbetBCtB91pump?maker=7RKhrv7hRHXa7Z7nY4BS6EJ2V3S1zqUAtowgJ52n8Rrt")</f>
        <v/>
      </c>
    </row>
    <row r="115">
      <c r="A115" t="inlineStr">
        <is>
          <t>CP9soziVTm3Fnc3qeXZpqVSax38sfaDSxjXQCg4apump</t>
        </is>
      </c>
      <c r="B115" t="inlineStr">
        <is>
          <t>Euphoria</t>
        </is>
      </c>
      <c r="C115" t="n">
        <v>3</v>
      </c>
      <c r="D115" t="n">
        <v>0.117</v>
      </c>
      <c r="E115" t="n">
        <v>-1</v>
      </c>
      <c r="F115" t="n">
        <v>0.889</v>
      </c>
      <c r="G115" t="n">
        <v>1.01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HYPERLINK("https://www.defined.fi/sol/CP9soziVTm3Fnc3qeXZpqVSax38sfaDSxjXQCg4apump?maker=7RKhrv7hRHXa7Z7nY4BS6EJ2V3S1zqUAtowgJ52n8Rrt","https://www.defined.fi/sol/CP9soziVTm3Fnc3qeXZpqVSax38sfaDSxjXQCg4apump?maker=7RKhrv7hRHXa7Z7nY4BS6EJ2V3S1zqUAtowgJ52n8Rrt")</f>
        <v/>
      </c>
      <c r="M115">
        <f>HYPERLINK("https://dexscreener.com/solana/CP9soziVTm3Fnc3qeXZpqVSax38sfaDSxjXQCg4apump?maker=7RKhrv7hRHXa7Z7nY4BS6EJ2V3S1zqUAtowgJ52n8Rrt","https://dexscreener.com/solana/CP9soziVTm3Fnc3qeXZpqVSax38sfaDSxjXQCg4apump?maker=7RKhrv7hRHXa7Z7nY4BS6EJ2V3S1zqUAtowgJ52n8Rrt")</f>
        <v/>
      </c>
    </row>
    <row r="116">
      <c r="A116" t="inlineStr">
        <is>
          <t>GhxnG2gGW2Pfw12bFJpeG2pt5oXtJwKazikTiJ5vgfLg</t>
        </is>
      </c>
      <c r="B116" t="inlineStr">
        <is>
          <t>EXY</t>
        </is>
      </c>
      <c r="C116" t="n">
        <v>3</v>
      </c>
      <c r="D116" t="n">
        <v>-0.078</v>
      </c>
      <c r="E116" t="n">
        <v>-1</v>
      </c>
      <c r="F116" t="n">
        <v>0.8070000000000001</v>
      </c>
      <c r="G116" t="n">
        <v>0.729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HYPERLINK("https://www.defined.fi/sol/GhxnG2gGW2Pfw12bFJpeG2pt5oXtJwKazikTiJ5vgfLg?maker=7RKhrv7hRHXa7Z7nY4BS6EJ2V3S1zqUAtowgJ52n8Rrt","https://www.defined.fi/sol/GhxnG2gGW2Pfw12bFJpeG2pt5oXtJwKazikTiJ5vgfLg?maker=7RKhrv7hRHXa7Z7nY4BS6EJ2V3S1zqUAtowgJ52n8Rrt")</f>
        <v/>
      </c>
      <c r="M116">
        <f>HYPERLINK("https://dexscreener.com/solana/GhxnG2gGW2Pfw12bFJpeG2pt5oXtJwKazikTiJ5vgfLg?maker=7RKhrv7hRHXa7Z7nY4BS6EJ2V3S1zqUAtowgJ52n8Rrt","https://dexscreener.com/solana/GhxnG2gGW2Pfw12bFJpeG2pt5oXtJwKazikTiJ5vgfLg?maker=7RKhrv7hRHXa7Z7nY4BS6EJ2V3S1zqUAtowgJ52n8Rrt")</f>
        <v/>
      </c>
    </row>
    <row r="117">
      <c r="A117" t="inlineStr">
        <is>
          <t>94rJe5dPTkbNm8zKUtXmYjDwyEV6ToBncUGP3YKYpump</t>
        </is>
      </c>
      <c r="B117" t="inlineStr">
        <is>
          <t>FAP</t>
        </is>
      </c>
      <c r="C117" t="n">
        <v>3</v>
      </c>
      <c r="D117" t="n">
        <v>-0.063</v>
      </c>
      <c r="E117" t="n">
        <v>-1</v>
      </c>
      <c r="F117" t="n">
        <v>0.973</v>
      </c>
      <c r="G117" t="n">
        <v>0.91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HYPERLINK("https://www.defined.fi/sol/94rJe5dPTkbNm8zKUtXmYjDwyEV6ToBncUGP3YKYpump?maker=7RKhrv7hRHXa7Z7nY4BS6EJ2V3S1zqUAtowgJ52n8Rrt","https://www.defined.fi/sol/94rJe5dPTkbNm8zKUtXmYjDwyEV6ToBncUGP3YKYpump?maker=7RKhrv7hRHXa7Z7nY4BS6EJ2V3S1zqUAtowgJ52n8Rrt")</f>
        <v/>
      </c>
      <c r="M117">
        <f>HYPERLINK("https://dexscreener.com/solana/94rJe5dPTkbNm8zKUtXmYjDwyEV6ToBncUGP3YKYpump?maker=7RKhrv7hRHXa7Z7nY4BS6EJ2V3S1zqUAtowgJ52n8Rrt","https://dexscreener.com/solana/94rJe5dPTkbNm8zKUtXmYjDwyEV6ToBncUGP3YKYpump?maker=7RKhrv7hRHXa7Z7nY4BS6EJ2V3S1zqUAtowgJ52n8Rrt")</f>
        <v/>
      </c>
    </row>
    <row r="118">
      <c r="A118" t="inlineStr">
        <is>
          <t>HS73wZBqgwc6EFSpxvdZFZA2vJ3yEtsHTUehSiwmpump</t>
        </is>
      </c>
      <c r="B118" t="inlineStr">
        <is>
          <t>GERTRUDE</t>
        </is>
      </c>
      <c r="C118" t="n">
        <v>3</v>
      </c>
      <c r="D118" t="n">
        <v>-0.427</v>
      </c>
      <c r="E118" t="n">
        <v>-0.13</v>
      </c>
      <c r="F118" t="n">
        <v>3.4</v>
      </c>
      <c r="G118" t="n">
        <v>2.97</v>
      </c>
      <c r="H118" t="n">
        <v>3</v>
      </c>
      <c r="I118" t="n">
        <v>2</v>
      </c>
      <c r="J118" t="n">
        <v>-1</v>
      </c>
      <c r="K118" t="n">
        <v>-1</v>
      </c>
      <c r="L118">
        <f>HYPERLINK("https://www.defined.fi/sol/HS73wZBqgwc6EFSpxvdZFZA2vJ3yEtsHTUehSiwmpump?maker=7RKhrv7hRHXa7Z7nY4BS6EJ2V3S1zqUAtowgJ52n8Rrt","https://www.defined.fi/sol/HS73wZBqgwc6EFSpxvdZFZA2vJ3yEtsHTUehSiwmpump?maker=7RKhrv7hRHXa7Z7nY4BS6EJ2V3S1zqUAtowgJ52n8Rrt")</f>
        <v/>
      </c>
      <c r="M118">
        <f>HYPERLINK("https://dexscreener.com/solana/HS73wZBqgwc6EFSpxvdZFZA2vJ3yEtsHTUehSiwmpump?maker=7RKhrv7hRHXa7Z7nY4BS6EJ2V3S1zqUAtowgJ52n8Rrt","https://dexscreener.com/solana/HS73wZBqgwc6EFSpxvdZFZA2vJ3yEtsHTUehSiwmpump?maker=7RKhrv7hRHXa7Z7nY4BS6EJ2V3S1zqUAtowgJ52n8Rrt")</f>
        <v/>
      </c>
    </row>
    <row r="119">
      <c r="A119" t="inlineStr">
        <is>
          <t>6Cmn2CknmhSvdSayqBVpiDBQj3YvKK9HrY9t8BRppump</t>
        </is>
      </c>
      <c r="B119" t="inlineStr">
        <is>
          <t>GEICO</t>
        </is>
      </c>
      <c r="C119" t="n">
        <v>3</v>
      </c>
      <c r="D119" t="n">
        <v>-0.089</v>
      </c>
      <c r="E119" t="n">
        <v>-1</v>
      </c>
      <c r="F119" t="n">
        <v>0.975</v>
      </c>
      <c r="G119" t="n">
        <v>0.886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HYPERLINK("https://www.defined.fi/sol/6Cmn2CknmhSvdSayqBVpiDBQj3YvKK9HrY9t8BRppump?maker=7RKhrv7hRHXa7Z7nY4BS6EJ2V3S1zqUAtowgJ52n8Rrt","https://www.defined.fi/sol/6Cmn2CknmhSvdSayqBVpiDBQj3YvKK9HrY9t8BRppump?maker=7RKhrv7hRHXa7Z7nY4BS6EJ2V3S1zqUAtowgJ52n8Rrt")</f>
        <v/>
      </c>
      <c r="M119">
        <f>HYPERLINK("https://dexscreener.com/solana/6Cmn2CknmhSvdSayqBVpiDBQj3YvKK9HrY9t8BRppump?maker=7RKhrv7hRHXa7Z7nY4BS6EJ2V3S1zqUAtowgJ52n8Rrt","https://dexscreener.com/solana/6Cmn2CknmhSvdSayqBVpiDBQj3YvKK9HrY9t8BRppump?maker=7RKhrv7hRHXa7Z7nY4BS6EJ2V3S1zqUAtowgJ52n8Rrt")</f>
        <v/>
      </c>
    </row>
    <row r="120">
      <c r="A120" t="inlineStr">
        <is>
          <t>DNWb1GwWv5EZoqExsEgs1D1zhEDWKHMpLG3jrzhFpump</t>
        </is>
      </c>
      <c r="B120" t="inlineStr">
        <is>
          <t>DELLE</t>
        </is>
      </c>
      <c r="C120" t="n">
        <v>4</v>
      </c>
      <c r="D120" t="n">
        <v>0.13</v>
      </c>
      <c r="E120" t="n">
        <v>0.13</v>
      </c>
      <c r="F120" t="n">
        <v>0.967</v>
      </c>
      <c r="G120" t="n">
        <v>1.1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HYPERLINK("https://www.defined.fi/sol/DNWb1GwWv5EZoqExsEgs1D1zhEDWKHMpLG3jrzhFpump?maker=7RKhrv7hRHXa7Z7nY4BS6EJ2V3S1zqUAtowgJ52n8Rrt","https://www.defined.fi/sol/DNWb1GwWv5EZoqExsEgs1D1zhEDWKHMpLG3jrzhFpump?maker=7RKhrv7hRHXa7Z7nY4BS6EJ2V3S1zqUAtowgJ52n8Rrt")</f>
        <v/>
      </c>
      <c r="M120">
        <f>HYPERLINK("https://dexscreener.com/solana/DNWb1GwWv5EZoqExsEgs1D1zhEDWKHMpLG3jrzhFpump?maker=7RKhrv7hRHXa7Z7nY4BS6EJ2V3S1zqUAtowgJ52n8Rrt","https://dexscreener.com/solana/DNWb1GwWv5EZoqExsEgs1D1zhEDWKHMpLG3jrzhFpump?maker=7RKhrv7hRHXa7Z7nY4BS6EJ2V3S1zqUAtowgJ52n8Rrt")</f>
        <v/>
      </c>
    </row>
    <row r="121">
      <c r="A121" t="inlineStr">
        <is>
          <t>DHCixDf4HiJdUjRSHRLF8jLPdX2jZHBKtgAV5Vg3pump</t>
        </is>
      </c>
      <c r="B121" t="inlineStr">
        <is>
          <t>salamander</t>
        </is>
      </c>
      <c r="C121" t="n">
        <v>4</v>
      </c>
      <c r="D121" t="n">
        <v>-0.008</v>
      </c>
      <c r="E121" t="n">
        <v>-1</v>
      </c>
      <c r="F121" t="n">
        <v>1.45</v>
      </c>
      <c r="G121" t="n">
        <v>1.44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HYPERLINK("https://www.defined.fi/sol/DHCixDf4HiJdUjRSHRLF8jLPdX2jZHBKtgAV5Vg3pump?maker=7RKhrv7hRHXa7Z7nY4BS6EJ2V3S1zqUAtowgJ52n8Rrt","https://www.defined.fi/sol/DHCixDf4HiJdUjRSHRLF8jLPdX2jZHBKtgAV5Vg3pump?maker=7RKhrv7hRHXa7Z7nY4BS6EJ2V3S1zqUAtowgJ52n8Rrt")</f>
        <v/>
      </c>
      <c r="M121">
        <f>HYPERLINK("https://dexscreener.com/solana/DHCixDf4HiJdUjRSHRLF8jLPdX2jZHBKtgAV5Vg3pump?maker=7RKhrv7hRHXa7Z7nY4BS6EJ2V3S1zqUAtowgJ52n8Rrt","https://dexscreener.com/solana/DHCixDf4HiJdUjRSHRLF8jLPdX2jZHBKtgAV5Vg3pump?maker=7RKhrv7hRHXa7Z7nY4BS6EJ2V3S1zqUAtowgJ52n8Rrt")</f>
        <v/>
      </c>
    </row>
    <row r="122">
      <c r="A122" t="inlineStr">
        <is>
          <t>8VxB2UhTGHMtQMGt28Kn9o33QcenbokJa2SidSGPpump</t>
        </is>
      </c>
      <c r="B122" t="inlineStr">
        <is>
          <t>META</t>
        </is>
      </c>
      <c r="C122" t="n">
        <v>4</v>
      </c>
      <c r="D122" t="n">
        <v>-3.58</v>
      </c>
      <c r="E122" t="n">
        <v>-0.57</v>
      </c>
      <c r="F122" t="n">
        <v>6.28</v>
      </c>
      <c r="G122" t="n">
        <v>2.7</v>
      </c>
      <c r="H122" t="n">
        <v>2</v>
      </c>
      <c r="I122" t="n">
        <v>2</v>
      </c>
      <c r="J122" t="n">
        <v>-1</v>
      </c>
      <c r="K122" t="n">
        <v>-1</v>
      </c>
      <c r="L122">
        <f>HYPERLINK("https://www.defined.fi/sol/8VxB2UhTGHMtQMGt28Kn9o33QcenbokJa2SidSGPpump?maker=7RKhrv7hRHXa7Z7nY4BS6EJ2V3S1zqUAtowgJ52n8Rrt","https://www.defined.fi/sol/8VxB2UhTGHMtQMGt28Kn9o33QcenbokJa2SidSGPpump?maker=7RKhrv7hRHXa7Z7nY4BS6EJ2V3S1zqUAtowgJ52n8Rrt")</f>
        <v/>
      </c>
      <c r="M122">
        <f>HYPERLINK("https://dexscreener.com/solana/8VxB2UhTGHMtQMGt28Kn9o33QcenbokJa2SidSGPpump?maker=7RKhrv7hRHXa7Z7nY4BS6EJ2V3S1zqUAtowgJ52n8Rrt","https://dexscreener.com/solana/8VxB2UhTGHMtQMGt28Kn9o33QcenbokJa2SidSGPpump?maker=7RKhrv7hRHXa7Z7nY4BS6EJ2V3S1zqUAtowgJ52n8Rrt")</f>
        <v/>
      </c>
    </row>
    <row r="123">
      <c r="A123" t="inlineStr">
        <is>
          <t>GoT7Y9CenGSs13dhiketDiP2ec9rqSA1i7GJTMGApump</t>
        </is>
      </c>
      <c r="B123" t="inlineStr">
        <is>
          <t>dBULLS</t>
        </is>
      </c>
      <c r="C123" t="n">
        <v>4</v>
      </c>
      <c r="D123" t="n">
        <v>-0.51</v>
      </c>
      <c r="E123" t="n">
        <v>-1</v>
      </c>
      <c r="F123" t="n">
        <v>3.28</v>
      </c>
      <c r="G123" t="n">
        <v>2.77</v>
      </c>
      <c r="H123" t="n">
        <v>2</v>
      </c>
      <c r="I123" t="n">
        <v>2</v>
      </c>
      <c r="J123" t="n">
        <v>-1</v>
      </c>
      <c r="K123" t="n">
        <v>-1</v>
      </c>
      <c r="L123">
        <f>HYPERLINK("https://www.defined.fi/sol/GoT7Y9CenGSs13dhiketDiP2ec9rqSA1i7GJTMGApump?maker=7RKhrv7hRHXa7Z7nY4BS6EJ2V3S1zqUAtowgJ52n8Rrt","https://www.defined.fi/sol/GoT7Y9CenGSs13dhiketDiP2ec9rqSA1i7GJTMGApump?maker=7RKhrv7hRHXa7Z7nY4BS6EJ2V3S1zqUAtowgJ52n8Rrt")</f>
        <v/>
      </c>
      <c r="M123">
        <f>HYPERLINK("https://dexscreener.com/solana/GoT7Y9CenGSs13dhiketDiP2ec9rqSA1i7GJTMGApump?maker=7RKhrv7hRHXa7Z7nY4BS6EJ2V3S1zqUAtowgJ52n8Rrt","https://dexscreener.com/solana/GoT7Y9CenGSs13dhiketDiP2ec9rqSA1i7GJTMGApump?maker=7RKhrv7hRHXa7Z7nY4BS6EJ2V3S1zqUAtowgJ52n8Rrt")</f>
        <v/>
      </c>
    </row>
    <row r="124">
      <c r="A124" t="inlineStr">
        <is>
          <t>niggav2CeTUuhN5b4LT26SFS9wcyEiCzY5Up3NG3D2u</t>
        </is>
      </c>
      <c r="B124" t="inlineStr">
        <is>
          <t>nigga</t>
        </is>
      </c>
      <c r="C124" t="n">
        <v>4</v>
      </c>
      <c r="D124" t="n">
        <v>-0.256</v>
      </c>
      <c r="E124" t="n">
        <v>-0.09</v>
      </c>
      <c r="F124" t="n">
        <v>2.9</v>
      </c>
      <c r="G124" t="n">
        <v>2.64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HYPERLINK("https://www.defined.fi/sol/niggav2CeTUuhN5b4LT26SFS9wcyEiCzY5Up3NG3D2u?maker=7RKhrv7hRHXa7Z7nY4BS6EJ2V3S1zqUAtowgJ52n8Rrt","https://www.defined.fi/sol/niggav2CeTUuhN5b4LT26SFS9wcyEiCzY5Up3NG3D2u?maker=7RKhrv7hRHXa7Z7nY4BS6EJ2V3S1zqUAtowgJ52n8Rrt")</f>
        <v/>
      </c>
      <c r="M124">
        <f>HYPERLINK("https://dexscreener.com/solana/niggav2CeTUuhN5b4LT26SFS9wcyEiCzY5Up3NG3D2u?maker=7RKhrv7hRHXa7Z7nY4BS6EJ2V3S1zqUAtowgJ52n8Rrt","https://dexscreener.com/solana/niggav2CeTUuhN5b4LT26SFS9wcyEiCzY5Up3NG3D2u?maker=7RKhrv7hRHXa7Z7nY4BS6EJ2V3S1zqUAtowgJ52n8Rrt")</f>
        <v/>
      </c>
    </row>
    <row r="125">
      <c r="A125" t="inlineStr">
        <is>
          <t>36b1Cnw4xcJipbDizS63jgeKtqC4CVJeKZm84imPpump</t>
        </is>
      </c>
      <c r="B125" t="inlineStr">
        <is>
          <t>lilmiquela</t>
        </is>
      </c>
      <c r="C125" t="n">
        <v>4</v>
      </c>
      <c r="D125" t="n">
        <v>-0.731</v>
      </c>
      <c r="E125" t="n">
        <v>-0.38</v>
      </c>
      <c r="F125" t="n">
        <v>1.95</v>
      </c>
      <c r="G125" t="n">
        <v>1.21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HYPERLINK("https://www.defined.fi/sol/36b1Cnw4xcJipbDizS63jgeKtqC4CVJeKZm84imPpump?maker=7RKhrv7hRHXa7Z7nY4BS6EJ2V3S1zqUAtowgJ52n8Rrt","https://www.defined.fi/sol/36b1Cnw4xcJipbDizS63jgeKtqC4CVJeKZm84imPpump?maker=7RKhrv7hRHXa7Z7nY4BS6EJ2V3S1zqUAtowgJ52n8Rrt")</f>
        <v/>
      </c>
      <c r="M125">
        <f>HYPERLINK("https://dexscreener.com/solana/36b1Cnw4xcJipbDizS63jgeKtqC4CVJeKZm84imPpump?maker=7RKhrv7hRHXa7Z7nY4BS6EJ2V3S1zqUAtowgJ52n8Rrt","https://dexscreener.com/solana/36b1Cnw4xcJipbDizS63jgeKtqC4CVJeKZm84imPpump?maker=7RKhrv7hRHXa7Z7nY4BS6EJ2V3S1zqUAtowgJ52n8Rrt")</f>
        <v/>
      </c>
    </row>
    <row r="126">
      <c r="A126" t="inlineStr">
        <is>
          <t>8i42xysrXvs7yn786MgAyokBkDtVpskt5LTpKaMYpump</t>
        </is>
      </c>
      <c r="B126" t="inlineStr">
        <is>
          <t>BARRON</t>
        </is>
      </c>
      <c r="C126" t="n">
        <v>4</v>
      </c>
      <c r="D126" t="n">
        <v>-0.487</v>
      </c>
      <c r="E126" t="n">
        <v>-0.31</v>
      </c>
      <c r="F126" t="n">
        <v>3.24</v>
      </c>
      <c r="G126" t="n">
        <v>1.07</v>
      </c>
      <c r="H126" t="n">
        <v>2</v>
      </c>
      <c r="I126" t="n">
        <v>1</v>
      </c>
      <c r="J126" t="n">
        <v>-1</v>
      </c>
      <c r="K126" t="n">
        <v>-1</v>
      </c>
      <c r="L126">
        <f>HYPERLINK("https://www.defined.fi/sol/8i42xysrXvs7yn786MgAyokBkDtVpskt5LTpKaMYpump?maker=7RKhrv7hRHXa7Z7nY4BS6EJ2V3S1zqUAtowgJ52n8Rrt","https://www.defined.fi/sol/8i42xysrXvs7yn786MgAyokBkDtVpskt5LTpKaMYpump?maker=7RKhrv7hRHXa7Z7nY4BS6EJ2V3S1zqUAtowgJ52n8Rrt")</f>
        <v/>
      </c>
      <c r="M126">
        <f>HYPERLINK("https://dexscreener.com/solana/8i42xysrXvs7yn786MgAyokBkDtVpskt5LTpKaMYpump?maker=7RKhrv7hRHXa7Z7nY4BS6EJ2V3S1zqUAtowgJ52n8Rrt","https://dexscreener.com/solana/8i42xysrXvs7yn786MgAyokBkDtVpskt5LTpKaMYpump?maker=7RKhrv7hRHXa7Z7nY4BS6EJ2V3S1zqUAtowgJ52n8Rrt")</f>
        <v/>
      </c>
    </row>
    <row r="127">
      <c r="A127" t="inlineStr">
        <is>
          <t>7Kqfa9y2hEnYuGi5tMXcchF8QPqUVAYp76Ujp3vXpump</t>
        </is>
      </c>
      <c r="B127" t="inlineStr">
        <is>
          <t>WintAI</t>
        </is>
      </c>
      <c r="C127" t="n">
        <v>4</v>
      </c>
      <c r="D127" t="n">
        <v>-1.27</v>
      </c>
      <c r="E127" t="n">
        <v>-0.41</v>
      </c>
      <c r="F127" t="n">
        <v>3.08</v>
      </c>
      <c r="G127" t="n">
        <v>1.82</v>
      </c>
      <c r="H127" t="n">
        <v>2</v>
      </c>
      <c r="I127" t="n">
        <v>2</v>
      </c>
      <c r="J127" t="n">
        <v>-1</v>
      </c>
      <c r="K127" t="n">
        <v>-1</v>
      </c>
      <c r="L127">
        <f>HYPERLINK("https://www.defined.fi/sol/7Kqfa9y2hEnYuGi5tMXcchF8QPqUVAYp76Ujp3vXpump?maker=7RKhrv7hRHXa7Z7nY4BS6EJ2V3S1zqUAtowgJ52n8Rrt","https://www.defined.fi/sol/7Kqfa9y2hEnYuGi5tMXcchF8QPqUVAYp76Ujp3vXpump?maker=7RKhrv7hRHXa7Z7nY4BS6EJ2V3S1zqUAtowgJ52n8Rrt")</f>
        <v/>
      </c>
      <c r="M127">
        <f>HYPERLINK("https://dexscreener.com/solana/7Kqfa9y2hEnYuGi5tMXcchF8QPqUVAYp76Ujp3vXpump?maker=7RKhrv7hRHXa7Z7nY4BS6EJ2V3S1zqUAtowgJ52n8Rrt","https://dexscreener.com/solana/7Kqfa9y2hEnYuGi5tMXcchF8QPqUVAYp76Ujp3vXpump?maker=7RKhrv7hRHXa7Z7nY4BS6EJ2V3S1zqUAtowgJ52n8Rrt")</f>
        <v/>
      </c>
    </row>
    <row r="128">
      <c r="A128" t="inlineStr">
        <is>
          <t>3U3a3C2tUwKUzvdudbXDPzYtY1QrHYtnWAL3Nos5pump</t>
        </is>
      </c>
      <c r="B128" t="inlineStr">
        <is>
          <t>Wint</t>
        </is>
      </c>
      <c r="C128" t="n">
        <v>4</v>
      </c>
      <c r="D128" t="n">
        <v>-2.57</v>
      </c>
      <c r="E128" t="n">
        <v>-0.44</v>
      </c>
      <c r="F128" t="n">
        <v>5.86</v>
      </c>
      <c r="G128" t="n">
        <v>3.29</v>
      </c>
      <c r="H128" t="n">
        <v>3</v>
      </c>
      <c r="I128" t="n">
        <v>1</v>
      </c>
      <c r="J128" t="n">
        <v>-1</v>
      </c>
      <c r="K128" t="n">
        <v>-1</v>
      </c>
      <c r="L128">
        <f>HYPERLINK("https://www.defined.fi/sol/3U3a3C2tUwKUzvdudbXDPzYtY1QrHYtnWAL3Nos5pump?maker=7RKhrv7hRHXa7Z7nY4BS6EJ2V3S1zqUAtowgJ52n8Rrt","https://www.defined.fi/sol/3U3a3C2tUwKUzvdudbXDPzYtY1QrHYtnWAL3Nos5pump?maker=7RKhrv7hRHXa7Z7nY4BS6EJ2V3S1zqUAtowgJ52n8Rrt")</f>
        <v/>
      </c>
      <c r="M128">
        <f>HYPERLINK("https://dexscreener.com/solana/3U3a3C2tUwKUzvdudbXDPzYtY1QrHYtnWAL3Nos5pump?maker=7RKhrv7hRHXa7Z7nY4BS6EJ2V3S1zqUAtowgJ52n8Rrt","https://dexscreener.com/solana/3U3a3C2tUwKUzvdudbXDPzYtY1QrHYtnWAL3Nos5pump?maker=7RKhrv7hRHXa7Z7nY4BS6EJ2V3S1zqUAtowgJ52n8Rrt")</f>
        <v/>
      </c>
    </row>
    <row r="129">
      <c r="A129" t="inlineStr">
        <is>
          <t>E2Zmd6LyiKLfqoaXoumzMShTrj4y4QhR6pE6YdMHpump</t>
        </is>
      </c>
      <c r="B129" t="inlineStr">
        <is>
          <t>GPTREDDIT</t>
        </is>
      </c>
      <c r="C129" t="n">
        <v>5</v>
      </c>
      <c r="D129" t="n">
        <v>-5.08</v>
      </c>
      <c r="E129" t="n">
        <v>-0.33</v>
      </c>
      <c r="F129" t="n">
        <v>15.52</v>
      </c>
      <c r="G129" t="n">
        <v>10.45</v>
      </c>
      <c r="H129" t="n">
        <v>8</v>
      </c>
      <c r="I129" t="n">
        <v>3</v>
      </c>
      <c r="J129" t="n">
        <v>-1</v>
      </c>
      <c r="K129" t="n">
        <v>-1</v>
      </c>
      <c r="L129">
        <f>HYPERLINK("https://www.defined.fi/sol/E2Zmd6LyiKLfqoaXoumzMShTrj4y4QhR6pE6YdMHpump?maker=7RKhrv7hRHXa7Z7nY4BS6EJ2V3S1zqUAtowgJ52n8Rrt","https://www.defined.fi/sol/E2Zmd6LyiKLfqoaXoumzMShTrj4y4QhR6pE6YdMHpump?maker=7RKhrv7hRHXa7Z7nY4BS6EJ2V3S1zqUAtowgJ52n8Rrt")</f>
        <v/>
      </c>
      <c r="M129">
        <f>HYPERLINK("https://dexscreener.com/solana/E2Zmd6LyiKLfqoaXoumzMShTrj4y4QhR6pE6YdMHpump?maker=7RKhrv7hRHXa7Z7nY4BS6EJ2V3S1zqUAtowgJ52n8Rrt","https://dexscreener.com/solana/E2Zmd6LyiKLfqoaXoumzMShTrj4y4QhR6pE6YdMHpump?maker=7RKhrv7hRHXa7Z7nY4BS6EJ2V3S1zqUAtowgJ52n8Rrt")</f>
        <v/>
      </c>
    </row>
    <row r="130">
      <c r="A130" t="inlineStr">
        <is>
          <t>CAyes1DDmHL33iBLYmRdmy2tC1VYacZtSiT1JmXppump</t>
        </is>
      </c>
      <c r="B130" t="inlineStr">
        <is>
          <t>conviction</t>
        </is>
      </c>
      <c r="C130" t="n">
        <v>5</v>
      </c>
      <c r="D130" t="n">
        <v>-0.031</v>
      </c>
      <c r="E130" t="n">
        <v>-0.02</v>
      </c>
      <c r="F130" t="n">
        <v>1.57</v>
      </c>
      <c r="G130" t="n">
        <v>1.53</v>
      </c>
      <c r="H130" t="n">
        <v>2</v>
      </c>
      <c r="I130" t="n">
        <v>1</v>
      </c>
      <c r="J130" t="n">
        <v>-1</v>
      </c>
      <c r="K130" t="n">
        <v>-1</v>
      </c>
      <c r="L130">
        <f>HYPERLINK("https://www.defined.fi/sol/CAyes1DDmHL33iBLYmRdmy2tC1VYacZtSiT1JmXppump?maker=7RKhrv7hRHXa7Z7nY4BS6EJ2V3S1zqUAtowgJ52n8Rrt","https://www.defined.fi/sol/CAyes1DDmHL33iBLYmRdmy2tC1VYacZtSiT1JmXppump?maker=7RKhrv7hRHXa7Z7nY4BS6EJ2V3S1zqUAtowgJ52n8Rrt")</f>
        <v/>
      </c>
      <c r="M130">
        <f>HYPERLINK("https://dexscreener.com/solana/CAyes1DDmHL33iBLYmRdmy2tC1VYacZtSiT1JmXppump?maker=7RKhrv7hRHXa7Z7nY4BS6EJ2V3S1zqUAtowgJ52n8Rrt","https://dexscreener.com/solana/CAyes1DDmHL33iBLYmRdmy2tC1VYacZtSiT1JmXppump?maker=7RKhrv7hRHXa7Z7nY4BS6EJ2V3S1zqUAtowgJ52n8Rrt")</f>
        <v/>
      </c>
    </row>
    <row r="131">
      <c r="A131" t="inlineStr">
        <is>
          <t>BZG7S9gPcN6tTopowuGiwjaSVNQzvfsiGyt2NBjDpump</t>
        </is>
      </c>
      <c r="B131" t="inlineStr">
        <is>
          <t>PRAVDA</t>
        </is>
      </c>
      <c r="C131" t="n">
        <v>5</v>
      </c>
      <c r="D131" t="n">
        <v>-0.059</v>
      </c>
      <c r="E131" t="n">
        <v>-1</v>
      </c>
      <c r="F131" t="n">
        <v>1.75</v>
      </c>
      <c r="G131" t="n">
        <v>1.69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HYPERLINK("https://www.defined.fi/sol/BZG7S9gPcN6tTopowuGiwjaSVNQzvfsiGyt2NBjDpump?maker=7RKhrv7hRHXa7Z7nY4BS6EJ2V3S1zqUAtowgJ52n8Rrt","https://www.defined.fi/sol/BZG7S9gPcN6tTopowuGiwjaSVNQzvfsiGyt2NBjDpump?maker=7RKhrv7hRHXa7Z7nY4BS6EJ2V3S1zqUAtowgJ52n8Rrt")</f>
        <v/>
      </c>
      <c r="M131">
        <f>HYPERLINK("https://dexscreener.com/solana/BZG7S9gPcN6tTopowuGiwjaSVNQzvfsiGyt2NBjDpump?maker=7RKhrv7hRHXa7Z7nY4BS6EJ2V3S1zqUAtowgJ52n8Rrt","https://dexscreener.com/solana/BZG7S9gPcN6tTopowuGiwjaSVNQzvfsiGyt2NBjDpump?maker=7RKhrv7hRHXa7Z7nY4BS6EJ2V3S1zqUAtowgJ52n8Rrt")</f>
        <v/>
      </c>
    </row>
    <row r="132">
      <c r="A132" t="inlineStr">
        <is>
          <t>5r6vZVeqFsLyDpPtuExx74mZUZ9Go9eFQXudi8GFpump</t>
        </is>
      </c>
      <c r="B132" t="inlineStr">
        <is>
          <t>Synod</t>
        </is>
      </c>
      <c r="C132" t="n">
        <v>5</v>
      </c>
      <c r="D132" t="n">
        <v>-1.43</v>
      </c>
      <c r="E132" t="n">
        <v>-0.29</v>
      </c>
      <c r="F132" t="n">
        <v>4.92</v>
      </c>
      <c r="G132" t="n">
        <v>3.48</v>
      </c>
      <c r="H132" t="n">
        <v>2</v>
      </c>
      <c r="I132" t="n">
        <v>2</v>
      </c>
      <c r="J132" t="n">
        <v>-1</v>
      </c>
      <c r="K132" t="n">
        <v>-1</v>
      </c>
      <c r="L132">
        <f>HYPERLINK("https://www.defined.fi/sol/5r6vZVeqFsLyDpPtuExx74mZUZ9Go9eFQXudi8GFpump?maker=7RKhrv7hRHXa7Z7nY4BS6EJ2V3S1zqUAtowgJ52n8Rrt","https://www.defined.fi/sol/5r6vZVeqFsLyDpPtuExx74mZUZ9Go9eFQXudi8GFpump?maker=7RKhrv7hRHXa7Z7nY4BS6EJ2V3S1zqUAtowgJ52n8Rrt")</f>
        <v/>
      </c>
      <c r="M132">
        <f>HYPERLINK("https://dexscreener.com/solana/5r6vZVeqFsLyDpPtuExx74mZUZ9Go9eFQXudi8GFpump?maker=7RKhrv7hRHXa7Z7nY4BS6EJ2V3S1zqUAtowgJ52n8Rrt","https://dexscreener.com/solana/5r6vZVeqFsLyDpPtuExx74mZUZ9Go9eFQXudi8GFpump?maker=7RKhrv7hRHXa7Z7nY4BS6EJ2V3S1zqUAtowgJ52n8Rrt")</f>
        <v/>
      </c>
    </row>
    <row r="133">
      <c r="A133" t="inlineStr">
        <is>
          <t>D3XPrsj2R2DnrsyatDVvquPL1imfd2ooGrVgjhQFpump</t>
        </is>
      </c>
      <c r="B133" t="inlineStr">
        <is>
          <t>GAI</t>
        </is>
      </c>
      <c r="C133" t="n">
        <v>5</v>
      </c>
      <c r="D133" t="n">
        <v>-0.218</v>
      </c>
      <c r="E133" t="n">
        <v>-1</v>
      </c>
      <c r="F133" t="n">
        <v>1.98</v>
      </c>
      <c r="G133" t="n">
        <v>1.77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HYPERLINK("https://www.defined.fi/sol/D3XPrsj2R2DnrsyatDVvquPL1imfd2ooGrVgjhQFpump?maker=7RKhrv7hRHXa7Z7nY4BS6EJ2V3S1zqUAtowgJ52n8Rrt","https://www.defined.fi/sol/D3XPrsj2R2DnrsyatDVvquPL1imfd2ooGrVgjhQFpump?maker=7RKhrv7hRHXa7Z7nY4BS6EJ2V3S1zqUAtowgJ52n8Rrt")</f>
        <v/>
      </c>
      <c r="M133">
        <f>HYPERLINK("https://dexscreener.com/solana/D3XPrsj2R2DnrsyatDVvquPL1imfd2ooGrVgjhQFpump?maker=7RKhrv7hRHXa7Z7nY4BS6EJ2V3S1zqUAtowgJ52n8Rrt","https://dexscreener.com/solana/D3XPrsj2R2DnrsyatDVvquPL1imfd2ooGrVgjhQFpump?maker=7RKhrv7hRHXa7Z7nY4BS6EJ2V3S1zqUAtowgJ52n8Rrt")</f>
        <v/>
      </c>
    </row>
    <row r="134">
      <c r="A134" t="inlineStr">
        <is>
          <t>GpFPrZ9bQrc9UewwnRP99AMDFxEVo9WpEDBEbefrpump</t>
        </is>
      </c>
      <c r="B134" t="inlineStr">
        <is>
          <t>AIKOL</t>
        </is>
      </c>
      <c r="C134" t="n">
        <v>5</v>
      </c>
      <c r="D134" t="n">
        <v>-5.24</v>
      </c>
      <c r="E134" t="n">
        <v>-0.75</v>
      </c>
      <c r="F134" t="n">
        <v>6.94</v>
      </c>
      <c r="G134" t="n">
        <v>1.7</v>
      </c>
      <c r="H134" t="n">
        <v>3</v>
      </c>
      <c r="I134" t="n">
        <v>1</v>
      </c>
      <c r="J134" t="n">
        <v>-1</v>
      </c>
      <c r="K134" t="n">
        <v>-1</v>
      </c>
      <c r="L134">
        <f>HYPERLINK("https://www.defined.fi/sol/GpFPrZ9bQrc9UewwnRP99AMDFxEVo9WpEDBEbefrpump?maker=7RKhrv7hRHXa7Z7nY4BS6EJ2V3S1zqUAtowgJ52n8Rrt","https://www.defined.fi/sol/GpFPrZ9bQrc9UewwnRP99AMDFxEVo9WpEDBEbefrpump?maker=7RKhrv7hRHXa7Z7nY4BS6EJ2V3S1zqUAtowgJ52n8Rrt")</f>
        <v/>
      </c>
      <c r="M134">
        <f>HYPERLINK("https://dexscreener.com/solana/GpFPrZ9bQrc9UewwnRP99AMDFxEVo9WpEDBEbefrpump?maker=7RKhrv7hRHXa7Z7nY4BS6EJ2V3S1zqUAtowgJ52n8Rrt","https://dexscreener.com/solana/GpFPrZ9bQrc9UewwnRP99AMDFxEVo9WpEDBEbefrpump?maker=7RKhrv7hRHXa7Z7nY4BS6EJ2V3S1zqUAtowgJ52n8Rrt")</f>
        <v/>
      </c>
    </row>
    <row r="135">
      <c r="A135" t="inlineStr">
        <is>
          <t>Czwjgq8XFyQLxwiBxi2QHamxStu8Ss9bguJHG8zapump</t>
        </is>
      </c>
      <c r="B135" t="inlineStr">
        <is>
          <t>unknown_Czwj</t>
        </is>
      </c>
      <c r="C135" t="n">
        <v>5</v>
      </c>
      <c r="D135" t="n">
        <v>-0.378</v>
      </c>
      <c r="E135" t="n">
        <v>-1</v>
      </c>
      <c r="F135" t="n">
        <v>0.903</v>
      </c>
      <c r="G135" t="n">
        <v>0.525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HYPERLINK("https://www.defined.fi/sol/Czwjgq8XFyQLxwiBxi2QHamxStu8Ss9bguJHG8zapump?maker=7RKhrv7hRHXa7Z7nY4BS6EJ2V3S1zqUAtowgJ52n8Rrt","https://www.defined.fi/sol/Czwjgq8XFyQLxwiBxi2QHamxStu8Ss9bguJHG8zapump?maker=7RKhrv7hRHXa7Z7nY4BS6EJ2V3S1zqUAtowgJ52n8Rrt")</f>
        <v/>
      </c>
      <c r="M135">
        <f>HYPERLINK("https://dexscreener.com/solana/Czwjgq8XFyQLxwiBxi2QHamxStu8Ss9bguJHG8zapump?maker=7RKhrv7hRHXa7Z7nY4BS6EJ2V3S1zqUAtowgJ52n8Rrt","https://dexscreener.com/solana/Czwjgq8XFyQLxwiBxi2QHamxStu8Ss9bguJHG8zapump?maker=7RKhrv7hRHXa7Z7nY4BS6EJ2V3S1zqUAtowgJ52n8Rrt")</f>
        <v/>
      </c>
    </row>
    <row r="136">
      <c r="A136" t="inlineStr">
        <is>
          <t>9jbP9Ff3MEoYoXQsA2P418p2BTCXAmZKkXAp1TzLpump</t>
        </is>
      </c>
      <c r="B136" t="inlineStr">
        <is>
          <t>Memery</t>
        </is>
      </c>
      <c r="C136" t="n">
        <v>5</v>
      </c>
      <c r="D136" t="n">
        <v>7.7</v>
      </c>
      <c r="E136" t="n">
        <v>0.87</v>
      </c>
      <c r="F136" t="n">
        <v>8.859999999999999</v>
      </c>
      <c r="G136" t="n">
        <v>16.56</v>
      </c>
      <c r="H136" t="n">
        <v>3</v>
      </c>
      <c r="I136" t="n">
        <v>10</v>
      </c>
      <c r="J136" t="n">
        <v>-1</v>
      </c>
      <c r="K136" t="n">
        <v>-1</v>
      </c>
      <c r="L136">
        <f>HYPERLINK("https://www.defined.fi/sol/9jbP9Ff3MEoYoXQsA2P418p2BTCXAmZKkXAp1TzLpump?maker=7RKhrv7hRHXa7Z7nY4BS6EJ2V3S1zqUAtowgJ52n8Rrt","https://www.defined.fi/sol/9jbP9Ff3MEoYoXQsA2P418p2BTCXAmZKkXAp1TzLpump?maker=7RKhrv7hRHXa7Z7nY4BS6EJ2V3S1zqUAtowgJ52n8Rrt")</f>
        <v/>
      </c>
      <c r="M136">
        <f>HYPERLINK("https://dexscreener.com/solana/9jbP9Ff3MEoYoXQsA2P418p2BTCXAmZKkXAp1TzLpump?maker=7RKhrv7hRHXa7Z7nY4BS6EJ2V3S1zqUAtowgJ52n8Rrt","https://dexscreener.com/solana/9jbP9Ff3MEoYoXQsA2P418p2BTCXAmZKkXAp1TzLpump?maker=7RKhrv7hRHXa7Z7nY4BS6EJ2V3S1zqUAtowgJ52n8Rrt")</f>
        <v/>
      </c>
    </row>
    <row r="137">
      <c r="A137" t="inlineStr">
        <is>
          <t>HXzVnbuTa9g7354K1WaH9XvkzoygqvWzVbzjFterpump</t>
        </is>
      </c>
      <c r="B137" t="inlineStr">
        <is>
          <t>Karen</t>
        </is>
      </c>
      <c r="C137" t="n">
        <v>5</v>
      </c>
      <c r="D137" t="n">
        <v>0</v>
      </c>
      <c r="E137" t="n">
        <v>-1</v>
      </c>
      <c r="F137" t="n">
        <v>0.785</v>
      </c>
      <c r="G137" t="n">
        <v>0.786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HYPERLINK("https://www.defined.fi/sol/HXzVnbuTa9g7354K1WaH9XvkzoygqvWzVbzjFterpump?maker=7RKhrv7hRHXa7Z7nY4BS6EJ2V3S1zqUAtowgJ52n8Rrt","https://www.defined.fi/sol/HXzVnbuTa9g7354K1WaH9XvkzoygqvWzVbzjFterpump?maker=7RKhrv7hRHXa7Z7nY4BS6EJ2V3S1zqUAtowgJ52n8Rrt")</f>
        <v/>
      </c>
      <c r="M137">
        <f>HYPERLINK("https://dexscreener.com/solana/HXzVnbuTa9g7354K1WaH9XvkzoygqvWzVbzjFterpump?maker=7RKhrv7hRHXa7Z7nY4BS6EJ2V3S1zqUAtowgJ52n8Rrt","https://dexscreener.com/solana/HXzVnbuTa9g7354K1WaH9XvkzoygqvWzVbzjFterpump?maker=7RKhrv7hRHXa7Z7nY4BS6EJ2V3S1zqUAtowgJ52n8Rrt")</f>
        <v/>
      </c>
    </row>
    <row r="138">
      <c r="A138" t="inlineStr">
        <is>
          <t>A1SLncyr1wygyU8auTS9FMutcjDLD6nw6WeKrMcfpump</t>
        </is>
      </c>
      <c r="B138" t="inlineStr">
        <is>
          <t>KAREN</t>
        </is>
      </c>
      <c r="C138" t="n">
        <v>5</v>
      </c>
      <c r="D138" t="n">
        <v>-0.127</v>
      </c>
      <c r="E138" t="n">
        <v>-1</v>
      </c>
      <c r="F138" t="n">
        <v>0.985</v>
      </c>
      <c r="G138" t="n">
        <v>0.858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HYPERLINK("https://www.defined.fi/sol/A1SLncyr1wygyU8auTS9FMutcjDLD6nw6WeKrMcfpump?maker=7RKhrv7hRHXa7Z7nY4BS6EJ2V3S1zqUAtowgJ52n8Rrt","https://www.defined.fi/sol/A1SLncyr1wygyU8auTS9FMutcjDLD6nw6WeKrMcfpump?maker=7RKhrv7hRHXa7Z7nY4BS6EJ2V3S1zqUAtowgJ52n8Rrt")</f>
        <v/>
      </c>
      <c r="M138">
        <f>HYPERLINK("https://dexscreener.com/solana/A1SLncyr1wygyU8auTS9FMutcjDLD6nw6WeKrMcfpump?maker=7RKhrv7hRHXa7Z7nY4BS6EJ2V3S1zqUAtowgJ52n8Rrt","https://dexscreener.com/solana/A1SLncyr1wygyU8auTS9FMutcjDLD6nw6WeKrMcfpump?maker=7RKhrv7hRHXa7Z7nY4BS6EJ2V3S1zqUAtowgJ52n8Rrt")</f>
        <v/>
      </c>
    </row>
    <row r="139">
      <c r="A139" t="inlineStr">
        <is>
          <t>7DssKRwQJyyu93pwzMYA1bYMU7fTjbtkKQyLCdpppump</t>
        </is>
      </c>
      <c r="B139" t="inlineStr">
        <is>
          <t>sophia</t>
        </is>
      </c>
      <c r="C139" t="n">
        <v>6</v>
      </c>
      <c r="D139" t="n">
        <v>-2.91</v>
      </c>
      <c r="E139" t="n">
        <v>-0.29</v>
      </c>
      <c r="F139" t="n">
        <v>10.1</v>
      </c>
      <c r="G139" t="n">
        <v>7.2</v>
      </c>
      <c r="H139" t="n">
        <v>4</v>
      </c>
      <c r="I139" t="n">
        <v>3</v>
      </c>
      <c r="J139" t="n">
        <v>-1</v>
      </c>
      <c r="K139" t="n">
        <v>-1</v>
      </c>
      <c r="L139">
        <f>HYPERLINK("https://www.defined.fi/sol/7DssKRwQJyyu93pwzMYA1bYMU7fTjbtkKQyLCdpppump?maker=7RKhrv7hRHXa7Z7nY4BS6EJ2V3S1zqUAtowgJ52n8Rrt","https://www.defined.fi/sol/7DssKRwQJyyu93pwzMYA1bYMU7fTjbtkKQyLCdpppump?maker=7RKhrv7hRHXa7Z7nY4BS6EJ2V3S1zqUAtowgJ52n8Rrt")</f>
        <v/>
      </c>
      <c r="M139">
        <f>HYPERLINK("https://dexscreener.com/solana/7DssKRwQJyyu93pwzMYA1bYMU7fTjbtkKQyLCdpppump?maker=7RKhrv7hRHXa7Z7nY4BS6EJ2V3S1zqUAtowgJ52n8Rrt","https://dexscreener.com/solana/7DssKRwQJyyu93pwzMYA1bYMU7fTjbtkKQyLCdpppump?maker=7RKhrv7hRHXa7Z7nY4BS6EJ2V3S1zqUAtowgJ52n8Rrt")</f>
        <v/>
      </c>
    </row>
    <row r="140">
      <c r="A140" t="inlineStr">
        <is>
          <t>CRF93sJpSXRP19opxWAgiH1sr2uv39DqGAXUvbVpump</t>
        </is>
      </c>
      <c r="B140" t="inlineStr">
        <is>
          <t>Pliny</t>
        </is>
      </c>
      <c r="C140" t="n">
        <v>6</v>
      </c>
      <c r="D140" t="n">
        <v>-5.15</v>
      </c>
      <c r="E140" t="n">
        <v>-0.44</v>
      </c>
      <c r="F140" t="n">
        <v>11.65</v>
      </c>
      <c r="G140" t="n">
        <v>6.5</v>
      </c>
      <c r="H140" t="n">
        <v>3</v>
      </c>
      <c r="I140" t="n">
        <v>3</v>
      </c>
      <c r="J140" t="n">
        <v>-1</v>
      </c>
      <c r="K140" t="n">
        <v>-1</v>
      </c>
      <c r="L140">
        <f>HYPERLINK("https://www.defined.fi/sol/CRF93sJpSXRP19opxWAgiH1sr2uv39DqGAXUvbVpump?maker=7RKhrv7hRHXa7Z7nY4BS6EJ2V3S1zqUAtowgJ52n8Rrt","https://www.defined.fi/sol/CRF93sJpSXRP19opxWAgiH1sr2uv39DqGAXUvbVpump?maker=7RKhrv7hRHXa7Z7nY4BS6EJ2V3S1zqUAtowgJ52n8Rrt")</f>
        <v/>
      </c>
      <c r="M140">
        <f>HYPERLINK("https://dexscreener.com/solana/CRF93sJpSXRP19opxWAgiH1sr2uv39DqGAXUvbVpump?maker=7RKhrv7hRHXa7Z7nY4BS6EJ2V3S1zqUAtowgJ52n8Rrt","https://dexscreener.com/solana/CRF93sJpSXRP19opxWAgiH1sr2uv39DqGAXUvbVpump?maker=7RKhrv7hRHXa7Z7nY4BS6EJ2V3S1zqUAtowgJ52n8Rrt")</f>
        <v/>
      </c>
    </row>
    <row r="141">
      <c r="A141" t="inlineStr">
        <is>
          <t>C3fDMi5t8atC6oPhg5bCSAuWpQ2Xx2jPNYdbaq3Rpump</t>
        </is>
      </c>
      <c r="B141" t="inlineStr">
        <is>
          <t>ldo</t>
        </is>
      </c>
      <c r="C141" t="n">
        <v>6</v>
      </c>
      <c r="D141" t="n">
        <v>0.14</v>
      </c>
      <c r="E141" t="n">
        <v>-1</v>
      </c>
      <c r="F141" t="n">
        <v>0.869</v>
      </c>
      <c r="G141" t="n">
        <v>1.01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HYPERLINK("https://www.defined.fi/sol/C3fDMi5t8atC6oPhg5bCSAuWpQ2Xx2jPNYdbaq3Rpump?maker=7RKhrv7hRHXa7Z7nY4BS6EJ2V3S1zqUAtowgJ52n8Rrt","https://www.defined.fi/sol/C3fDMi5t8atC6oPhg5bCSAuWpQ2Xx2jPNYdbaq3Rpump?maker=7RKhrv7hRHXa7Z7nY4BS6EJ2V3S1zqUAtowgJ52n8Rrt")</f>
        <v/>
      </c>
      <c r="M141">
        <f>HYPERLINK("https://dexscreener.com/solana/C3fDMi5t8atC6oPhg5bCSAuWpQ2Xx2jPNYdbaq3Rpump?maker=7RKhrv7hRHXa7Z7nY4BS6EJ2V3S1zqUAtowgJ52n8Rrt","https://dexscreener.com/solana/C3fDMi5t8atC6oPhg5bCSAuWpQ2Xx2jPNYdbaq3Rpump?maker=7RKhrv7hRHXa7Z7nY4BS6EJ2V3S1zqUAtowgJ52n8Rrt")</f>
        <v/>
      </c>
    </row>
    <row r="142">
      <c r="A142" t="inlineStr">
        <is>
          <t>H7jz5tmUxhGzeQZviiuZZXsvH3EBUM83G2PghABNpump</t>
        </is>
      </c>
      <c r="B142" t="inlineStr">
        <is>
          <t>Lu</t>
        </is>
      </c>
      <c r="C142" t="n">
        <v>6</v>
      </c>
      <c r="D142" t="n">
        <v>-0.954</v>
      </c>
      <c r="E142" t="n">
        <v>-0.4</v>
      </c>
      <c r="F142" t="n">
        <v>2.41</v>
      </c>
      <c r="G142" t="n">
        <v>1.45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HYPERLINK("https://www.defined.fi/sol/H7jz5tmUxhGzeQZviiuZZXsvH3EBUM83G2PghABNpump?maker=7RKhrv7hRHXa7Z7nY4BS6EJ2V3S1zqUAtowgJ52n8Rrt","https://www.defined.fi/sol/H7jz5tmUxhGzeQZviiuZZXsvH3EBUM83G2PghABNpump?maker=7RKhrv7hRHXa7Z7nY4BS6EJ2V3S1zqUAtowgJ52n8Rrt")</f>
        <v/>
      </c>
      <c r="M142">
        <f>HYPERLINK("https://dexscreener.com/solana/H7jz5tmUxhGzeQZviiuZZXsvH3EBUM83G2PghABNpump?maker=7RKhrv7hRHXa7Z7nY4BS6EJ2V3S1zqUAtowgJ52n8Rrt","https://dexscreener.com/solana/H7jz5tmUxhGzeQZviiuZZXsvH3EBUM83G2PghABNpump?maker=7RKhrv7hRHXa7Z7nY4BS6EJ2V3S1zqUAtowgJ52n8Rrt")</f>
        <v/>
      </c>
    </row>
    <row r="143">
      <c r="A143" t="inlineStr">
        <is>
          <t>9VdQ7YrEwfGWvv3J883amEbYmCQw8dD5nGX5xvudpump</t>
        </is>
      </c>
      <c r="B143" t="inlineStr">
        <is>
          <t>FI</t>
        </is>
      </c>
      <c r="C143" t="n">
        <v>6</v>
      </c>
      <c r="D143" t="n">
        <v>-1.15</v>
      </c>
      <c r="E143" t="n">
        <v>-0.1</v>
      </c>
      <c r="F143" t="n">
        <v>11.57</v>
      </c>
      <c r="G143" t="n">
        <v>10.42</v>
      </c>
      <c r="H143" t="n">
        <v>4</v>
      </c>
      <c r="I143" t="n">
        <v>3</v>
      </c>
      <c r="J143" t="n">
        <v>-1</v>
      </c>
      <c r="K143" t="n">
        <v>-1</v>
      </c>
      <c r="L143">
        <f>HYPERLINK("https://www.defined.fi/sol/9VdQ7YrEwfGWvv3J883amEbYmCQw8dD5nGX5xvudpump?maker=7RKhrv7hRHXa7Z7nY4BS6EJ2V3S1zqUAtowgJ52n8Rrt","https://www.defined.fi/sol/9VdQ7YrEwfGWvv3J883amEbYmCQw8dD5nGX5xvudpump?maker=7RKhrv7hRHXa7Z7nY4BS6EJ2V3S1zqUAtowgJ52n8Rrt")</f>
        <v/>
      </c>
      <c r="M143">
        <f>HYPERLINK("https://dexscreener.com/solana/9VdQ7YrEwfGWvv3J883amEbYmCQw8dD5nGX5xvudpump?maker=7RKhrv7hRHXa7Z7nY4BS6EJ2V3S1zqUAtowgJ52n8Rrt","https://dexscreener.com/solana/9VdQ7YrEwfGWvv3J883amEbYmCQw8dD5nGX5xvudpump?maker=7RKhrv7hRHXa7Z7nY4BS6EJ2V3S1zqUAtowgJ52n8Rrt")</f>
        <v/>
      </c>
    </row>
    <row r="144">
      <c r="A144" t="inlineStr">
        <is>
          <t>4EnM8Lfj4eZKNwwR2EGCMc8Fmzn1SLS3pPB9hVQb3ata</t>
        </is>
      </c>
      <c r="B144" t="inlineStr">
        <is>
          <t>KIBSHI</t>
        </is>
      </c>
      <c r="C144" t="n">
        <v>6</v>
      </c>
      <c r="D144" t="n">
        <v>-0.222</v>
      </c>
      <c r="E144" t="n">
        <v>-1</v>
      </c>
      <c r="F144" t="n">
        <v>1.3</v>
      </c>
      <c r="G144" t="n">
        <v>1.08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HYPERLINK("https://www.defined.fi/sol/4EnM8Lfj4eZKNwwR2EGCMc8Fmzn1SLS3pPB9hVQb3ata?maker=7RKhrv7hRHXa7Z7nY4BS6EJ2V3S1zqUAtowgJ52n8Rrt","https://www.defined.fi/sol/4EnM8Lfj4eZKNwwR2EGCMc8Fmzn1SLS3pPB9hVQb3ata?maker=7RKhrv7hRHXa7Z7nY4BS6EJ2V3S1zqUAtowgJ52n8Rrt")</f>
        <v/>
      </c>
      <c r="M144">
        <f>HYPERLINK("https://dexscreener.com/solana/4EnM8Lfj4eZKNwwR2EGCMc8Fmzn1SLS3pPB9hVQb3ata?maker=7RKhrv7hRHXa7Z7nY4BS6EJ2V3S1zqUAtowgJ52n8Rrt","https://dexscreener.com/solana/4EnM8Lfj4eZKNwwR2EGCMc8Fmzn1SLS3pPB9hVQb3ata?maker=7RKhrv7hRHXa7Z7nY4BS6EJ2V3S1zqUAtowgJ52n8Rrt")</f>
        <v/>
      </c>
    </row>
    <row r="145">
      <c r="A145" t="inlineStr">
        <is>
          <t>A848nd1r11fwDdrAmurP6Rdaxdtqsc8aet2JP3Drpump</t>
        </is>
      </c>
      <c r="B145" t="inlineStr">
        <is>
          <t>EmilyH</t>
        </is>
      </c>
      <c r="C145" t="n">
        <v>6</v>
      </c>
      <c r="D145" t="n">
        <v>-0.635</v>
      </c>
      <c r="E145" t="n">
        <v>-1</v>
      </c>
      <c r="F145" t="n">
        <v>2.52</v>
      </c>
      <c r="G145" t="n">
        <v>1.89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HYPERLINK("https://www.defined.fi/sol/A848nd1r11fwDdrAmurP6Rdaxdtqsc8aet2JP3Drpump?maker=7RKhrv7hRHXa7Z7nY4BS6EJ2V3S1zqUAtowgJ52n8Rrt","https://www.defined.fi/sol/A848nd1r11fwDdrAmurP6Rdaxdtqsc8aet2JP3Drpump?maker=7RKhrv7hRHXa7Z7nY4BS6EJ2V3S1zqUAtowgJ52n8Rrt")</f>
        <v/>
      </c>
      <c r="M145">
        <f>HYPERLINK("https://dexscreener.com/solana/A848nd1r11fwDdrAmurP6Rdaxdtqsc8aet2JP3Drpump?maker=7RKhrv7hRHXa7Z7nY4BS6EJ2V3S1zqUAtowgJ52n8Rrt","https://dexscreener.com/solana/A848nd1r11fwDdrAmurP6Rdaxdtqsc8aet2JP3Drpump?maker=7RKhrv7hRHXa7Z7nY4BS6EJ2V3S1zqUAtowgJ52n8Rrt")</f>
        <v/>
      </c>
    </row>
    <row r="146">
      <c r="A146" t="inlineStr">
        <is>
          <t>GFX3JNaXxoRK4TW4zLuECwMuVGKbASkphYnDFYVGpump</t>
        </is>
      </c>
      <c r="B146" t="inlineStr">
        <is>
          <t>unknown_GFX3</t>
        </is>
      </c>
      <c r="C146" t="n">
        <v>6</v>
      </c>
      <c r="D146" t="n">
        <v>0.07000000000000001</v>
      </c>
      <c r="E146" t="n">
        <v>0.02</v>
      </c>
      <c r="F146" t="n">
        <v>3.85</v>
      </c>
      <c r="G146" t="n">
        <v>3.92</v>
      </c>
      <c r="H146" t="n">
        <v>2</v>
      </c>
      <c r="I146" t="n">
        <v>1</v>
      </c>
      <c r="J146" t="n">
        <v>-1</v>
      </c>
      <c r="K146" t="n">
        <v>-1</v>
      </c>
      <c r="L146">
        <f>HYPERLINK("https://www.defined.fi/sol/GFX3JNaXxoRK4TW4zLuECwMuVGKbASkphYnDFYVGpump?maker=7RKhrv7hRHXa7Z7nY4BS6EJ2V3S1zqUAtowgJ52n8Rrt","https://www.defined.fi/sol/GFX3JNaXxoRK4TW4zLuECwMuVGKbASkphYnDFYVGpump?maker=7RKhrv7hRHXa7Z7nY4BS6EJ2V3S1zqUAtowgJ52n8Rrt")</f>
        <v/>
      </c>
      <c r="M146">
        <f>HYPERLINK("https://dexscreener.com/solana/GFX3JNaXxoRK4TW4zLuECwMuVGKbASkphYnDFYVGpump?maker=7RKhrv7hRHXa7Z7nY4BS6EJ2V3S1zqUAtowgJ52n8Rrt","https://dexscreener.com/solana/GFX3JNaXxoRK4TW4zLuECwMuVGKbASkphYnDFYVGpump?maker=7RKhrv7hRHXa7Z7nY4BS6EJ2V3S1zqUAtowgJ52n8Rrt")</f>
        <v/>
      </c>
    </row>
    <row r="147">
      <c r="A147" t="inlineStr">
        <is>
          <t>GANGmGApLk9f9vE6A9NyCYBREu7e7b1zkcJY6ECgpump</t>
        </is>
      </c>
      <c r="B147" t="inlineStr">
        <is>
          <t>LILY</t>
        </is>
      </c>
      <c r="C147" t="n">
        <v>6</v>
      </c>
      <c r="D147" t="n">
        <v>0.621</v>
      </c>
      <c r="E147" t="n">
        <v>0.11</v>
      </c>
      <c r="F147" t="n">
        <v>5.76</v>
      </c>
      <c r="G147" t="n">
        <v>6.38</v>
      </c>
      <c r="H147" t="n">
        <v>2</v>
      </c>
      <c r="I147" t="n">
        <v>2</v>
      </c>
      <c r="J147" t="n">
        <v>-1</v>
      </c>
      <c r="K147" t="n">
        <v>-1</v>
      </c>
      <c r="L147">
        <f>HYPERLINK("https://www.defined.fi/sol/GANGmGApLk9f9vE6A9NyCYBREu7e7b1zkcJY6ECgpump?maker=7RKhrv7hRHXa7Z7nY4BS6EJ2V3S1zqUAtowgJ52n8Rrt","https://www.defined.fi/sol/GANGmGApLk9f9vE6A9NyCYBREu7e7b1zkcJY6ECgpump?maker=7RKhrv7hRHXa7Z7nY4BS6EJ2V3S1zqUAtowgJ52n8Rrt")</f>
        <v/>
      </c>
      <c r="M147">
        <f>HYPERLINK("https://dexscreener.com/solana/GANGmGApLk9f9vE6A9NyCYBREu7e7b1zkcJY6ECgpump?maker=7RKhrv7hRHXa7Z7nY4BS6EJ2V3S1zqUAtowgJ52n8Rrt","https://dexscreener.com/solana/GANGmGApLk9f9vE6A9NyCYBREu7e7b1zkcJY6ECgpump?maker=7RKhrv7hRHXa7Z7nY4BS6EJ2V3S1zqUAtowgJ52n8Rrt")</f>
        <v/>
      </c>
    </row>
    <row r="148">
      <c r="A148" t="inlineStr">
        <is>
          <t>CxNkaaqWRmtcaSHddRzdXgQC1b81LsLmvgdPdstmpump</t>
        </is>
      </c>
      <c r="B148" t="inlineStr">
        <is>
          <t>CTRL</t>
        </is>
      </c>
      <c r="C148" t="n">
        <v>6</v>
      </c>
      <c r="D148" t="n">
        <v>0.178</v>
      </c>
      <c r="E148" t="n">
        <v>-1</v>
      </c>
      <c r="F148" t="n">
        <v>0.762</v>
      </c>
      <c r="G148" t="n">
        <v>0.9399999999999999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HYPERLINK("https://www.defined.fi/sol/CxNkaaqWRmtcaSHddRzdXgQC1b81LsLmvgdPdstmpump?maker=7RKhrv7hRHXa7Z7nY4BS6EJ2V3S1zqUAtowgJ52n8Rrt","https://www.defined.fi/sol/CxNkaaqWRmtcaSHddRzdXgQC1b81LsLmvgdPdstmpump?maker=7RKhrv7hRHXa7Z7nY4BS6EJ2V3S1zqUAtowgJ52n8Rrt")</f>
        <v/>
      </c>
      <c r="M148">
        <f>HYPERLINK("https://dexscreener.com/solana/CxNkaaqWRmtcaSHddRzdXgQC1b81LsLmvgdPdstmpump?maker=7RKhrv7hRHXa7Z7nY4BS6EJ2V3S1zqUAtowgJ52n8Rrt","https://dexscreener.com/solana/CxNkaaqWRmtcaSHddRzdXgQC1b81LsLmvgdPdstmpump?maker=7RKhrv7hRHXa7Z7nY4BS6EJ2V3S1zqUAtowgJ52n8Rrt")</f>
        <v/>
      </c>
    </row>
    <row r="149">
      <c r="A149" t="inlineStr">
        <is>
          <t>4c9isnAc8vE1r8HVi522FMud7tGJoCidCeBEq3SNpump</t>
        </is>
      </c>
      <c r="B149" t="inlineStr">
        <is>
          <t>MURAD</t>
        </is>
      </c>
      <c r="C149" t="n">
        <v>6</v>
      </c>
      <c r="D149" t="n">
        <v>0.317</v>
      </c>
      <c r="E149" t="n">
        <v>0.08</v>
      </c>
      <c r="F149" t="n">
        <v>3.86</v>
      </c>
      <c r="G149" t="n">
        <v>4.18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HYPERLINK("https://www.defined.fi/sol/4c9isnAc8vE1r8HVi522FMud7tGJoCidCeBEq3SNpump?maker=7RKhrv7hRHXa7Z7nY4BS6EJ2V3S1zqUAtowgJ52n8Rrt","https://www.defined.fi/sol/4c9isnAc8vE1r8HVi522FMud7tGJoCidCeBEq3SNpump?maker=7RKhrv7hRHXa7Z7nY4BS6EJ2V3S1zqUAtowgJ52n8Rrt")</f>
        <v/>
      </c>
      <c r="M149">
        <f>HYPERLINK("https://dexscreener.com/solana/4c9isnAc8vE1r8HVi522FMud7tGJoCidCeBEq3SNpump?maker=7RKhrv7hRHXa7Z7nY4BS6EJ2V3S1zqUAtowgJ52n8Rrt","https://dexscreener.com/solana/4c9isnAc8vE1r8HVi522FMud7tGJoCidCeBEq3SNpump?maker=7RKhrv7hRHXa7Z7nY4BS6EJ2V3S1zqUAtowgJ52n8Rrt")</f>
        <v/>
      </c>
    </row>
    <row r="150">
      <c r="A150" t="inlineStr">
        <is>
          <t>43YJdt4UDqtFgE8CHfjYmJdnSyEjjBbooPN7pP7Jpump</t>
        </is>
      </c>
      <c r="B150" t="inlineStr">
        <is>
          <t>POM</t>
        </is>
      </c>
      <c r="C150" t="n">
        <v>6</v>
      </c>
      <c r="D150" t="n">
        <v>-0.534</v>
      </c>
      <c r="E150" t="n">
        <v>-1</v>
      </c>
      <c r="F150" t="n">
        <v>1.91</v>
      </c>
      <c r="G150" t="n">
        <v>1.38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HYPERLINK("https://www.defined.fi/sol/43YJdt4UDqtFgE8CHfjYmJdnSyEjjBbooPN7pP7Jpump?maker=7RKhrv7hRHXa7Z7nY4BS6EJ2V3S1zqUAtowgJ52n8Rrt","https://www.defined.fi/sol/43YJdt4UDqtFgE8CHfjYmJdnSyEjjBbooPN7pP7Jpump?maker=7RKhrv7hRHXa7Z7nY4BS6EJ2V3S1zqUAtowgJ52n8Rrt")</f>
        <v/>
      </c>
      <c r="M150">
        <f>HYPERLINK("https://dexscreener.com/solana/43YJdt4UDqtFgE8CHfjYmJdnSyEjjBbooPN7pP7Jpump?maker=7RKhrv7hRHXa7Z7nY4BS6EJ2V3S1zqUAtowgJ52n8Rrt","https://dexscreener.com/solana/43YJdt4UDqtFgE8CHfjYmJdnSyEjjBbooPN7pP7Jpump?maker=7RKhrv7hRHXa7Z7nY4BS6EJ2V3S1zqUAtowgJ52n8Rrt")</f>
        <v/>
      </c>
    </row>
    <row r="151">
      <c r="A151" t="inlineStr">
        <is>
          <t>Hay9Q82ZJV31qYJ3VQfHAwcn7YYjoL1oA2gFuwNQpump</t>
        </is>
      </c>
      <c r="B151" t="inlineStr">
        <is>
          <t>6900</t>
        </is>
      </c>
      <c r="C151" t="n">
        <v>6</v>
      </c>
      <c r="D151" t="n">
        <v>-0.951</v>
      </c>
      <c r="E151" t="n">
        <v>-0.24</v>
      </c>
      <c r="F151" t="n">
        <v>3.88</v>
      </c>
      <c r="G151" t="n">
        <v>2.93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HYPERLINK("https://www.defined.fi/sol/Hay9Q82ZJV31qYJ3VQfHAwcn7YYjoL1oA2gFuwNQpump?maker=7RKhrv7hRHXa7Z7nY4BS6EJ2V3S1zqUAtowgJ52n8Rrt","https://www.defined.fi/sol/Hay9Q82ZJV31qYJ3VQfHAwcn7YYjoL1oA2gFuwNQpump?maker=7RKhrv7hRHXa7Z7nY4BS6EJ2V3S1zqUAtowgJ52n8Rrt")</f>
        <v/>
      </c>
      <c r="M151">
        <f>HYPERLINK("https://dexscreener.com/solana/Hay9Q82ZJV31qYJ3VQfHAwcn7YYjoL1oA2gFuwNQpump?maker=7RKhrv7hRHXa7Z7nY4BS6EJ2V3S1zqUAtowgJ52n8Rrt","https://dexscreener.com/solana/Hay9Q82ZJV31qYJ3VQfHAwcn7YYjoL1oA2gFuwNQpump?maker=7RKhrv7hRHXa7Z7nY4BS6EJ2V3S1zqUAtowgJ52n8Rrt")</f>
        <v/>
      </c>
    </row>
    <row r="152">
      <c r="A152" t="inlineStr">
        <is>
          <t>AzTxMrHa4zCT8Agg9RbpJ7Z9pPCguMaVD43kNMtSpump</t>
        </is>
      </c>
      <c r="B152" t="inlineStr">
        <is>
          <t>LAPTOP</t>
        </is>
      </c>
      <c r="C152" t="n">
        <v>6</v>
      </c>
      <c r="D152" t="n">
        <v>-1.26</v>
      </c>
      <c r="E152" t="n">
        <v>-1</v>
      </c>
      <c r="F152" t="n">
        <v>3.67</v>
      </c>
      <c r="G152" t="n">
        <v>2.41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HYPERLINK("https://www.defined.fi/sol/AzTxMrHa4zCT8Agg9RbpJ7Z9pPCguMaVD43kNMtSpump?maker=7RKhrv7hRHXa7Z7nY4BS6EJ2V3S1zqUAtowgJ52n8Rrt","https://www.defined.fi/sol/AzTxMrHa4zCT8Agg9RbpJ7Z9pPCguMaVD43kNMtSpump?maker=7RKhrv7hRHXa7Z7nY4BS6EJ2V3S1zqUAtowgJ52n8Rrt")</f>
        <v/>
      </c>
      <c r="M152">
        <f>HYPERLINK("https://dexscreener.com/solana/AzTxMrHa4zCT8Agg9RbpJ7Z9pPCguMaVD43kNMtSpump?maker=7RKhrv7hRHXa7Z7nY4BS6EJ2V3S1zqUAtowgJ52n8Rrt","https://dexscreener.com/solana/AzTxMrHa4zCT8Agg9RbpJ7Z9pPCguMaVD43kNMtSpump?maker=7RKhrv7hRHXa7Z7nY4BS6EJ2V3S1zqUAtowgJ52n8Rrt")</f>
        <v/>
      </c>
    </row>
    <row r="153">
      <c r="A153" t="inlineStr">
        <is>
          <t>EGjmqRTANyTmj4exH5MDTqKv6Hf49v1gv8Y9cY6Rpump</t>
        </is>
      </c>
      <c r="B153" t="inlineStr">
        <is>
          <t>MEOW</t>
        </is>
      </c>
      <c r="C153" t="n">
        <v>6</v>
      </c>
      <c r="D153" t="n">
        <v>-0.362</v>
      </c>
      <c r="E153" t="n">
        <v>-1</v>
      </c>
      <c r="F153" t="n">
        <v>2.5</v>
      </c>
      <c r="G153" t="n">
        <v>2.14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HYPERLINK("https://www.defined.fi/sol/EGjmqRTANyTmj4exH5MDTqKv6Hf49v1gv8Y9cY6Rpump?maker=7RKhrv7hRHXa7Z7nY4BS6EJ2V3S1zqUAtowgJ52n8Rrt","https://www.defined.fi/sol/EGjmqRTANyTmj4exH5MDTqKv6Hf49v1gv8Y9cY6Rpump?maker=7RKhrv7hRHXa7Z7nY4BS6EJ2V3S1zqUAtowgJ52n8Rrt")</f>
        <v/>
      </c>
      <c r="M153">
        <f>HYPERLINK("https://dexscreener.com/solana/EGjmqRTANyTmj4exH5MDTqKv6Hf49v1gv8Y9cY6Rpump?maker=7RKhrv7hRHXa7Z7nY4BS6EJ2V3S1zqUAtowgJ52n8Rrt","https://dexscreener.com/solana/EGjmqRTANyTmj4exH5MDTqKv6Hf49v1gv8Y9cY6Rpump?maker=7RKhrv7hRHXa7Z7nY4BS6EJ2V3S1zqUAtowgJ52n8Rrt")</f>
        <v/>
      </c>
    </row>
    <row r="154">
      <c r="A154" t="inlineStr">
        <is>
          <t>EQPW17kBinpyDfTFZGtNGWb4Rcgc68nP5zfNiPJWpump</t>
        </is>
      </c>
      <c r="B154" t="inlineStr">
        <is>
          <t>unknown_EQPW</t>
        </is>
      </c>
      <c r="C154" t="n">
        <v>6</v>
      </c>
      <c r="D154" t="n">
        <v>-0.406</v>
      </c>
      <c r="E154" t="n">
        <v>-1</v>
      </c>
      <c r="F154" t="n">
        <v>1.25</v>
      </c>
      <c r="G154" t="n">
        <v>0.848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HYPERLINK("https://www.defined.fi/sol/EQPW17kBinpyDfTFZGtNGWb4Rcgc68nP5zfNiPJWpump?maker=7RKhrv7hRHXa7Z7nY4BS6EJ2V3S1zqUAtowgJ52n8Rrt","https://www.defined.fi/sol/EQPW17kBinpyDfTFZGtNGWb4Rcgc68nP5zfNiPJWpump?maker=7RKhrv7hRHXa7Z7nY4BS6EJ2V3S1zqUAtowgJ52n8Rrt")</f>
        <v/>
      </c>
      <c r="M154">
        <f>HYPERLINK("https://dexscreener.com/solana/EQPW17kBinpyDfTFZGtNGWb4Rcgc68nP5zfNiPJWpump?maker=7RKhrv7hRHXa7Z7nY4BS6EJ2V3S1zqUAtowgJ52n8Rrt","https://dexscreener.com/solana/EQPW17kBinpyDfTFZGtNGWb4Rcgc68nP5zfNiPJWpump?maker=7RKhrv7hRHXa7Z7nY4BS6EJ2V3S1zqUAtowgJ52n8Rrt")</f>
        <v/>
      </c>
    </row>
    <row r="155">
      <c r="A155" t="inlineStr">
        <is>
          <t>GpgJxzoP8vQe4h5cU4To2UngMQp8qjfzwCz1einepump</t>
        </is>
      </c>
      <c r="B155" t="inlineStr">
        <is>
          <t>MAX</t>
        </is>
      </c>
      <c r="C155" t="n">
        <v>6</v>
      </c>
      <c r="D155" t="n">
        <v>0.205</v>
      </c>
      <c r="E155" t="n">
        <v>-1</v>
      </c>
      <c r="F155" t="n">
        <v>0.928</v>
      </c>
      <c r="G155" t="n">
        <v>1.13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HYPERLINK("https://www.defined.fi/sol/GpgJxzoP8vQe4h5cU4To2UngMQp8qjfzwCz1einepump?maker=7RKhrv7hRHXa7Z7nY4BS6EJ2V3S1zqUAtowgJ52n8Rrt","https://www.defined.fi/sol/GpgJxzoP8vQe4h5cU4To2UngMQp8qjfzwCz1einepump?maker=7RKhrv7hRHXa7Z7nY4BS6EJ2V3S1zqUAtowgJ52n8Rrt")</f>
        <v/>
      </c>
      <c r="M155">
        <f>HYPERLINK("https://dexscreener.com/solana/GpgJxzoP8vQe4h5cU4To2UngMQp8qjfzwCz1einepump?maker=7RKhrv7hRHXa7Z7nY4BS6EJ2V3S1zqUAtowgJ52n8Rrt","https://dexscreener.com/solana/GpgJxzoP8vQe4h5cU4To2UngMQp8qjfzwCz1einepump?maker=7RKhrv7hRHXa7Z7nY4BS6EJ2V3S1zqUAtowgJ52n8Rrt")</f>
        <v/>
      </c>
    </row>
    <row r="156">
      <c r="A156" t="inlineStr">
        <is>
          <t>6jLRzB2RFKtyTK9YDxpY7KXkm284e4Eqwce4fqPapump</t>
        </is>
      </c>
      <c r="B156" t="inlineStr">
        <is>
          <t>GRIMES</t>
        </is>
      </c>
      <c r="C156" t="n">
        <v>6</v>
      </c>
      <c r="D156" t="n">
        <v>-0.013</v>
      </c>
      <c r="E156" t="n">
        <v>-0.01</v>
      </c>
      <c r="F156" t="n">
        <v>0.9330000000000001</v>
      </c>
      <c r="G156" t="n">
        <v>0.92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HYPERLINK("https://www.defined.fi/sol/6jLRzB2RFKtyTK9YDxpY7KXkm284e4Eqwce4fqPapump?maker=7RKhrv7hRHXa7Z7nY4BS6EJ2V3S1zqUAtowgJ52n8Rrt","https://www.defined.fi/sol/6jLRzB2RFKtyTK9YDxpY7KXkm284e4Eqwce4fqPapump?maker=7RKhrv7hRHXa7Z7nY4BS6EJ2V3S1zqUAtowgJ52n8Rrt")</f>
        <v/>
      </c>
      <c r="M156">
        <f>HYPERLINK("https://dexscreener.com/solana/6jLRzB2RFKtyTK9YDxpY7KXkm284e4Eqwce4fqPapump?maker=7RKhrv7hRHXa7Z7nY4BS6EJ2V3S1zqUAtowgJ52n8Rrt","https://dexscreener.com/solana/6jLRzB2RFKtyTK9YDxpY7KXkm284e4Eqwce4fqPapump?maker=7RKhrv7hRHXa7Z7nY4BS6EJ2V3S1zqUAtowgJ52n8Rrt")</f>
        <v/>
      </c>
    </row>
    <row r="157">
      <c r="A157" t="inlineStr">
        <is>
          <t>vv4XzSVhvMyNgRaiaH639dViAykcqCzEvmAYDsqpump</t>
        </is>
      </c>
      <c r="B157" t="inlineStr">
        <is>
          <t>game.exe</t>
        </is>
      </c>
      <c r="C157" t="n">
        <v>6</v>
      </c>
      <c r="D157" t="n">
        <v>0.645</v>
      </c>
      <c r="E157" t="n">
        <v>-1</v>
      </c>
      <c r="F157" t="n">
        <v>6.8</v>
      </c>
      <c r="G157" t="n">
        <v>7.45</v>
      </c>
      <c r="H157" t="n">
        <v>3</v>
      </c>
      <c r="I157" t="n">
        <v>3</v>
      </c>
      <c r="J157" t="n">
        <v>-1</v>
      </c>
      <c r="K157" t="n">
        <v>-1</v>
      </c>
      <c r="L157">
        <f>HYPERLINK("https://www.defined.fi/sol/vv4XzSVhvMyNgRaiaH639dViAykcqCzEvmAYDsqpump?maker=7RKhrv7hRHXa7Z7nY4BS6EJ2V3S1zqUAtowgJ52n8Rrt","https://www.defined.fi/sol/vv4XzSVhvMyNgRaiaH639dViAykcqCzEvmAYDsqpump?maker=7RKhrv7hRHXa7Z7nY4BS6EJ2V3S1zqUAtowgJ52n8Rrt")</f>
        <v/>
      </c>
      <c r="M157">
        <f>HYPERLINK("https://dexscreener.com/solana/vv4XzSVhvMyNgRaiaH639dViAykcqCzEvmAYDsqpump?maker=7RKhrv7hRHXa7Z7nY4BS6EJ2V3S1zqUAtowgJ52n8Rrt","https://dexscreener.com/solana/vv4XzSVhvMyNgRaiaH639dViAykcqCzEvmAYDsqpump?maker=7RKhrv7hRHXa7Z7nY4BS6EJ2V3S1zqUAtowgJ52n8Rrt")</f>
        <v/>
      </c>
    </row>
    <row r="158">
      <c r="A158" t="inlineStr">
        <is>
          <t>CAu8Gh9KovSsZCG5f6cqgdutisuKU4mE3xfTp7yRpump</t>
        </is>
      </c>
      <c r="B158" t="inlineStr">
        <is>
          <t>OFFSWITCH</t>
        </is>
      </c>
      <c r="C158" t="n">
        <v>6</v>
      </c>
      <c r="D158" t="n">
        <v>-1.09</v>
      </c>
      <c r="E158" t="n">
        <v>-1</v>
      </c>
      <c r="F158" t="n">
        <v>3.77</v>
      </c>
      <c r="G158" t="n">
        <v>2.68</v>
      </c>
      <c r="H158" t="n">
        <v>2</v>
      </c>
      <c r="I158" t="n">
        <v>2</v>
      </c>
      <c r="J158" t="n">
        <v>-1</v>
      </c>
      <c r="K158" t="n">
        <v>-1</v>
      </c>
      <c r="L158">
        <f>HYPERLINK("https://www.defined.fi/sol/CAu8Gh9KovSsZCG5f6cqgdutisuKU4mE3xfTp7yRpump?maker=7RKhrv7hRHXa7Z7nY4BS6EJ2V3S1zqUAtowgJ52n8Rrt","https://www.defined.fi/sol/CAu8Gh9KovSsZCG5f6cqgdutisuKU4mE3xfTp7yRpump?maker=7RKhrv7hRHXa7Z7nY4BS6EJ2V3S1zqUAtowgJ52n8Rrt")</f>
        <v/>
      </c>
      <c r="M158">
        <f>HYPERLINK("https://dexscreener.com/solana/CAu8Gh9KovSsZCG5f6cqgdutisuKU4mE3xfTp7yRpump?maker=7RKhrv7hRHXa7Z7nY4BS6EJ2V3S1zqUAtowgJ52n8Rrt","https://dexscreener.com/solana/CAu8Gh9KovSsZCG5f6cqgdutisuKU4mE3xfTp7yRpump?maker=7RKhrv7hRHXa7Z7nY4BS6EJ2V3S1zqUAtowgJ52n8Rrt")</f>
        <v/>
      </c>
    </row>
    <row r="159">
      <c r="A159" t="inlineStr">
        <is>
          <t>4oE8cixDMe1kkVQRKrNyYU5vbfiLiS5YyyCvdVK7pump</t>
        </is>
      </c>
      <c r="B159" t="inlineStr">
        <is>
          <t>wmeme</t>
        </is>
      </c>
      <c r="C159" t="n">
        <v>6</v>
      </c>
      <c r="D159" t="n">
        <v>-0.09</v>
      </c>
      <c r="E159" t="n">
        <v>-1</v>
      </c>
      <c r="F159" t="n">
        <v>0.821</v>
      </c>
      <c r="G159" t="n">
        <v>0.732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HYPERLINK("https://www.defined.fi/sol/4oE8cixDMe1kkVQRKrNyYU5vbfiLiS5YyyCvdVK7pump?maker=7RKhrv7hRHXa7Z7nY4BS6EJ2V3S1zqUAtowgJ52n8Rrt","https://www.defined.fi/sol/4oE8cixDMe1kkVQRKrNyYU5vbfiLiS5YyyCvdVK7pump?maker=7RKhrv7hRHXa7Z7nY4BS6EJ2V3S1zqUAtowgJ52n8Rrt")</f>
        <v/>
      </c>
      <c r="M159">
        <f>HYPERLINK("https://dexscreener.com/solana/4oE8cixDMe1kkVQRKrNyYU5vbfiLiS5YyyCvdVK7pump?maker=7RKhrv7hRHXa7Z7nY4BS6EJ2V3S1zqUAtowgJ52n8Rrt","https://dexscreener.com/solana/4oE8cixDMe1kkVQRKrNyYU5vbfiLiS5YyyCvdVK7pump?maker=7RKhrv7hRHXa7Z7nY4BS6EJ2V3S1zqUAtowgJ52n8Rrt")</f>
        <v/>
      </c>
    </row>
    <row r="160">
      <c r="A160" t="inlineStr">
        <is>
          <t>4Gb3GpWe9DUW6MDXqCeUjBR7GWz6qWH1kHUSp4sZpump</t>
        </is>
      </c>
      <c r="B160" t="inlineStr">
        <is>
          <t>MOS</t>
        </is>
      </c>
      <c r="C160" t="n">
        <v>6</v>
      </c>
      <c r="D160" t="n">
        <v>-0.891</v>
      </c>
      <c r="E160" t="n">
        <v>-1</v>
      </c>
      <c r="F160" t="n">
        <v>2.3</v>
      </c>
      <c r="G160" t="n">
        <v>1.41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HYPERLINK("https://www.defined.fi/sol/4Gb3GpWe9DUW6MDXqCeUjBR7GWz6qWH1kHUSp4sZpump?maker=7RKhrv7hRHXa7Z7nY4BS6EJ2V3S1zqUAtowgJ52n8Rrt","https://www.defined.fi/sol/4Gb3GpWe9DUW6MDXqCeUjBR7GWz6qWH1kHUSp4sZpump?maker=7RKhrv7hRHXa7Z7nY4BS6EJ2V3S1zqUAtowgJ52n8Rrt")</f>
        <v/>
      </c>
      <c r="M160">
        <f>HYPERLINK("https://dexscreener.com/solana/4Gb3GpWe9DUW6MDXqCeUjBR7GWz6qWH1kHUSp4sZpump?maker=7RKhrv7hRHXa7Z7nY4BS6EJ2V3S1zqUAtowgJ52n8Rrt","https://dexscreener.com/solana/4Gb3GpWe9DUW6MDXqCeUjBR7GWz6qWH1kHUSp4sZpump?maker=7RKhrv7hRHXa7Z7nY4BS6EJ2V3S1zqUAtowgJ52n8Rrt")</f>
        <v/>
      </c>
    </row>
    <row r="161">
      <c r="A161" t="inlineStr">
        <is>
          <t>2ZVNcLF5aeFP7anV8RsUFpwXT2tChH1U3eoHaLrzpump</t>
        </is>
      </c>
      <c r="B161" t="inlineStr">
        <is>
          <t>SolanaX</t>
        </is>
      </c>
      <c r="C161" t="n">
        <v>6</v>
      </c>
      <c r="D161" t="n">
        <v>-1.7</v>
      </c>
      <c r="E161" t="n">
        <v>-0.46</v>
      </c>
      <c r="F161" t="n">
        <v>3.67</v>
      </c>
      <c r="G161" t="n">
        <v>1.97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HYPERLINK("https://www.defined.fi/sol/2ZVNcLF5aeFP7anV8RsUFpwXT2tChH1U3eoHaLrzpump?maker=7RKhrv7hRHXa7Z7nY4BS6EJ2V3S1zqUAtowgJ52n8Rrt","https://www.defined.fi/sol/2ZVNcLF5aeFP7anV8RsUFpwXT2tChH1U3eoHaLrzpump?maker=7RKhrv7hRHXa7Z7nY4BS6EJ2V3S1zqUAtowgJ52n8Rrt")</f>
        <v/>
      </c>
      <c r="M161">
        <f>HYPERLINK("https://dexscreener.com/solana/2ZVNcLF5aeFP7anV8RsUFpwXT2tChH1U3eoHaLrzpump?maker=7RKhrv7hRHXa7Z7nY4BS6EJ2V3S1zqUAtowgJ52n8Rrt","https://dexscreener.com/solana/2ZVNcLF5aeFP7anV8RsUFpwXT2tChH1U3eoHaLrzpump?maker=7RKhrv7hRHXa7Z7nY4BS6EJ2V3S1zqUAtowgJ52n8Rrt")</f>
        <v/>
      </c>
    </row>
    <row r="162">
      <c r="A162" t="inlineStr">
        <is>
          <t>F4NYatWMf2TDxgNJzcz7c1i2XjjksQb2kaEufctzpump</t>
        </is>
      </c>
      <c r="B162" t="inlineStr">
        <is>
          <t>FAITH</t>
        </is>
      </c>
      <c r="C162" t="n">
        <v>6</v>
      </c>
      <c r="D162" t="n">
        <v>9.42</v>
      </c>
      <c r="E162" t="n">
        <v>1.38</v>
      </c>
      <c r="F162" t="n">
        <v>6.8</v>
      </c>
      <c r="G162" t="n">
        <v>16.22</v>
      </c>
      <c r="H162" t="n">
        <v>2</v>
      </c>
      <c r="I162" t="n">
        <v>6</v>
      </c>
      <c r="J162" t="n">
        <v>-1</v>
      </c>
      <c r="K162" t="n">
        <v>-1</v>
      </c>
      <c r="L162">
        <f>HYPERLINK("https://www.defined.fi/sol/F4NYatWMf2TDxgNJzcz7c1i2XjjksQb2kaEufctzpump?maker=7RKhrv7hRHXa7Z7nY4BS6EJ2V3S1zqUAtowgJ52n8Rrt","https://www.defined.fi/sol/F4NYatWMf2TDxgNJzcz7c1i2XjjksQb2kaEufctzpump?maker=7RKhrv7hRHXa7Z7nY4BS6EJ2V3S1zqUAtowgJ52n8Rrt")</f>
        <v/>
      </c>
      <c r="M162">
        <f>HYPERLINK("https://dexscreener.com/solana/F4NYatWMf2TDxgNJzcz7c1i2XjjksQb2kaEufctzpump?maker=7RKhrv7hRHXa7Z7nY4BS6EJ2V3S1zqUAtowgJ52n8Rrt","https://dexscreener.com/solana/F4NYatWMf2TDxgNJzcz7c1i2XjjksQb2kaEufctzpump?maker=7RKhrv7hRHXa7Z7nY4BS6EJ2V3S1zqUAtowgJ52n8Rrt")</f>
        <v/>
      </c>
    </row>
    <row r="163">
      <c r="A163" t="inlineStr">
        <is>
          <t>EA8gnhyGTGd73LcFZRTybziXcgaPBpidHWBcpa5Lpump</t>
        </is>
      </c>
      <c r="B163" t="inlineStr">
        <is>
          <t>TRUTH</t>
        </is>
      </c>
      <c r="C163" t="n">
        <v>7</v>
      </c>
      <c r="D163" t="n">
        <v>7.52</v>
      </c>
      <c r="E163" t="n">
        <v>0.44</v>
      </c>
      <c r="F163" t="n">
        <v>26.54</v>
      </c>
      <c r="G163" t="n">
        <v>24.75</v>
      </c>
      <c r="H163" t="n">
        <v>9</v>
      </c>
      <c r="I163" t="n">
        <v>7</v>
      </c>
      <c r="J163" t="n">
        <v>-1</v>
      </c>
      <c r="K163" t="n">
        <v>-1</v>
      </c>
      <c r="L163">
        <f>HYPERLINK("https://www.defined.fi/sol/EA8gnhyGTGd73LcFZRTybziXcgaPBpidHWBcpa5Lpump?maker=7RKhrv7hRHXa7Z7nY4BS6EJ2V3S1zqUAtowgJ52n8Rrt","https://www.defined.fi/sol/EA8gnhyGTGd73LcFZRTybziXcgaPBpidHWBcpa5Lpump?maker=7RKhrv7hRHXa7Z7nY4BS6EJ2V3S1zqUAtowgJ52n8Rrt")</f>
        <v/>
      </c>
      <c r="M163">
        <f>HYPERLINK("https://dexscreener.com/solana/EA8gnhyGTGd73LcFZRTybziXcgaPBpidHWBcpa5Lpump?maker=7RKhrv7hRHXa7Z7nY4BS6EJ2V3S1zqUAtowgJ52n8Rrt","https://dexscreener.com/solana/EA8gnhyGTGd73LcFZRTybziXcgaPBpidHWBcpa5Lpump?maker=7RKhrv7hRHXa7Z7nY4BS6EJ2V3S1zqUAtowgJ52n8Rrt")</f>
        <v/>
      </c>
    </row>
    <row r="164">
      <c r="A164" t="inlineStr">
        <is>
          <t>2598iUnMBGcXk8zW8xdg4pBbBx3cxCAQZvfdu6RWpump</t>
        </is>
      </c>
      <c r="B164" t="inlineStr">
        <is>
          <t>howie</t>
        </is>
      </c>
      <c r="C164" t="n">
        <v>7</v>
      </c>
      <c r="D164" t="n">
        <v>1.87</v>
      </c>
      <c r="E164" t="n">
        <v>0.51</v>
      </c>
      <c r="F164" t="n">
        <v>3.68</v>
      </c>
      <c r="G164" t="n">
        <v>5.55</v>
      </c>
      <c r="H164" t="n">
        <v>1</v>
      </c>
      <c r="I164" t="n">
        <v>2</v>
      </c>
      <c r="J164" t="n">
        <v>-1</v>
      </c>
      <c r="K164" t="n">
        <v>-1</v>
      </c>
      <c r="L164">
        <f>HYPERLINK("https://www.defined.fi/sol/2598iUnMBGcXk8zW8xdg4pBbBx3cxCAQZvfdu6RWpump?maker=7RKhrv7hRHXa7Z7nY4BS6EJ2V3S1zqUAtowgJ52n8Rrt","https://www.defined.fi/sol/2598iUnMBGcXk8zW8xdg4pBbBx3cxCAQZvfdu6RWpump?maker=7RKhrv7hRHXa7Z7nY4BS6EJ2V3S1zqUAtowgJ52n8Rrt")</f>
        <v/>
      </c>
      <c r="M164">
        <f>HYPERLINK("https://dexscreener.com/solana/2598iUnMBGcXk8zW8xdg4pBbBx3cxCAQZvfdu6RWpump?maker=7RKhrv7hRHXa7Z7nY4BS6EJ2V3S1zqUAtowgJ52n8Rrt","https://dexscreener.com/solana/2598iUnMBGcXk8zW8xdg4pBbBx3cxCAQZvfdu6RWpump?maker=7RKhrv7hRHXa7Z7nY4BS6EJ2V3S1zqUAtowgJ52n8Rrt")</f>
        <v/>
      </c>
    </row>
    <row r="165">
      <c r="A165" t="inlineStr">
        <is>
          <t>4dxuT6juguHK4YHiXwM2gydtBzgFdxdcmBa5CETZpump</t>
        </is>
      </c>
      <c r="B165" t="inlineStr">
        <is>
          <t>GUD</t>
        </is>
      </c>
      <c r="C165" t="n">
        <v>7</v>
      </c>
      <c r="D165" t="n">
        <v>3.57</v>
      </c>
      <c r="E165" t="n">
        <v>0.52</v>
      </c>
      <c r="F165" t="n">
        <v>6.9</v>
      </c>
      <c r="G165" t="n">
        <v>10.47</v>
      </c>
      <c r="H165" t="n">
        <v>3</v>
      </c>
      <c r="I165" t="n">
        <v>8</v>
      </c>
      <c r="J165" t="n">
        <v>-1</v>
      </c>
      <c r="K165" t="n">
        <v>-1</v>
      </c>
      <c r="L165">
        <f>HYPERLINK("https://www.defined.fi/sol/4dxuT6juguHK4YHiXwM2gydtBzgFdxdcmBa5CETZpump?maker=7RKhrv7hRHXa7Z7nY4BS6EJ2V3S1zqUAtowgJ52n8Rrt","https://www.defined.fi/sol/4dxuT6juguHK4YHiXwM2gydtBzgFdxdcmBa5CETZpump?maker=7RKhrv7hRHXa7Z7nY4BS6EJ2V3S1zqUAtowgJ52n8Rrt")</f>
        <v/>
      </c>
      <c r="M165">
        <f>HYPERLINK("https://dexscreener.com/solana/4dxuT6juguHK4YHiXwM2gydtBzgFdxdcmBa5CETZpump?maker=7RKhrv7hRHXa7Z7nY4BS6EJ2V3S1zqUAtowgJ52n8Rrt","https://dexscreener.com/solana/4dxuT6juguHK4YHiXwM2gydtBzgFdxdcmBa5CETZpump?maker=7RKhrv7hRHXa7Z7nY4BS6EJ2V3S1zqUAtowgJ52n8Rrt")</f>
        <v/>
      </c>
    </row>
    <row r="166">
      <c r="A166" t="inlineStr">
        <is>
          <t>7cFK2HDmoYFK2kiVCJaVa5Fsz9eeaPFaokkLD6Qupump</t>
        </is>
      </c>
      <c r="B166" t="inlineStr">
        <is>
          <t>DPLAYS</t>
        </is>
      </c>
      <c r="C166" t="n">
        <v>7</v>
      </c>
      <c r="D166" t="n">
        <v>-3.3</v>
      </c>
      <c r="E166" t="n">
        <v>-0.24</v>
      </c>
      <c r="F166" t="n">
        <v>13.77</v>
      </c>
      <c r="G166" t="n">
        <v>10.47</v>
      </c>
      <c r="H166" t="n">
        <v>4</v>
      </c>
      <c r="I166" t="n">
        <v>4</v>
      </c>
      <c r="J166" t="n">
        <v>-1</v>
      </c>
      <c r="K166" t="n">
        <v>-1</v>
      </c>
      <c r="L166">
        <f>HYPERLINK("https://www.defined.fi/sol/7cFK2HDmoYFK2kiVCJaVa5Fsz9eeaPFaokkLD6Qupump?maker=7RKhrv7hRHXa7Z7nY4BS6EJ2V3S1zqUAtowgJ52n8Rrt","https://www.defined.fi/sol/7cFK2HDmoYFK2kiVCJaVa5Fsz9eeaPFaokkLD6Qupump?maker=7RKhrv7hRHXa7Z7nY4BS6EJ2V3S1zqUAtowgJ52n8Rrt")</f>
        <v/>
      </c>
      <c r="M166">
        <f>HYPERLINK("https://dexscreener.com/solana/7cFK2HDmoYFK2kiVCJaVa5Fsz9eeaPFaokkLD6Qupump?maker=7RKhrv7hRHXa7Z7nY4BS6EJ2V3S1zqUAtowgJ52n8Rrt","https://dexscreener.com/solana/7cFK2HDmoYFK2kiVCJaVa5Fsz9eeaPFaokkLD6Qupump?maker=7RKhrv7hRHXa7Z7nY4BS6EJ2V3S1zqUAtowgJ52n8Rrt")</f>
        <v/>
      </c>
    </row>
    <row r="167">
      <c r="A167" t="inlineStr">
        <is>
          <t>DGfTAN9oU3Muh3H6xdNt8AwzhqGYoXtfE5gp5tfnpump</t>
        </is>
      </c>
      <c r="B167" t="inlineStr">
        <is>
          <t>coob</t>
        </is>
      </c>
      <c r="C167" t="n">
        <v>7</v>
      </c>
      <c r="D167" t="n">
        <v>-0.074</v>
      </c>
      <c r="E167" t="n">
        <v>-1</v>
      </c>
      <c r="F167" t="n">
        <v>0.892</v>
      </c>
      <c r="G167" t="n">
        <v>0.8179999999999999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HYPERLINK("https://www.defined.fi/sol/DGfTAN9oU3Muh3H6xdNt8AwzhqGYoXtfE5gp5tfnpump?maker=7RKhrv7hRHXa7Z7nY4BS6EJ2V3S1zqUAtowgJ52n8Rrt","https://www.defined.fi/sol/DGfTAN9oU3Muh3H6xdNt8AwzhqGYoXtfE5gp5tfnpump?maker=7RKhrv7hRHXa7Z7nY4BS6EJ2V3S1zqUAtowgJ52n8Rrt")</f>
        <v/>
      </c>
      <c r="M167">
        <f>HYPERLINK("https://dexscreener.com/solana/DGfTAN9oU3Muh3H6xdNt8AwzhqGYoXtfE5gp5tfnpump?maker=7RKhrv7hRHXa7Z7nY4BS6EJ2V3S1zqUAtowgJ52n8Rrt","https://dexscreener.com/solana/DGfTAN9oU3Muh3H6xdNt8AwzhqGYoXtfE5gp5tfnpump?maker=7RKhrv7hRHXa7Z7nY4BS6EJ2V3S1zqUAtowgJ52n8Rrt")</f>
        <v/>
      </c>
    </row>
    <row r="168">
      <c r="A168" t="inlineStr">
        <is>
          <t>FpYxpudZnzgqewRVYxs4eBSKHF9ENGpy4NgcdKoXpump</t>
        </is>
      </c>
      <c r="B168" t="inlineStr">
        <is>
          <t>AIR</t>
        </is>
      </c>
      <c r="C168" t="n">
        <v>7</v>
      </c>
      <c r="D168" t="n">
        <v>-2.57</v>
      </c>
      <c r="E168" t="n">
        <v>-1</v>
      </c>
      <c r="F168" t="n">
        <v>3.62</v>
      </c>
      <c r="G168" t="n">
        <v>1.05</v>
      </c>
      <c r="H168" t="n">
        <v>3</v>
      </c>
      <c r="I168" t="n">
        <v>1</v>
      </c>
      <c r="J168" t="n">
        <v>-1</v>
      </c>
      <c r="K168" t="n">
        <v>-1</v>
      </c>
      <c r="L168">
        <f>HYPERLINK("https://www.defined.fi/sol/FpYxpudZnzgqewRVYxs4eBSKHF9ENGpy4NgcdKoXpump?maker=7RKhrv7hRHXa7Z7nY4BS6EJ2V3S1zqUAtowgJ52n8Rrt","https://www.defined.fi/sol/FpYxpudZnzgqewRVYxs4eBSKHF9ENGpy4NgcdKoXpump?maker=7RKhrv7hRHXa7Z7nY4BS6EJ2V3S1zqUAtowgJ52n8Rrt")</f>
        <v/>
      </c>
      <c r="M168">
        <f>HYPERLINK("https://dexscreener.com/solana/FpYxpudZnzgqewRVYxs4eBSKHF9ENGpy4NgcdKoXpump?maker=7RKhrv7hRHXa7Z7nY4BS6EJ2V3S1zqUAtowgJ52n8Rrt","https://dexscreener.com/solana/FpYxpudZnzgqewRVYxs4eBSKHF9ENGpy4NgcdKoXpump?maker=7RKhrv7hRHXa7Z7nY4BS6EJ2V3S1zqUAtowgJ52n8Rrt")</f>
        <v/>
      </c>
    </row>
    <row r="169">
      <c r="A169" t="inlineStr">
        <is>
          <t>DW5iFatrVC6Zjh5beiHPJw1JyWW1eEEXeUhLVqjBpump</t>
        </is>
      </c>
      <c r="B169" t="inlineStr">
        <is>
          <t>FPS</t>
        </is>
      </c>
      <c r="C169" t="n">
        <v>7</v>
      </c>
      <c r="D169" t="n">
        <v>-0.16</v>
      </c>
      <c r="E169" t="n">
        <v>-1</v>
      </c>
      <c r="F169" t="n">
        <v>0.895</v>
      </c>
      <c r="G169" t="n">
        <v>0.735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HYPERLINK("https://www.defined.fi/sol/DW5iFatrVC6Zjh5beiHPJw1JyWW1eEEXeUhLVqjBpump?maker=7RKhrv7hRHXa7Z7nY4BS6EJ2V3S1zqUAtowgJ52n8Rrt","https://www.defined.fi/sol/DW5iFatrVC6Zjh5beiHPJw1JyWW1eEEXeUhLVqjBpump?maker=7RKhrv7hRHXa7Z7nY4BS6EJ2V3S1zqUAtowgJ52n8Rrt")</f>
        <v/>
      </c>
      <c r="M169">
        <f>HYPERLINK("https://dexscreener.com/solana/DW5iFatrVC6Zjh5beiHPJw1JyWW1eEEXeUhLVqjBpump?maker=7RKhrv7hRHXa7Z7nY4BS6EJ2V3S1zqUAtowgJ52n8Rrt","https://dexscreener.com/solana/DW5iFatrVC6Zjh5beiHPJw1JyWW1eEEXeUhLVqjBpump?maker=7RKhrv7hRHXa7Z7nY4BS6EJ2V3S1zqUAtowgJ52n8Rrt")</f>
        <v/>
      </c>
    </row>
    <row r="170">
      <c r="A170" t="inlineStr">
        <is>
          <t>Ajaog6XjhDFZjibAFPWc3mxQTJpzfV8yDP1jSoXzvAp</t>
        </is>
      </c>
      <c r="B170" t="inlineStr">
        <is>
          <t>lowie</t>
        </is>
      </c>
      <c r="C170" t="n">
        <v>7</v>
      </c>
      <c r="D170" t="n">
        <v>-0.383</v>
      </c>
      <c r="E170" t="n">
        <v>-1</v>
      </c>
      <c r="F170" t="n">
        <v>1.07</v>
      </c>
      <c r="G170" t="n">
        <v>0.6860000000000001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HYPERLINK("https://www.defined.fi/sol/Ajaog6XjhDFZjibAFPWc3mxQTJpzfV8yDP1jSoXzvAp?maker=7RKhrv7hRHXa7Z7nY4BS6EJ2V3S1zqUAtowgJ52n8Rrt","https://www.defined.fi/sol/Ajaog6XjhDFZjibAFPWc3mxQTJpzfV8yDP1jSoXzvAp?maker=7RKhrv7hRHXa7Z7nY4BS6EJ2V3S1zqUAtowgJ52n8Rrt")</f>
        <v/>
      </c>
      <c r="M170">
        <f>HYPERLINK("https://dexscreener.com/solana/Ajaog6XjhDFZjibAFPWc3mxQTJpzfV8yDP1jSoXzvAp?maker=7RKhrv7hRHXa7Z7nY4BS6EJ2V3S1zqUAtowgJ52n8Rrt","https://dexscreener.com/solana/Ajaog6XjhDFZjibAFPWc3mxQTJpzfV8yDP1jSoXzvAp?maker=7RKhrv7hRHXa7Z7nY4BS6EJ2V3S1zqUAtowgJ52n8Rrt")</f>
        <v/>
      </c>
    </row>
    <row r="171">
      <c r="A171" t="inlineStr">
        <is>
          <t>5ywAUL3Xnb9D13dQxexp6uBapHqWWS77xQDaLqd7pump</t>
        </is>
      </c>
      <c r="B171" t="inlineStr">
        <is>
          <t>SPED</t>
        </is>
      </c>
      <c r="C171" t="n">
        <v>7</v>
      </c>
      <c r="D171" t="n">
        <v>-1.22</v>
      </c>
      <c r="E171" t="n">
        <v>-0.44</v>
      </c>
      <c r="F171" t="n">
        <v>2.77</v>
      </c>
      <c r="G171" t="n">
        <v>1.55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HYPERLINK("https://www.defined.fi/sol/5ywAUL3Xnb9D13dQxexp6uBapHqWWS77xQDaLqd7pump?maker=7RKhrv7hRHXa7Z7nY4BS6EJ2V3S1zqUAtowgJ52n8Rrt","https://www.defined.fi/sol/5ywAUL3Xnb9D13dQxexp6uBapHqWWS77xQDaLqd7pump?maker=7RKhrv7hRHXa7Z7nY4BS6EJ2V3S1zqUAtowgJ52n8Rrt")</f>
        <v/>
      </c>
      <c r="M171">
        <f>HYPERLINK("https://dexscreener.com/solana/5ywAUL3Xnb9D13dQxexp6uBapHqWWS77xQDaLqd7pump?maker=7RKhrv7hRHXa7Z7nY4BS6EJ2V3S1zqUAtowgJ52n8Rrt","https://dexscreener.com/solana/5ywAUL3Xnb9D13dQxexp6uBapHqWWS77xQDaLqd7pump?maker=7RKhrv7hRHXa7Z7nY4BS6EJ2V3S1zqUAtowgJ52n8Rrt")</f>
        <v/>
      </c>
    </row>
    <row r="172">
      <c r="A172" t="inlineStr">
        <is>
          <t>5qSMftnUdyrvikACHaxeRqFSU8cnFykyUs1gDmdVpump</t>
        </is>
      </c>
      <c r="B172" t="inlineStr">
        <is>
          <t>unknown_5qSM</t>
        </is>
      </c>
      <c r="C172" t="n">
        <v>7</v>
      </c>
      <c r="D172" t="n">
        <v>-0.061</v>
      </c>
      <c r="E172" t="n">
        <v>-1</v>
      </c>
      <c r="F172" t="n">
        <v>1.84</v>
      </c>
      <c r="G172" t="n">
        <v>1.78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HYPERLINK("https://www.defined.fi/sol/5qSMftnUdyrvikACHaxeRqFSU8cnFykyUs1gDmdVpump?maker=7RKhrv7hRHXa7Z7nY4BS6EJ2V3S1zqUAtowgJ52n8Rrt","https://www.defined.fi/sol/5qSMftnUdyrvikACHaxeRqFSU8cnFykyUs1gDmdVpump?maker=7RKhrv7hRHXa7Z7nY4BS6EJ2V3S1zqUAtowgJ52n8Rrt")</f>
        <v/>
      </c>
      <c r="M172">
        <f>HYPERLINK("https://dexscreener.com/solana/5qSMftnUdyrvikACHaxeRqFSU8cnFykyUs1gDmdVpump?maker=7RKhrv7hRHXa7Z7nY4BS6EJ2V3S1zqUAtowgJ52n8Rrt","https://dexscreener.com/solana/5qSMftnUdyrvikACHaxeRqFSU8cnFykyUs1gDmdVpump?maker=7RKhrv7hRHXa7Z7nY4BS6EJ2V3S1zqUAtowgJ52n8Rrt")</f>
        <v/>
      </c>
    </row>
    <row r="173">
      <c r="A173" t="inlineStr">
        <is>
          <t>2fLG9RQhyxcZiRmBpyA4eCiEw1oKC7FZ94F1YiB4hWC1</t>
        </is>
      </c>
      <c r="B173" t="inlineStr">
        <is>
          <t>MSTR</t>
        </is>
      </c>
      <c r="C173" t="n">
        <v>7</v>
      </c>
      <c r="D173" t="n">
        <v>-2.2</v>
      </c>
      <c r="E173" t="n">
        <v>-0.36</v>
      </c>
      <c r="F173" t="n">
        <v>6.18</v>
      </c>
      <c r="G173" t="n">
        <v>3.98</v>
      </c>
      <c r="H173" t="n">
        <v>2</v>
      </c>
      <c r="I173" t="n">
        <v>1</v>
      </c>
      <c r="J173" t="n">
        <v>-1</v>
      </c>
      <c r="K173" t="n">
        <v>-1</v>
      </c>
      <c r="L173">
        <f>HYPERLINK("https://www.defined.fi/sol/2fLG9RQhyxcZiRmBpyA4eCiEw1oKC7FZ94F1YiB4hWC1?maker=7RKhrv7hRHXa7Z7nY4BS6EJ2V3S1zqUAtowgJ52n8Rrt","https://www.defined.fi/sol/2fLG9RQhyxcZiRmBpyA4eCiEw1oKC7FZ94F1YiB4hWC1?maker=7RKhrv7hRHXa7Z7nY4BS6EJ2V3S1zqUAtowgJ52n8Rrt")</f>
        <v/>
      </c>
      <c r="M173">
        <f>HYPERLINK("https://dexscreener.com/solana/2fLG9RQhyxcZiRmBpyA4eCiEw1oKC7FZ94F1YiB4hWC1?maker=7RKhrv7hRHXa7Z7nY4BS6EJ2V3S1zqUAtowgJ52n8Rrt","https://dexscreener.com/solana/2fLG9RQhyxcZiRmBpyA4eCiEw1oKC7FZ94F1YiB4hWC1?maker=7RKhrv7hRHXa7Z7nY4BS6EJ2V3S1zqUAtowgJ52n8Rrt")</f>
        <v/>
      </c>
    </row>
    <row r="174">
      <c r="A174" t="inlineStr">
        <is>
          <t>EUaHY4Y7wxy5vexvPNxhigSQhBvDqruPbsNnRepxpump</t>
        </is>
      </c>
      <c r="B174" t="inlineStr">
        <is>
          <t>unknown_EUaH</t>
        </is>
      </c>
      <c r="C174" t="n">
        <v>7</v>
      </c>
      <c r="D174" t="n">
        <v>-0.106</v>
      </c>
      <c r="E174" t="n">
        <v>-1</v>
      </c>
      <c r="F174" t="n">
        <v>0.87</v>
      </c>
      <c r="G174" t="n">
        <v>0.764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HYPERLINK("https://www.defined.fi/sol/EUaHY4Y7wxy5vexvPNxhigSQhBvDqruPbsNnRepxpump?maker=7RKhrv7hRHXa7Z7nY4BS6EJ2V3S1zqUAtowgJ52n8Rrt","https://www.defined.fi/sol/EUaHY4Y7wxy5vexvPNxhigSQhBvDqruPbsNnRepxpump?maker=7RKhrv7hRHXa7Z7nY4BS6EJ2V3S1zqUAtowgJ52n8Rrt")</f>
        <v/>
      </c>
      <c r="M174">
        <f>HYPERLINK("https://dexscreener.com/solana/EUaHY4Y7wxy5vexvPNxhigSQhBvDqruPbsNnRepxpump?maker=7RKhrv7hRHXa7Z7nY4BS6EJ2V3S1zqUAtowgJ52n8Rrt","https://dexscreener.com/solana/EUaHY4Y7wxy5vexvPNxhigSQhBvDqruPbsNnRepxpump?maker=7RKhrv7hRHXa7Z7nY4BS6EJ2V3S1zqUAtowgJ52n8Rrt")</f>
        <v/>
      </c>
    </row>
    <row r="175">
      <c r="A175" t="inlineStr">
        <is>
          <t>GypfP2LQKBo4Ws2XmphLYyUmvsg94XMZRkSXtPNrpump</t>
        </is>
      </c>
      <c r="B175" t="inlineStr">
        <is>
          <t>Llama</t>
        </is>
      </c>
      <c r="C175" t="n">
        <v>7</v>
      </c>
      <c r="D175" t="n">
        <v>0.059</v>
      </c>
      <c r="E175" t="n">
        <v>-1</v>
      </c>
      <c r="F175" t="n">
        <v>1.21</v>
      </c>
      <c r="G175" t="n">
        <v>1.27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HYPERLINK("https://www.defined.fi/sol/GypfP2LQKBo4Ws2XmphLYyUmvsg94XMZRkSXtPNrpump?maker=7RKhrv7hRHXa7Z7nY4BS6EJ2V3S1zqUAtowgJ52n8Rrt","https://www.defined.fi/sol/GypfP2LQKBo4Ws2XmphLYyUmvsg94XMZRkSXtPNrpump?maker=7RKhrv7hRHXa7Z7nY4BS6EJ2V3S1zqUAtowgJ52n8Rrt")</f>
        <v/>
      </c>
      <c r="M175">
        <f>HYPERLINK("https://dexscreener.com/solana/GypfP2LQKBo4Ws2XmphLYyUmvsg94XMZRkSXtPNrpump?maker=7RKhrv7hRHXa7Z7nY4BS6EJ2V3S1zqUAtowgJ52n8Rrt","https://dexscreener.com/solana/GypfP2LQKBo4Ws2XmphLYyUmvsg94XMZRkSXtPNrpump?maker=7RKhrv7hRHXa7Z7nY4BS6EJ2V3S1zqUAtowgJ52n8Rrt")</f>
        <v/>
      </c>
    </row>
    <row r="176">
      <c r="A176" t="inlineStr">
        <is>
          <t>HhuNLvutiT7v6fACB4CeLhB5pzeK8ztaLKkfjsNfpump</t>
        </is>
      </c>
      <c r="B176" t="inlineStr">
        <is>
          <t>Hyper</t>
        </is>
      </c>
      <c r="C176" t="n">
        <v>7</v>
      </c>
      <c r="D176" t="n">
        <v>8.82</v>
      </c>
      <c r="E176" t="n">
        <v>0.95</v>
      </c>
      <c r="F176" t="n">
        <v>9.279999999999999</v>
      </c>
      <c r="G176" t="n">
        <v>18.09</v>
      </c>
      <c r="H176" t="n">
        <v>1</v>
      </c>
      <c r="I176" t="n">
        <v>5</v>
      </c>
      <c r="J176" t="n">
        <v>-1</v>
      </c>
      <c r="K176" t="n">
        <v>-1</v>
      </c>
      <c r="L176">
        <f>HYPERLINK("https://www.defined.fi/sol/HhuNLvutiT7v6fACB4CeLhB5pzeK8ztaLKkfjsNfpump?maker=7RKhrv7hRHXa7Z7nY4BS6EJ2V3S1zqUAtowgJ52n8Rrt","https://www.defined.fi/sol/HhuNLvutiT7v6fACB4CeLhB5pzeK8ztaLKkfjsNfpump?maker=7RKhrv7hRHXa7Z7nY4BS6EJ2V3S1zqUAtowgJ52n8Rrt")</f>
        <v/>
      </c>
      <c r="M176">
        <f>HYPERLINK("https://dexscreener.com/solana/HhuNLvutiT7v6fACB4CeLhB5pzeK8ztaLKkfjsNfpump?maker=7RKhrv7hRHXa7Z7nY4BS6EJ2V3S1zqUAtowgJ52n8Rrt","https://dexscreener.com/solana/HhuNLvutiT7v6fACB4CeLhB5pzeK8ztaLKkfjsNfpump?maker=7RKhrv7hRHXa7Z7nY4BS6EJ2V3S1zqUAtowgJ52n8Rrt")</f>
        <v/>
      </c>
    </row>
    <row r="177">
      <c r="A177" t="inlineStr">
        <is>
          <t>AY8wyv4cjais8XGPkTnahxYXbTZgmMii3MoSh5bnpump</t>
        </is>
      </c>
      <c r="B177" t="inlineStr">
        <is>
          <t>PVP</t>
        </is>
      </c>
      <c r="C177" t="n">
        <v>7</v>
      </c>
      <c r="D177" t="n">
        <v>0.061</v>
      </c>
      <c r="E177" t="n">
        <v>-1</v>
      </c>
      <c r="F177" t="n">
        <v>0.898</v>
      </c>
      <c r="G177" t="n">
        <v>0.959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HYPERLINK("https://www.defined.fi/sol/AY8wyv4cjais8XGPkTnahxYXbTZgmMii3MoSh5bnpump?maker=7RKhrv7hRHXa7Z7nY4BS6EJ2V3S1zqUAtowgJ52n8Rrt","https://www.defined.fi/sol/AY8wyv4cjais8XGPkTnahxYXbTZgmMii3MoSh5bnpump?maker=7RKhrv7hRHXa7Z7nY4BS6EJ2V3S1zqUAtowgJ52n8Rrt")</f>
        <v/>
      </c>
      <c r="M177">
        <f>HYPERLINK("https://dexscreener.com/solana/AY8wyv4cjais8XGPkTnahxYXbTZgmMii3MoSh5bnpump?maker=7RKhrv7hRHXa7Z7nY4BS6EJ2V3S1zqUAtowgJ52n8Rrt","https://dexscreener.com/solana/AY8wyv4cjais8XGPkTnahxYXbTZgmMii3MoSh5bnpump?maker=7RKhrv7hRHXa7Z7nY4BS6EJ2V3S1zqUAtowgJ52n8Rrt")</f>
        <v/>
      </c>
    </row>
    <row r="178">
      <c r="A178" t="inlineStr">
        <is>
          <t>DjvXVqa1Yu2oyC5WD4Vgu8szubS7T5dKqbeKikTJpump</t>
        </is>
      </c>
      <c r="B178" t="inlineStr">
        <is>
          <t>GABAGOOL</t>
        </is>
      </c>
      <c r="C178" t="n">
        <v>7</v>
      </c>
      <c r="D178" t="n">
        <v>-2.74</v>
      </c>
      <c r="E178" t="n">
        <v>-1</v>
      </c>
      <c r="F178" t="n">
        <v>10.18</v>
      </c>
      <c r="G178" t="n">
        <v>7.44</v>
      </c>
      <c r="H178" t="n">
        <v>4</v>
      </c>
      <c r="I178" t="n">
        <v>3</v>
      </c>
      <c r="J178" t="n">
        <v>-1</v>
      </c>
      <c r="K178" t="n">
        <v>-1</v>
      </c>
      <c r="L178">
        <f>HYPERLINK("https://www.defined.fi/sol/DjvXVqa1Yu2oyC5WD4Vgu8szubS7T5dKqbeKikTJpump?maker=7RKhrv7hRHXa7Z7nY4BS6EJ2V3S1zqUAtowgJ52n8Rrt","https://www.defined.fi/sol/DjvXVqa1Yu2oyC5WD4Vgu8szubS7T5dKqbeKikTJpump?maker=7RKhrv7hRHXa7Z7nY4BS6EJ2V3S1zqUAtowgJ52n8Rrt")</f>
        <v/>
      </c>
      <c r="M178">
        <f>HYPERLINK("https://dexscreener.com/solana/DjvXVqa1Yu2oyC5WD4Vgu8szubS7T5dKqbeKikTJpump?maker=7RKhrv7hRHXa7Z7nY4BS6EJ2V3S1zqUAtowgJ52n8Rrt","https://dexscreener.com/solana/DjvXVqa1Yu2oyC5WD4Vgu8szubS7T5dKqbeKikTJpump?maker=7RKhrv7hRHXa7Z7nY4BS6EJ2V3S1zqUAtowgJ52n8Rrt")</f>
        <v/>
      </c>
    </row>
    <row r="179">
      <c r="A179" t="inlineStr">
        <is>
          <t>3vamTntgwAvrkVwZtzjb4YxycGtpkZR28eas3HExpump</t>
        </is>
      </c>
      <c r="B179" t="inlineStr">
        <is>
          <t>b4b</t>
        </is>
      </c>
      <c r="C179" t="n">
        <v>7</v>
      </c>
      <c r="D179" t="n">
        <v>-0.35</v>
      </c>
      <c r="E179" t="n">
        <v>-1</v>
      </c>
      <c r="F179" t="n">
        <v>2.72</v>
      </c>
      <c r="G179" t="n">
        <v>2.37</v>
      </c>
      <c r="H179" t="n">
        <v>4</v>
      </c>
      <c r="I179" t="n">
        <v>2</v>
      </c>
      <c r="J179" t="n">
        <v>-1</v>
      </c>
      <c r="K179" t="n">
        <v>-1</v>
      </c>
      <c r="L179">
        <f>HYPERLINK("https://www.defined.fi/sol/3vamTntgwAvrkVwZtzjb4YxycGtpkZR28eas3HExpump?maker=7RKhrv7hRHXa7Z7nY4BS6EJ2V3S1zqUAtowgJ52n8Rrt","https://www.defined.fi/sol/3vamTntgwAvrkVwZtzjb4YxycGtpkZR28eas3HExpump?maker=7RKhrv7hRHXa7Z7nY4BS6EJ2V3S1zqUAtowgJ52n8Rrt")</f>
        <v/>
      </c>
      <c r="M179">
        <f>HYPERLINK("https://dexscreener.com/solana/3vamTntgwAvrkVwZtzjb4YxycGtpkZR28eas3HExpump?maker=7RKhrv7hRHXa7Z7nY4BS6EJ2V3S1zqUAtowgJ52n8Rrt","https://dexscreener.com/solana/3vamTntgwAvrkVwZtzjb4YxycGtpkZR28eas3HExpump?maker=7RKhrv7hRHXa7Z7nY4BS6EJ2V3S1zqUAtowgJ52n8Rrt")</f>
        <v/>
      </c>
    </row>
    <row r="180">
      <c r="A180" t="inlineStr">
        <is>
          <t>7jdFAkVtMEoJfm2drUwoULodfS4dKREZKxBWCUJApump</t>
        </is>
      </c>
      <c r="B180" t="inlineStr">
        <is>
          <t>CONDOM</t>
        </is>
      </c>
      <c r="C180" t="n">
        <v>7</v>
      </c>
      <c r="D180" t="n">
        <v>-0.768</v>
      </c>
      <c r="E180" t="n">
        <v>-1</v>
      </c>
      <c r="F180" t="n">
        <v>1.86</v>
      </c>
      <c r="G180" t="n">
        <v>1.09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HYPERLINK("https://www.defined.fi/sol/7jdFAkVtMEoJfm2drUwoULodfS4dKREZKxBWCUJApump?maker=7RKhrv7hRHXa7Z7nY4BS6EJ2V3S1zqUAtowgJ52n8Rrt","https://www.defined.fi/sol/7jdFAkVtMEoJfm2drUwoULodfS4dKREZKxBWCUJApump?maker=7RKhrv7hRHXa7Z7nY4BS6EJ2V3S1zqUAtowgJ52n8Rrt")</f>
        <v/>
      </c>
      <c r="M180">
        <f>HYPERLINK("https://dexscreener.com/solana/7jdFAkVtMEoJfm2drUwoULodfS4dKREZKxBWCUJApump?maker=7RKhrv7hRHXa7Z7nY4BS6EJ2V3S1zqUAtowgJ52n8Rrt","https://dexscreener.com/solana/7jdFAkVtMEoJfm2drUwoULodfS4dKREZKxBWCUJApump?maker=7RKhrv7hRHXa7Z7nY4BS6EJ2V3S1zqUAtowgJ52n8Rrt")</f>
        <v/>
      </c>
    </row>
    <row r="181">
      <c r="A181" t="inlineStr">
        <is>
          <t>HDt2j2VndCC4L6zGRCqjqWpP8Uo1PoqUQNTycLqppump</t>
        </is>
      </c>
      <c r="B181" t="inlineStr">
        <is>
          <t>Bertie</t>
        </is>
      </c>
      <c r="C181" t="n">
        <v>7</v>
      </c>
      <c r="D181" t="n">
        <v>0.543</v>
      </c>
      <c r="E181" t="n">
        <v>0.2</v>
      </c>
      <c r="F181" t="n">
        <v>2.79</v>
      </c>
      <c r="G181" t="n">
        <v>3.33</v>
      </c>
      <c r="H181" t="n">
        <v>1</v>
      </c>
      <c r="I181" t="n">
        <v>2</v>
      </c>
      <c r="J181" t="n">
        <v>-1</v>
      </c>
      <c r="K181" t="n">
        <v>-1</v>
      </c>
      <c r="L181">
        <f>HYPERLINK("https://www.defined.fi/sol/HDt2j2VndCC4L6zGRCqjqWpP8Uo1PoqUQNTycLqppump?maker=7RKhrv7hRHXa7Z7nY4BS6EJ2V3S1zqUAtowgJ52n8Rrt","https://www.defined.fi/sol/HDt2j2VndCC4L6zGRCqjqWpP8Uo1PoqUQNTycLqppump?maker=7RKhrv7hRHXa7Z7nY4BS6EJ2V3S1zqUAtowgJ52n8Rrt")</f>
        <v/>
      </c>
      <c r="M181">
        <f>HYPERLINK("https://dexscreener.com/solana/HDt2j2VndCC4L6zGRCqjqWpP8Uo1PoqUQNTycLqppump?maker=7RKhrv7hRHXa7Z7nY4BS6EJ2V3S1zqUAtowgJ52n8Rrt","https://dexscreener.com/solana/HDt2j2VndCC4L6zGRCqjqWpP8Uo1PoqUQNTycLqppump?maker=7RKhrv7hRHXa7Z7nY4BS6EJ2V3S1zqUAtowgJ52n8Rrt")</f>
        <v/>
      </c>
    </row>
    <row r="182">
      <c r="A182" t="inlineStr">
        <is>
          <t>GBmjpNn8XthgboSTq8HtTrT6ibYya5H6zSGaCswwpump</t>
        </is>
      </c>
      <c r="B182" t="inlineStr">
        <is>
          <t>VIX6900</t>
        </is>
      </c>
      <c r="C182" t="n">
        <v>7</v>
      </c>
      <c r="D182" t="n">
        <v>-0.021</v>
      </c>
      <c r="E182" t="n">
        <v>-1</v>
      </c>
      <c r="F182" t="n">
        <v>1.4</v>
      </c>
      <c r="G182" t="n">
        <v>1.38</v>
      </c>
      <c r="H182" t="n">
        <v>2</v>
      </c>
      <c r="I182" t="n">
        <v>1</v>
      </c>
      <c r="J182" t="n">
        <v>-1</v>
      </c>
      <c r="K182" t="n">
        <v>-1</v>
      </c>
      <c r="L182">
        <f>HYPERLINK("https://www.defined.fi/sol/GBmjpNn8XthgboSTq8HtTrT6ibYya5H6zSGaCswwpump?maker=7RKhrv7hRHXa7Z7nY4BS6EJ2V3S1zqUAtowgJ52n8Rrt","https://www.defined.fi/sol/GBmjpNn8XthgboSTq8HtTrT6ibYya5H6zSGaCswwpump?maker=7RKhrv7hRHXa7Z7nY4BS6EJ2V3S1zqUAtowgJ52n8Rrt")</f>
        <v/>
      </c>
      <c r="M182">
        <f>HYPERLINK("https://dexscreener.com/solana/GBmjpNn8XthgboSTq8HtTrT6ibYya5H6zSGaCswwpump?maker=7RKhrv7hRHXa7Z7nY4BS6EJ2V3S1zqUAtowgJ52n8Rrt","https://dexscreener.com/solana/GBmjpNn8XthgboSTq8HtTrT6ibYya5H6zSGaCswwpump?maker=7RKhrv7hRHXa7Z7nY4BS6EJ2V3S1zqUAtowgJ52n8Rrt")</f>
        <v/>
      </c>
    </row>
    <row r="183">
      <c r="A183" t="inlineStr">
        <is>
          <t>2aTELUw1Xx5WsztpcffUTwYWrAbArTj1oLwcB3dWpump</t>
        </is>
      </c>
      <c r="B183" t="inlineStr">
        <is>
          <t>Jonathan</t>
        </is>
      </c>
      <c r="C183" t="n">
        <v>7</v>
      </c>
      <c r="D183" t="n">
        <v>-0.03</v>
      </c>
      <c r="E183" t="n">
        <v>-1</v>
      </c>
      <c r="F183" t="n">
        <v>0.899</v>
      </c>
      <c r="G183" t="n">
        <v>0.869</v>
      </c>
      <c r="H183" t="n">
        <v>1</v>
      </c>
      <c r="I183" t="n">
        <v>1</v>
      </c>
      <c r="J183" t="n">
        <v>-1</v>
      </c>
      <c r="K183" t="n">
        <v>-1</v>
      </c>
      <c r="L183">
        <f>HYPERLINK("https://www.defined.fi/sol/2aTELUw1Xx5WsztpcffUTwYWrAbArTj1oLwcB3dWpump?maker=7RKhrv7hRHXa7Z7nY4BS6EJ2V3S1zqUAtowgJ52n8Rrt","https://www.defined.fi/sol/2aTELUw1Xx5WsztpcffUTwYWrAbArTj1oLwcB3dWpump?maker=7RKhrv7hRHXa7Z7nY4BS6EJ2V3S1zqUAtowgJ52n8Rrt")</f>
        <v/>
      </c>
      <c r="M183">
        <f>HYPERLINK("https://dexscreener.com/solana/2aTELUw1Xx5WsztpcffUTwYWrAbArTj1oLwcB3dWpump?maker=7RKhrv7hRHXa7Z7nY4BS6EJ2V3S1zqUAtowgJ52n8Rrt","https://dexscreener.com/solana/2aTELUw1Xx5WsztpcffUTwYWrAbArTj1oLwcB3dWpump?maker=7RKhrv7hRHXa7Z7nY4BS6EJ2V3S1zqUAtowgJ52n8Rrt")</f>
        <v/>
      </c>
    </row>
    <row r="184">
      <c r="A184" t="inlineStr">
        <is>
          <t>CsxRWbQDipnuFhPVBje56Ffx725h2t5M88vqKLExpump</t>
        </is>
      </c>
      <c r="B184" t="inlineStr">
        <is>
          <t>STFU</t>
        </is>
      </c>
      <c r="C184" t="n">
        <v>7</v>
      </c>
      <c r="D184" t="n">
        <v>-0.581</v>
      </c>
      <c r="E184" t="n">
        <v>-1</v>
      </c>
      <c r="F184" t="n">
        <v>1.5</v>
      </c>
      <c r="G184" t="n">
        <v>0.923</v>
      </c>
      <c r="H184" t="n">
        <v>2</v>
      </c>
      <c r="I184" t="n">
        <v>1</v>
      </c>
      <c r="J184" t="n">
        <v>-1</v>
      </c>
      <c r="K184" t="n">
        <v>-1</v>
      </c>
      <c r="L184">
        <f>HYPERLINK("https://www.defined.fi/sol/CsxRWbQDipnuFhPVBje56Ffx725h2t5M88vqKLExpump?maker=7RKhrv7hRHXa7Z7nY4BS6EJ2V3S1zqUAtowgJ52n8Rrt","https://www.defined.fi/sol/CsxRWbQDipnuFhPVBje56Ffx725h2t5M88vqKLExpump?maker=7RKhrv7hRHXa7Z7nY4BS6EJ2V3S1zqUAtowgJ52n8Rrt")</f>
        <v/>
      </c>
      <c r="M184">
        <f>HYPERLINK("https://dexscreener.com/solana/CsxRWbQDipnuFhPVBje56Ffx725h2t5M88vqKLExpump?maker=7RKhrv7hRHXa7Z7nY4BS6EJ2V3S1zqUAtowgJ52n8Rrt","https://dexscreener.com/solana/CsxRWbQDipnuFhPVBje56Ffx725h2t5M88vqKLExpump?maker=7RKhrv7hRHXa7Z7nY4BS6EJ2V3S1zqUAtowgJ52n8Rrt")</f>
        <v/>
      </c>
    </row>
    <row r="185">
      <c r="A185" t="inlineStr">
        <is>
          <t>BfynLxKJRq3N8XMV7UuoMf728gEbYCShSKn4BZVbpump</t>
        </is>
      </c>
      <c r="B185" t="inlineStr">
        <is>
          <t>KEK</t>
        </is>
      </c>
      <c r="C185" t="n">
        <v>7</v>
      </c>
      <c r="D185" t="n">
        <v>-0.08500000000000001</v>
      </c>
      <c r="E185" t="n">
        <v>-1</v>
      </c>
      <c r="F185" t="n">
        <v>0.779</v>
      </c>
      <c r="G185" t="n">
        <v>0.694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HYPERLINK("https://www.defined.fi/sol/BfynLxKJRq3N8XMV7UuoMf728gEbYCShSKn4BZVbpump?maker=7RKhrv7hRHXa7Z7nY4BS6EJ2V3S1zqUAtowgJ52n8Rrt","https://www.defined.fi/sol/BfynLxKJRq3N8XMV7UuoMf728gEbYCShSKn4BZVbpump?maker=7RKhrv7hRHXa7Z7nY4BS6EJ2V3S1zqUAtowgJ52n8Rrt")</f>
        <v/>
      </c>
      <c r="M185">
        <f>HYPERLINK("https://dexscreener.com/solana/BfynLxKJRq3N8XMV7UuoMf728gEbYCShSKn4BZVbpump?maker=7RKhrv7hRHXa7Z7nY4BS6EJ2V3S1zqUAtowgJ52n8Rrt","https://dexscreener.com/solana/BfynLxKJRq3N8XMV7UuoMf728gEbYCShSKn4BZVbpump?maker=7RKhrv7hRHXa7Z7nY4BS6EJ2V3S1zqUAtowgJ52n8Rrt")</f>
        <v/>
      </c>
    </row>
    <row r="186">
      <c r="A186" t="inlineStr">
        <is>
          <t>7E3xmrPUDoAEL4qPiLvC4Nk9GeENYDrAEY3MLBYkpump</t>
        </is>
      </c>
      <c r="B186" t="inlineStr">
        <is>
          <t>SEX</t>
        </is>
      </c>
      <c r="C186" t="n">
        <v>7</v>
      </c>
      <c r="D186" t="n">
        <v>0.214</v>
      </c>
      <c r="E186" t="n">
        <v>-1</v>
      </c>
      <c r="F186" t="n">
        <v>1.83</v>
      </c>
      <c r="G186" t="n">
        <v>2.04</v>
      </c>
      <c r="H186" t="n">
        <v>2</v>
      </c>
      <c r="I186" t="n">
        <v>2</v>
      </c>
      <c r="J186" t="n">
        <v>-1</v>
      </c>
      <c r="K186" t="n">
        <v>-1</v>
      </c>
      <c r="L186">
        <f>HYPERLINK("https://www.defined.fi/sol/7E3xmrPUDoAEL4qPiLvC4Nk9GeENYDrAEY3MLBYkpump?maker=7RKhrv7hRHXa7Z7nY4BS6EJ2V3S1zqUAtowgJ52n8Rrt","https://www.defined.fi/sol/7E3xmrPUDoAEL4qPiLvC4Nk9GeENYDrAEY3MLBYkpump?maker=7RKhrv7hRHXa7Z7nY4BS6EJ2V3S1zqUAtowgJ52n8Rrt")</f>
        <v/>
      </c>
      <c r="M186">
        <f>HYPERLINK("https://dexscreener.com/solana/7E3xmrPUDoAEL4qPiLvC4Nk9GeENYDrAEY3MLBYkpump?maker=7RKhrv7hRHXa7Z7nY4BS6EJ2V3S1zqUAtowgJ52n8Rrt","https://dexscreener.com/solana/7E3xmrPUDoAEL4qPiLvC4Nk9GeENYDrAEY3MLBYkpump?maker=7RKhrv7hRHXa7Z7nY4BS6EJ2V3S1zqUAtowgJ52n8Rrt")</f>
        <v/>
      </c>
    </row>
    <row r="187">
      <c r="A187" t="inlineStr">
        <is>
          <t>6BeTuDQ3PKHHa3BRAtHLTiQDfSaR46Zb5jiqS8B4pump</t>
        </is>
      </c>
      <c r="B187" t="inlineStr">
        <is>
          <t>Speakify</t>
        </is>
      </c>
      <c r="C187" t="n">
        <v>7</v>
      </c>
      <c r="D187" t="n">
        <v>-0.298</v>
      </c>
      <c r="E187" t="n">
        <v>-1</v>
      </c>
      <c r="F187" t="n">
        <v>0.91</v>
      </c>
      <c r="G187" t="n">
        <v>0.612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HYPERLINK("https://www.defined.fi/sol/6BeTuDQ3PKHHa3BRAtHLTiQDfSaR46Zb5jiqS8B4pump?maker=7RKhrv7hRHXa7Z7nY4BS6EJ2V3S1zqUAtowgJ52n8Rrt","https://www.defined.fi/sol/6BeTuDQ3PKHHa3BRAtHLTiQDfSaR46Zb5jiqS8B4pump?maker=7RKhrv7hRHXa7Z7nY4BS6EJ2V3S1zqUAtowgJ52n8Rrt")</f>
        <v/>
      </c>
      <c r="M187">
        <f>HYPERLINK("https://dexscreener.com/solana/6BeTuDQ3PKHHa3BRAtHLTiQDfSaR46Zb5jiqS8B4pump?maker=7RKhrv7hRHXa7Z7nY4BS6EJ2V3S1zqUAtowgJ52n8Rrt","https://dexscreener.com/solana/6BeTuDQ3PKHHa3BRAtHLTiQDfSaR46Zb5jiqS8B4pump?maker=7RKhrv7hRHXa7Z7nY4BS6EJ2V3S1zqUAtowgJ52n8Rrt")</f>
        <v/>
      </c>
    </row>
    <row r="188">
      <c r="A188" t="inlineStr">
        <is>
          <t>HiVjActjTbrh5Vq9NBHBVMd41xbePt2atAVT7XzHpump</t>
        </is>
      </c>
      <c r="B188" t="inlineStr">
        <is>
          <t>mousepay</t>
        </is>
      </c>
      <c r="C188" t="n">
        <v>7</v>
      </c>
      <c r="D188" t="n">
        <v>-1.79</v>
      </c>
      <c r="E188" t="n">
        <v>-1</v>
      </c>
      <c r="F188" t="n">
        <v>2.77</v>
      </c>
      <c r="G188" t="n">
        <v>0.986</v>
      </c>
      <c r="H188" t="n">
        <v>1</v>
      </c>
      <c r="I188" t="n">
        <v>1</v>
      </c>
      <c r="J188" t="n">
        <v>-1</v>
      </c>
      <c r="K188" t="n">
        <v>-1</v>
      </c>
      <c r="L188">
        <f>HYPERLINK("https://www.defined.fi/sol/HiVjActjTbrh5Vq9NBHBVMd41xbePt2atAVT7XzHpump?maker=7RKhrv7hRHXa7Z7nY4BS6EJ2V3S1zqUAtowgJ52n8Rrt","https://www.defined.fi/sol/HiVjActjTbrh5Vq9NBHBVMd41xbePt2atAVT7XzHpump?maker=7RKhrv7hRHXa7Z7nY4BS6EJ2V3S1zqUAtowgJ52n8Rrt")</f>
        <v/>
      </c>
      <c r="M188">
        <f>HYPERLINK("https://dexscreener.com/solana/HiVjActjTbrh5Vq9NBHBVMd41xbePt2atAVT7XzHpump?maker=7RKhrv7hRHXa7Z7nY4BS6EJ2V3S1zqUAtowgJ52n8Rrt","https://dexscreener.com/solana/HiVjActjTbrh5Vq9NBHBVMd41xbePt2atAVT7XzHpump?maker=7RKhrv7hRHXa7Z7nY4BS6EJ2V3S1zqUAtowgJ52n8Rrt")</f>
        <v/>
      </c>
    </row>
    <row r="189">
      <c r="A189" t="inlineStr">
        <is>
          <t>5H3nbrLqv2LhCy69PVEuGvcpjYTj9EgDwS16pMwKpump</t>
        </is>
      </c>
      <c r="B189" t="inlineStr">
        <is>
          <t>Him</t>
        </is>
      </c>
      <c r="C189" t="n">
        <v>8</v>
      </c>
      <c r="D189" t="n">
        <v>8.279999999999999</v>
      </c>
      <c r="E189" t="n">
        <v>1.13</v>
      </c>
      <c r="F189" t="n">
        <v>7.35</v>
      </c>
      <c r="G189" t="n">
        <v>15.63</v>
      </c>
      <c r="H189" t="n">
        <v>2</v>
      </c>
      <c r="I189" t="n">
        <v>14</v>
      </c>
      <c r="J189" t="n">
        <v>-1</v>
      </c>
      <c r="K189" t="n">
        <v>-1</v>
      </c>
      <c r="L189">
        <f>HYPERLINK("https://www.defined.fi/sol/5H3nbrLqv2LhCy69PVEuGvcpjYTj9EgDwS16pMwKpump?maker=7RKhrv7hRHXa7Z7nY4BS6EJ2V3S1zqUAtowgJ52n8Rrt","https://www.defined.fi/sol/5H3nbrLqv2LhCy69PVEuGvcpjYTj9EgDwS16pMwKpump?maker=7RKhrv7hRHXa7Z7nY4BS6EJ2V3S1zqUAtowgJ52n8Rrt")</f>
        <v/>
      </c>
      <c r="M189">
        <f>HYPERLINK("https://dexscreener.com/solana/5H3nbrLqv2LhCy69PVEuGvcpjYTj9EgDwS16pMwKpump?maker=7RKhrv7hRHXa7Z7nY4BS6EJ2V3S1zqUAtowgJ52n8Rrt","https://dexscreener.com/solana/5H3nbrLqv2LhCy69PVEuGvcpjYTj9EgDwS16pMwKpump?maker=7RKhrv7hRHXa7Z7nY4BS6EJ2V3S1zqUAtowgJ52n8Rrt")</f>
        <v/>
      </c>
    </row>
    <row r="190">
      <c r="A190" t="inlineStr">
        <is>
          <t>J3yhLVDGaKetwuXDDjVfV8NoseNnhiUTAzNdL9Y3pump</t>
        </is>
      </c>
      <c r="B190" t="inlineStr">
        <is>
          <t>MILF6900</t>
        </is>
      </c>
      <c r="C190" t="n">
        <v>8</v>
      </c>
      <c r="D190" t="n">
        <v>0.026</v>
      </c>
      <c r="E190" t="n">
        <v>-1</v>
      </c>
      <c r="F190" t="n">
        <v>1.9</v>
      </c>
      <c r="G190" t="n">
        <v>1.92</v>
      </c>
      <c r="H190" t="n">
        <v>2</v>
      </c>
      <c r="I190" t="n">
        <v>1</v>
      </c>
      <c r="J190" t="n">
        <v>-1</v>
      </c>
      <c r="K190" t="n">
        <v>-1</v>
      </c>
      <c r="L190">
        <f>HYPERLINK("https://www.defined.fi/sol/J3yhLVDGaKetwuXDDjVfV8NoseNnhiUTAzNdL9Y3pump?maker=7RKhrv7hRHXa7Z7nY4BS6EJ2V3S1zqUAtowgJ52n8Rrt","https://www.defined.fi/sol/J3yhLVDGaKetwuXDDjVfV8NoseNnhiUTAzNdL9Y3pump?maker=7RKhrv7hRHXa7Z7nY4BS6EJ2V3S1zqUAtowgJ52n8Rrt")</f>
        <v/>
      </c>
      <c r="M190">
        <f>HYPERLINK("https://dexscreener.com/solana/J3yhLVDGaKetwuXDDjVfV8NoseNnhiUTAzNdL9Y3pump?maker=7RKhrv7hRHXa7Z7nY4BS6EJ2V3S1zqUAtowgJ52n8Rrt","https://dexscreener.com/solana/J3yhLVDGaKetwuXDDjVfV8NoseNnhiUTAzNdL9Y3pump?maker=7RKhrv7hRHXa7Z7nY4BS6EJ2V3S1zqUAtowgJ52n8Rrt")</f>
        <v/>
      </c>
    </row>
    <row r="191">
      <c r="A191" t="inlineStr">
        <is>
          <t>4wPuuVNeEKLUJXZutUsF2goCQX87AZYomnv34tEJpump</t>
        </is>
      </c>
      <c r="B191" t="inlineStr">
        <is>
          <t>diabolical</t>
        </is>
      </c>
      <c r="C191" t="n">
        <v>8</v>
      </c>
      <c r="D191" t="n">
        <v>-0.146</v>
      </c>
      <c r="E191" t="n">
        <v>-1</v>
      </c>
      <c r="F191" t="n">
        <v>0.895</v>
      </c>
      <c r="G191" t="n">
        <v>0.749</v>
      </c>
      <c r="H191" t="n">
        <v>1</v>
      </c>
      <c r="I191" t="n">
        <v>1</v>
      </c>
      <c r="J191" t="n">
        <v>-1</v>
      </c>
      <c r="K191" t="n">
        <v>-1</v>
      </c>
      <c r="L191">
        <f>HYPERLINK("https://www.defined.fi/sol/4wPuuVNeEKLUJXZutUsF2goCQX87AZYomnv34tEJpump?maker=7RKhrv7hRHXa7Z7nY4BS6EJ2V3S1zqUAtowgJ52n8Rrt","https://www.defined.fi/sol/4wPuuVNeEKLUJXZutUsF2goCQX87AZYomnv34tEJpump?maker=7RKhrv7hRHXa7Z7nY4BS6EJ2V3S1zqUAtowgJ52n8Rrt")</f>
        <v/>
      </c>
      <c r="M191">
        <f>HYPERLINK("https://dexscreener.com/solana/4wPuuVNeEKLUJXZutUsF2goCQX87AZYomnv34tEJpump?maker=7RKhrv7hRHXa7Z7nY4BS6EJ2V3S1zqUAtowgJ52n8Rrt","https://dexscreener.com/solana/4wPuuVNeEKLUJXZutUsF2goCQX87AZYomnv34tEJpump?maker=7RKhrv7hRHXa7Z7nY4BS6EJ2V3S1zqUAtowgJ52n8Rrt")</f>
        <v/>
      </c>
    </row>
    <row r="192">
      <c r="A192" t="inlineStr">
        <is>
          <t>BzC9XhxyqS3SN8cUQs3P1PxDnpVUngtAa6yT47Aupump</t>
        </is>
      </c>
      <c r="B192" t="inlineStr">
        <is>
          <t>HERO</t>
        </is>
      </c>
      <c r="C192" t="n">
        <v>8</v>
      </c>
      <c r="D192" t="n">
        <v>-0.033</v>
      </c>
      <c r="E192" t="n">
        <v>-1</v>
      </c>
      <c r="F192" t="n">
        <v>0.894</v>
      </c>
      <c r="G192" t="n">
        <v>0.861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HYPERLINK("https://www.defined.fi/sol/BzC9XhxyqS3SN8cUQs3P1PxDnpVUngtAa6yT47Aupump?maker=7RKhrv7hRHXa7Z7nY4BS6EJ2V3S1zqUAtowgJ52n8Rrt","https://www.defined.fi/sol/BzC9XhxyqS3SN8cUQs3P1PxDnpVUngtAa6yT47Aupump?maker=7RKhrv7hRHXa7Z7nY4BS6EJ2V3S1zqUAtowgJ52n8Rrt")</f>
        <v/>
      </c>
      <c r="M192">
        <f>HYPERLINK("https://dexscreener.com/solana/BzC9XhxyqS3SN8cUQs3P1PxDnpVUngtAa6yT47Aupump?maker=7RKhrv7hRHXa7Z7nY4BS6EJ2V3S1zqUAtowgJ52n8Rrt","https://dexscreener.com/solana/BzC9XhxyqS3SN8cUQs3P1PxDnpVUngtAa6yT47Aupump?maker=7RKhrv7hRHXa7Z7nY4BS6EJ2V3S1zqUAtowgJ52n8Rrt")</f>
        <v/>
      </c>
    </row>
    <row r="193">
      <c r="A193" t="inlineStr">
        <is>
          <t>9zLmLnawrkA1yFFniVFLwXiELh38CXx1AWSLQJJ4pump</t>
        </is>
      </c>
      <c r="B193" t="inlineStr">
        <is>
          <t>magneto</t>
        </is>
      </c>
      <c r="C193" t="n">
        <v>8</v>
      </c>
      <c r="D193" t="n">
        <v>-0.073</v>
      </c>
      <c r="E193" t="n">
        <v>-1</v>
      </c>
      <c r="F193" t="n">
        <v>0.871</v>
      </c>
      <c r="G193" t="n">
        <v>0.798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HYPERLINK("https://www.defined.fi/sol/9zLmLnawrkA1yFFniVFLwXiELh38CXx1AWSLQJJ4pump?maker=7RKhrv7hRHXa7Z7nY4BS6EJ2V3S1zqUAtowgJ52n8Rrt","https://www.defined.fi/sol/9zLmLnawrkA1yFFniVFLwXiELh38CXx1AWSLQJJ4pump?maker=7RKhrv7hRHXa7Z7nY4BS6EJ2V3S1zqUAtowgJ52n8Rrt")</f>
        <v/>
      </c>
      <c r="M193">
        <f>HYPERLINK("https://dexscreener.com/solana/9zLmLnawrkA1yFFniVFLwXiELh38CXx1AWSLQJJ4pump?maker=7RKhrv7hRHXa7Z7nY4BS6EJ2V3S1zqUAtowgJ52n8Rrt","https://dexscreener.com/solana/9zLmLnawrkA1yFFniVFLwXiELh38CXx1AWSLQJJ4pump?maker=7RKhrv7hRHXa7Z7nY4BS6EJ2V3S1zqUAtowgJ52n8Rrt")</f>
        <v/>
      </c>
    </row>
    <row r="194">
      <c r="A194" t="inlineStr">
        <is>
          <t>3rqZHwzhyKpGuwYoTupSCjLfr1Y9zgdBJDTFAkE7pump</t>
        </is>
      </c>
      <c r="B194" t="inlineStr">
        <is>
          <t>unknown_3rqZ</t>
        </is>
      </c>
      <c r="C194" t="n">
        <v>8</v>
      </c>
      <c r="D194" t="n">
        <v>-0.616</v>
      </c>
      <c r="E194" t="n">
        <v>-1</v>
      </c>
      <c r="F194" t="n">
        <v>4.34</v>
      </c>
      <c r="G194" t="n">
        <v>3.73</v>
      </c>
      <c r="H194" t="n">
        <v>3</v>
      </c>
      <c r="I194" t="n">
        <v>2</v>
      </c>
      <c r="J194" t="n">
        <v>-1</v>
      </c>
      <c r="K194" t="n">
        <v>-1</v>
      </c>
      <c r="L194">
        <f>HYPERLINK("https://www.defined.fi/sol/3rqZHwzhyKpGuwYoTupSCjLfr1Y9zgdBJDTFAkE7pump?maker=7RKhrv7hRHXa7Z7nY4BS6EJ2V3S1zqUAtowgJ52n8Rrt","https://www.defined.fi/sol/3rqZHwzhyKpGuwYoTupSCjLfr1Y9zgdBJDTFAkE7pump?maker=7RKhrv7hRHXa7Z7nY4BS6EJ2V3S1zqUAtowgJ52n8Rrt")</f>
        <v/>
      </c>
      <c r="M194">
        <f>HYPERLINK("https://dexscreener.com/solana/3rqZHwzhyKpGuwYoTupSCjLfr1Y9zgdBJDTFAkE7pump?maker=7RKhrv7hRHXa7Z7nY4BS6EJ2V3S1zqUAtowgJ52n8Rrt","https://dexscreener.com/solana/3rqZHwzhyKpGuwYoTupSCjLfr1Y9zgdBJDTFAkE7pump?maker=7RKhrv7hRHXa7Z7nY4BS6EJ2V3S1zqUAtowgJ52n8Rrt")</f>
        <v/>
      </c>
    </row>
    <row r="195">
      <c r="A195" t="inlineStr">
        <is>
          <t>FQCZJYW7Qb3LsroAWtuu4oP64NwhUoKbZG6vvi1Tpump</t>
        </is>
      </c>
      <c r="B195" t="inlineStr">
        <is>
          <t>LOA</t>
        </is>
      </c>
      <c r="C195" t="n">
        <v>8</v>
      </c>
      <c r="D195" t="n">
        <v>-3.88</v>
      </c>
      <c r="E195" t="n">
        <v>-0.82</v>
      </c>
      <c r="F195" t="n">
        <v>4.72</v>
      </c>
      <c r="G195" t="n">
        <v>0.836</v>
      </c>
      <c r="H195" t="n">
        <v>3</v>
      </c>
      <c r="I195" t="n">
        <v>1</v>
      </c>
      <c r="J195" t="n">
        <v>-1</v>
      </c>
      <c r="K195" t="n">
        <v>-1</v>
      </c>
      <c r="L195">
        <f>HYPERLINK("https://www.defined.fi/sol/FQCZJYW7Qb3LsroAWtuu4oP64NwhUoKbZG6vvi1Tpump?maker=7RKhrv7hRHXa7Z7nY4BS6EJ2V3S1zqUAtowgJ52n8Rrt","https://www.defined.fi/sol/FQCZJYW7Qb3LsroAWtuu4oP64NwhUoKbZG6vvi1Tpump?maker=7RKhrv7hRHXa7Z7nY4BS6EJ2V3S1zqUAtowgJ52n8Rrt")</f>
        <v/>
      </c>
      <c r="M195">
        <f>HYPERLINK("https://dexscreener.com/solana/FQCZJYW7Qb3LsroAWtuu4oP64NwhUoKbZG6vvi1Tpump?maker=7RKhrv7hRHXa7Z7nY4BS6EJ2V3S1zqUAtowgJ52n8Rrt","https://dexscreener.com/solana/FQCZJYW7Qb3LsroAWtuu4oP64NwhUoKbZG6vvi1Tpump?maker=7RKhrv7hRHXa7Z7nY4BS6EJ2V3S1zqUAtowgJ52n8Rrt")</f>
        <v/>
      </c>
    </row>
    <row r="196">
      <c r="A196" t="inlineStr">
        <is>
          <t>BQWkuypxK82sxauXjpWKTnPsSTQnsatUrC52FtMfpump</t>
        </is>
      </c>
      <c r="B196" t="inlineStr">
        <is>
          <t>unknown_BQWk</t>
        </is>
      </c>
      <c r="C196" t="n">
        <v>8</v>
      </c>
      <c r="D196" t="n">
        <v>9.32</v>
      </c>
      <c r="E196" t="n">
        <v>2.54</v>
      </c>
      <c r="F196" t="n">
        <v>3.66</v>
      </c>
      <c r="G196" t="n">
        <v>12.99</v>
      </c>
      <c r="H196" t="n">
        <v>2</v>
      </c>
      <c r="I196" t="n">
        <v>11</v>
      </c>
      <c r="J196" t="n">
        <v>-1</v>
      </c>
      <c r="K196" t="n">
        <v>-1</v>
      </c>
      <c r="L196">
        <f>HYPERLINK("https://www.defined.fi/sol/BQWkuypxK82sxauXjpWKTnPsSTQnsatUrC52FtMfpump?maker=7RKhrv7hRHXa7Z7nY4BS6EJ2V3S1zqUAtowgJ52n8Rrt","https://www.defined.fi/sol/BQWkuypxK82sxauXjpWKTnPsSTQnsatUrC52FtMfpump?maker=7RKhrv7hRHXa7Z7nY4BS6EJ2V3S1zqUAtowgJ52n8Rrt")</f>
        <v/>
      </c>
      <c r="M196">
        <f>HYPERLINK("https://dexscreener.com/solana/BQWkuypxK82sxauXjpWKTnPsSTQnsatUrC52FtMfpump?maker=7RKhrv7hRHXa7Z7nY4BS6EJ2V3S1zqUAtowgJ52n8Rrt","https://dexscreener.com/solana/BQWkuypxK82sxauXjpWKTnPsSTQnsatUrC52FtMfpump?maker=7RKhrv7hRHXa7Z7nY4BS6EJ2V3S1zqUAtowgJ52n8Rrt")</f>
        <v/>
      </c>
    </row>
    <row r="197">
      <c r="A197" t="inlineStr">
        <is>
          <t>E9xwAjyxNxYWZBTV4pbsZhbihDkHF153GT5x1qixpump</t>
        </is>
      </c>
      <c r="B197" t="inlineStr">
        <is>
          <t>Mamba</t>
        </is>
      </c>
      <c r="C197" t="n">
        <v>8</v>
      </c>
      <c r="D197" t="n">
        <v>19.62</v>
      </c>
      <c r="E197" t="n">
        <v>6.82</v>
      </c>
      <c r="F197" t="n">
        <v>2.88</v>
      </c>
      <c r="G197" t="n">
        <v>22.5</v>
      </c>
      <c r="H197" t="n">
        <v>1</v>
      </c>
      <c r="I197" t="n">
        <v>16</v>
      </c>
      <c r="J197" t="n">
        <v>-1</v>
      </c>
      <c r="K197" t="n">
        <v>-1</v>
      </c>
      <c r="L197">
        <f>HYPERLINK("https://www.defined.fi/sol/E9xwAjyxNxYWZBTV4pbsZhbihDkHF153GT5x1qixpump?maker=7RKhrv7hRHXa7Z7nY4BS6EJ2V3S1zqUAtowgJ52n8Rrt","https://www.defined.fi/sol/E9xwAjyxNxYWZBTV4pbsZhbihDkHF153GT5x1qixpump?maker=7RKhrv7hRHXa7Z7nY4BS6EJ2V3S1zqUAtowgJ52n8Rrt")</f>
        <v/>
      </c>
      <c r="M197">
        <f>HYPERLINK("https://dexscreener.com/solana/E9xwAjyxNxYWZBTV4pbsZhbihDkHF153GT5x1qixpump?maker=7RKhrv7hRHXa7Z7nY4BS6EJ2V3S1zqUAtowgJ52n8Rrt","https://dexscreener.com/solana/E9xwAjyxNxYWZBTV4pbsZhbihDkHF153GT5x1qixpump?maker=7RKhrv7hRHXa7Z7nY4BS6EJ2V3S1zqUAtowgJ52n8Rrt")</f>
        <v/>
      </c>
    </row>
    <row r="198">
      <c r="A198" t="inlineStr">
        <is>
          <t>9VJMye8cXVEyVjv27yy86jVxxeHjy7heMdgjZgnPpump</t>
        </is>
      </c>
      <c r="B198" t="inlineStr">
        <is>
          <t>MISSION</t>
        </is>
      </c>
      <c r="C198" t="n">
        <v>8</v>
      </c>
      <c r="D198" t="n">
        <v>-1.02</v>
      </c>
      <c r="E198" t="n">
        <v>-0.07000000000000001</v>
      </c>
      <c r="F198" t="n">
        <v>13.53</v>
      </c>
      <c r="G198" t="n">
        <v>12.51</v>
      </c>
      <c r="H198" t="n">
        <v>5</v>
      </c>
      <c r="I198" t="n">
        <v>6</v>
      </c>
      <c r="J198" t="n">
        <v>-1</v>
      </c>
      <c r="K198" t="n">
        <v>-1</v>
      </c>
      <c r="L198">
        <f>HYPERLINK("https://www.defined.fi/sol/9VJMye8cXVEyVjv27yy86jVxxeHjy7heMdgjZgnPpump?maker=7RKhrv7hRHXa7Z7nY4BS6EJ2V3S1zqUAtowgJ52n8Rrt","https://www.defined.fi/sol/9VJMye8cXVEyVjv27yy86jVxxeHjy7heMdgjZgnPpump?maker=7RKhrv7hRHXa7Z7nY4BS6EJ2V3S1zqUAtowgJ52n8Rrt")</f>
        <v/>
      </c>
      <c r="M198">
        <f>HYPERLINK("https://dexscreener.com/solana/9VJMye8cXVEyVjv27yy86jVxxeHjy7heMdgjZgnPpump?maker=7RKhrv7hRHXa7Z7nY4BS6EJ2V3S1zqUAtowgJ52n8Rrt","https://dexscreener.com/solana/9VJMye8cXVEyVjv27yy86jVxxeHjy7heMdgjZgnPpump?maker=7RKhrv7hRHXa7Z7nY4BS6EJ2V3S1zqUAtowgJ52n8Rrt")</f>
        <v/>
      </c>
    </row>
    <row r="199">
      <c r="A199" t="inlineStr">
        <is>
          <t>BSQLRUdAExMzKbAhBJAzbrrfdpWMY9pn4zkuAwgx3WmD</t>
        </is>
      </c>
      <c r="B199" t="inlineStr">
        <is>
          <t>$XRD</t>
        </is>
      </c>
      <c r="C199" t="n">
        <v>8</v>
      </c>
      <c r="D199" t="n">
        <v>0.458</v>
      </c>
      <c r="E199" t="n">
        <v>0.2</v>
      </c>
      <c r="F199" t="n">
        <v>2.24</v>
      </c>
      <c r="G199" t="n">
        <v>2.7</v>
      </c>
      <c r="H199" t="n">
        <v>2</v>
      </c>
      <c r="I199" t="n">
        <v>1</v>
      </c>
      <c r="J199" t="n">
        <v>-1</v>
      </c>
      <c r="K199" t="n">
        <v>-1</v>
      </c>
      <c r="L199">
        <f>HYPERLINK("https://www.defined.fi/sol/BSQLRUdAExMzKbAhBJAzbrrfdpWMY9pn4zkuAwgx3WmD?maker=7RKhrv7hRHXa7Z7nY4BS6EJ2V3S1zqUAtowgJ52n8Rrt","https://www.defined.fi/sol/BSQLRUdAExMzKbAhBJAzbrrfdpWMY9pn4zkuAwgx3WmD?maker=7RKhrv7hRHXa7Z7nY4BS6EJ2V3S1zqUAtowgJ52n8Rrt")</f>
        <v/>
      </c>
      <c r="M199">
        <f>HYPERLINK("https://dexscreener.com/solana/BSQLRUdAExMzKbAhBJAzbrrfdpWMY9pn4zkuAwgx3WmD?maker=7RKhrv7hRHXa7Z7nY4BS6EJ2V3S1zqUAtowgJ52n8Rrt","https://dexscreener.com/solana/BSQLRUdAExMzKbAhBJAzbrrfdpWMY9pn4zkuAwgx3WmD?maker=7RKhrv7hRHXa7Z7nY4BS6EJ2V3S1zqUAtowgJ52n8Rrt")</f>
        <v/>
      </c>
    </row>
    <row r="200">
      <c r="A200" t="inlineStr">
        <is>
          <t>F6tpHeXT7C1pZGMMD7xRHftAy6bWnKGMaYR8iwoQpump</t>
        </is>
      </c>
      <c r="B200" t="inlineStr">
        <is>
          <t>THETRUTH</t>
        </is>
      </c>
      <c r="C200" t="n">
        <v>8</v>
      </c>
      <c r="D200" t="n">
        <v>-0.032</v>
      </c>
      <c r="E200" t="n">
        <v>-1</v>
      </c>
      <c r="F200" t="n">
        <v>0.825</v>
      </c>
      <c r="G200" t="n">
        <v>0.792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HYPERLINK("https://www.defined.fi/sol/F6tpHeXT7C1pZGMMD7xRHftAy6bWnKGMaYR8iwoQpump?maker=7RKhrv7hRHXa7Z7nY4BS6EJ2V3S1zqUAtowgJ52n8Rrt","https://www.defined.fi/sol/F6tpHeXT7C1pZGMMD7xRHftAy6bWnKGMaYR8iwoQpump?maker=7RKhrv7hRHXa7Z7nY4BS6EJ2V3S1zqUAtowgJ52n8Rrt")</f>
        <v/>
      </c>
      <c r="M200">
        <f>HYPERLINK("https://dexscreener.com/solana/F6tpHeXT7C1pZGMMD7xRHftAy6bWnKGMaYR8iwoQpump?maker=7RKhrv7hRHXa7Z7nY4BS6EJ2V3S1zqUAtowgJ52n8Rrt","https://dexscreener.com/solana/F6tpHeXT7C1pZGMMD7xRHftAy6bWnKGMaYR8iwoQpump?maker=7RKhrv7hRHXa7Z7nY4BS6EJ2V3S1zqUAtowgJ52n8Rrt")</f>
        <v/>
      </c>
    </row>
    <row r="201">
      <c r="A201" t="inlineStr">
        <is>
          <t>ARygRrYJhXq7srvGyNV5ZKqH3VK3Yybce2Z6nreBpump</t>
        </is>
      </c>
      <c r="B201" t="inlineStr">
        <is>
          <t>claude</t>
        </is>
      </c>
      <c r="C201" t="n">
        <v>8</v>
      </c>
      <c r="D201" t="n">
        <v>1.9</v>
      </c>
      <c r="E201" t="n">
        <v>0.09</v>
      </c>
      <c r="F201" t="n">
        <v>20.75</v>
      </c>
      <c r="G201" t="n">
        <v>22.64</v>
      </c>
      <c r="H201" t="n">
        <v>8</v>
      </c>
      <c r="I201" t="n">
        <v>10</v>
      </c>
      <c r="J201" t="n">
        <v>-1</v>
      </c>
      <c r="K201" t="n">
        <v>-1</v>
      </c>
      <c r="L201">
        <f>HYPERLINK("https://www.defined.fi/sol/ARygRrYJhXq7srvGyNV5ZKqH3VK3Yybce2Z6nreBpump?maker=7RKhrv7hRHXa7Z7nY4BS6EJ2V3S1zqUAtowgJ52n8Rrt","https://www.defined.fi/sol/ARygRrYJhXq7srvGyNV5ZKqH3VK3Yybce2Z6nreBpump?maker=7RKhrv7hRHXa7Z7nY4BS6EJ2V3S1zqUAtowgJ52n8Rrt")</f>
        <v/>
      </c>
      <c r="M201">
        <f>HYPERLINK("https://dexscreener.com/solana/ARygRrYJhXq7srvGyNV5ZKqH3VK3Yybce2Z6nreBpump?maker=7RKhrv7hRHXa7Z7nY4BS6EJ2V3S1zqUAtowgJ52n8Rrt","https://dexscreener.com/solana/ARygRrYJhXq7srvGyNV5ZKqH3VK3Yybce2Z6nreBpump?maker=7RKhrv7hRHXa7Z7nY4BS6EJ2V3S1zqUAtowgJ52n8Rrt")</f>
        <v/>
      </c>
    </row>
    <row r="202">
      <c r="A202" t="inlineStr">
        <is>
          <t>BweStd3sFh5rDDJMRgzAkrBXVKN6En2mFj5X88oTpump</t>
        </is>
      </c>
      <c r="B202" t="inlineStr">
        <is>
          <t>mushroom</t>
        </is>
      </c>
      <c r="C202" t="n">
        <v>9</v>
      </c>
      <c r="D202" t="n">
        <v>-0.001</v>
      </c>
      <c r="E202" t="n">
        <v>-1</v>
      </c>
      <c r="F202" t="n">
        <v>0.721</v>
      </c>
      <c r="G202" t="n">
        <v>0.719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HYPERLINK("https://www.defined.fi/sol/BweStd3sFh5rDDJMRgzAkrBXVKN6En2mFj5X88oTpump?maker=7RKhrv7hRHXa7Z7nY4BS6EJ2V3S1zqUAtowgJ52n8Rrt","https://www.defined.fi/sol/BweStd3sFh5rDDJMRgzAkrBXVKN6En2mFj5X88oTpump?maker=7RKhrv7hRHXa7Z7nY4BS6EJ2V3S1zqUAtowgJ52n8Rrt")</f>
        <v/>
      </c>
      <c r="M202">
        <f>HYPERLINK("https://dexscreener.com/solana/BweStd3sFh5rDDJMRgzAkrBXVKN6En2mFj5X88oTpump?maker=7RKhrv7hRHXa7Z7nY4BS6EJ2V3S1zqUAtowgJ52n8Rrt","https://dexscreener.com/solana/BweStd3sFh5rDDJMRgzAkrBXVKN6En2mFj5X88oTpump?maker=7RKhrv7hRHXa7Z7nY4BS6EJ2V3S1zqUAtowgJ52n8Rrt")</f>
        <v/>
      </c>
    </row>
    <row r="203">
      <c r="A203" t="inlineStr">
        <is>
          <t>J2G5JLowv3NwDxAaAAyoiKcgk1P6L4vrqiLURuTYpump</t>
        </is>
      </c>
      <c r="B203" t="inlineStr">
        <is>
          <t>Truth</t>
        </is>
      </c>
      <c r="C203" t="n">
        <v>9</v>
      </c>
      <c r="D203" t="n">
        <v>-2.46</v>
      </c>
      <c r="E203" t="n">
        <v>-0.08</v>
      </c>
      <c r="F203" t="n">
        <v>29.31</v>
      </c>
      <c r="G203" t="n">
        <v>26.85</v>
      </c>
      <c r="H203" t="n">
        <v>12</v>
      </c>
      <c r="I203" t="n">
        <v>9</v>
      </c>
      <c r="J203" t="n">
        <v>-1</v>
      </c>
      <c r="K203" t="n">
        <v>-1</v>
      </c>
      <c r="L203">
        <f>HYPERLINK("https://www.defined.fi/sol/J2G5JLowv3NwDxAaAAyoiKcgk1P6L4vrqiLURuTYpump?maker=7RKhrv7hRHXa7Z7nY4BS6EJ2V3S1zqUAtowgJ52n8Rrt","https://www.defined.fi/sol/J2G5JLowv3NwDxAaAAyoiKcgk1P6L4vrqiLURuTYpump?maker=7RKhrv7hRHXa7Z7nY4BS6EJ2V3S1zqUAtowgJ52n8Rrt")</f>
        <v/>
      </c>
      <c r="M203">
        <f>HYPERLINK("https://dexscreener.com/solana/J2G5JLowv3NwDxAaAAyoiKcgk1P6L4vrqiLURuTYpump?maker=7RKhrv7hRHXa7Z7nY4BS6EJ2V3S1zqUAtowgJ52n8Rrt","https://dexscreener.com/solana/J2G5JLowv3NwDxAaAAyoiKcgk1P6L4vrqiLURuTYpump?maker=7RKhrv7hRHXa7Z7nY4BS6EJ2V3S1zqUAtowgJ52n8Rrt")</f>
        <v/>
      </c>
    </row>
    <row r="204">
      <c r="A204" t="inlineStr">
        <is>
          <t>2me8gZfqht3Gc9SAZqut3z2HFkKcmUsocfx44zDZpump</t>
        </is>
      </c>
      <c r="B204" t="inlineStr">
        <is>
          <t>Dorami</t>
        </is>
      </c>
      <c r="C204" t="n">
        <v>9</v>
      </c>
      <c r="D204" t="n">
        <v>-0.908</v>
      </c>
      <c r="E204" t="n">
        <v>-0.25</v>
      </c>
      <c r="F204" t="n">
        <v>3.57</v>
      </c>
      <c r="G204" t="n">
        <v>2.66</v>
      </c>
      <c r="H204" t="n">
        <v>2</v>
      </c>
      <c r="I204" t="n">
        <v>3</v>
      </c>
      <c r="J204" t="n">
        <v>-1</v>
      </c>
      <c r="K204" t="n">
        <v>-1</v>
      </c>
      <c r="L204">
        <f>HYPERLINK("https://www.defined.fi/sol/2me8gZfqht3Gc9SAZqut3z2HFkKcmUsocfx44zDZpump?maker=7RKhrv7hRHXa7Z7nY4BS6EJ2V3S1zqUAtowgJ52n8Rrt","https://www.defined.fi/sol/2me8gZfqht3Gc9SAZqut3z2HFkKcmUsocfx44zDZpump?maker=7RKhrv7hRHXa7Z7nY4BS6EJ2V3S1zqUAtowgJ52n8Rrt")</f>
        <v/>
      </c>
      <c r="M204">
        <f>HYPERLINK("https://dexscreener.com/solana/2me8gZfqht3Gc9SAZqut3z2HFkKcmUsocfx44zDZpump?maker=7RKhrv7hRHXa7Z7nY4BS6EJ2V3S1zqUAtowgJ52n8Rrt","https://dexscreener.com/solana/2me8gZfqht3Gc9SAZqut3z2HFkKcmUsocfx44zDZpump?maker=7RKhrv7hRHXa7Z7nY4BS6EJ2V3S1zqUAtowgJ52n8Rrt")</f>
        <v/>
      </c>
    </row>
    <row r="205">
      <c r="A205" t="inlineStr">
        <is>
          <t>FJ4g4thVY19bFRpUjyc7NMsjefN5V3qCTnkP8qFTpump</t>
        </is>
      </c>
      <c r="B205" t="inlineStr">
        <is>
          <t>YOLO</t>
        </is>
      </c>
      <c r="C205" t="n">
        <v>9</v>
      </c>
      <c r="D205" t="n">
        <v>0.035</v>
      </c>
      <c r="E205" t="n">
        <v>-1</v>
      </c>
      <c r="F205" t="n">
        <v>1.34</v>
      </c>
      <c r="G205" t="n">
        <v>1.38</v>
      </c>
      <c r="H205" t="n">
        <v>2</v>
      </c>
      <c r="I205" t="n">
        <v>1</v>
      </c>
      <c r="J205" t="n">
        <v>-1</v>
      </c>
      <c r="K205" t="n">
        <v>-1</v>
      </c>
      <c r="L205">
        <f>HYPERLINK("https://www.defined.fi/sol/FJ4g4thVY19bFRpUjyc7NMsjefN5V3qCTnkP8qFTpump?maker=7RKhrv7hRHXa7Z7nY4BS6EJ2V3S1zqUAtowgJ52n8Rrt","https://www.defined.fi/sol/FJ4g4thVY19bFRpUjyc7NMsjefN5V3qCTnkP8qFTpump?maker=7RKhrv7hRHXa7Z7nY4BS6EJ2V3S1zqUAtowgJ52n8Rrt")</f>
        <v/>
      </c>
      <c r="M205">
        <f>HYPERLINK("https://dexscreener.com/solana/FJ4g4thVY19bFRpUjyc7NMsjefN5V3qCTnkP8qFTpump?maker=7RKhrv7hRHXa7Z7nY4BS6EJ2V3S1zqUAtowgJ52n8Rrt","https://dexscreener.com/solana/FJ4g4thVY19bFRpUjyc7NMsjefN5V3qCTnkP8qFTpump?maker=7RKhrv7hRHXa7Z7nY4BS6EJ2V3S1zqUAtowgJ52n8Rrt")</f>
        <v/>
      </c>
    </row>
    <row r="206">
      <c r="A206" t="inlineStr">
        <is>
          <t>4iFSyQoG1GFn4fZuzoLtDzhJHuJ4VJsDiRqdcFDGpump</t>
        </is>
      </c>
      <c r="B206" t="inlineStr">
        <is>
          <t>NEVER</t>
        </is>
      </c>
      <c r="C206" t="n">
        <v>9</v>
      </c>
      <c r="D206" t="n">
        <v>0.09</v>
      </c>
      <c r="E206" t="n">
        <v>-1</v>
      </c>
      <c r="F206" t="n">
        <v>0.899</v>
      </c>
      <c r="G206" t="n">
        <v>0.989</v>
      </c>
      <c r="H206" t="n">
        <v>1</v>
      </c>
      <c r="I206" t="n">
        <v>1</v>
      </c>
      <c r="J206" t="n">
        <v>-1</v>
      </c>
      <c r="K206" t="n">
        <v>-1</v>
      </c>
      <c r="L206">
        <f>HYPERLINK("https://www.defined.fi/sol/4iFSyQoG1GFn4fZuzoLtDzhJHuJ4VJsDiRqdcFDGpump?maker=7RKhrv7hRHXa7Z7nY4BS6EJ2V3S1zqUAtowgJ52n8Rrt","https://www.defined.fi/sol/4iFSyQoG1GFn4fZuzoLtDzhJHuJ4VJsDiRqdcFDGpump?maker=7RKhrv7hRHXa7Z7nY4BS6EJ2V3S1zqUAtowgJ52n8Rrt")</f>
        <v/>
      </c>
      <c r="M206">
        <f>HYPERLINK("https://dexscreener.com/solana/4iFSyQoG1GFn4fZuzoLtDzhJHuJ4VJsDiRqdcFDGpump?maker=7RKhrv7hRHXa7Z7nY4BS6EJ2V3S1zqUAtowgJ52n8Rrt","https://dexscreener.com/solana/4iFSyQoG1GFn4fZuzoLtDzhJHuJ4VJsDiRqdcFDGpump?maker=7RKhrv7hRHXa7Z7nY4BS6EJ2V3S1zqUAtowgJ52n8Rrt")</f>
        <v/>
      </c>
    </row>
    <row r="207">
      <c r="A207" t="inlineStr">
        <is>
          <t>8mRGwu2vgL6sAmd32xV7Wd6xU8eLm3qQiibah1Jppump</t>
        </is>
      </c>
      <c r="B207" t="inlineStr">
        <is>
          <t>ROKO</t>
        </is>
      </c>
      <c r="C207" t="n">
        <v>9</v>
      </c>
      <c r="D207" t="n">
        <v>-1.54</v>
      </c>
      <c r="E207" t="n">
        <v>-1</v>
      </c>
      <c r="F207" t="n">
        <v>5.37</v>
      </c>
      <c r="G207" t="n">
        <v>3.83</v>
      </c>
      <c r="H207" t="n">
        <v>2</v>
      </c>
      <c r="I207" t="n">
        <v>2</v>
      </c>
      <c r="J207" t="n">
        <v>-1</v>
      </c>
      <c r="K207" t="n">
        <v>-1</v>
      </c>
      <c r="L207">
        <f>HYPERLINK("https://www.defined.fi/sol/8mRGwu2vgL6sAmd32xV7Wd6xU8eLm3qQiibah1Jppump?maker=7RKhrv7hRHXa7Z7nY4BS6EJ2V3S1zqUAtowgJ52n8Rrt","https://www.defined.fi/sol/8mRGwu2vgL6sAmd32xV7Wd6xU8eLm3qQiibah1Jppump?maker=7RKhrv7hRHXa7Z7nY4BS6EJ2V3S1zqUAtowgJ52n8Rrt")</f>
        <v/>
      </c>
      <c r="M207">
        <f>HYPERLINK("https://dexscreener.com/solana/8mRGwu2vgL6sAmd32xV7Wd6xU8eLm3qQiibah1Jppump?maker=7RKhrv7hRHXa7Z7nY4BS6EJ2V3S1zqUAtowgJ52n8Rrt","https://dexscreener.com/solana/8mRGwu2vgL6sAmd32xV7Wd6xU8eLm3qQiibah1Jppump?maker=7RKhrv7hRHXa7Z7nY4BS6EJ2V3S1zqUAtowgJ52n8Rrt")</f>
        <v/>
      </c>
    </row>
    <row r="208">
      <c r="A208" t="inlineStr">
        <is>
          <t>PUPLWzMfACfkSDe2btZg2axsxum2fvfM5tjKjHQJFnu</t>
        </is>
      </c>
      <c r="B208" t="inlineStr">
        <is>
          <t>SPINCAT</t>
        </is>
      </c>
      <c r="C208" t="n">
        <v>9</v>
      </c>
      <c r="D208" t="n">
        <v>0.113</v>
      </c>
      <c r="E208" t="n">
        <v>0.04</v>
      </c>
      <c r="F208" t="n">
        <v>2.68</v>
      </c>
      <c r="G208" t="n">
        <v>2.8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HYPERLINK("https://www.defined.fi/sol/PUPLWzMfACfkSDe2btZg2axsxum2fvfM5tjKjHQJFnu?maker=7RKhrv7hRHXa7Z7nY4BS6EJ2V3S1zqUAtowgJ52n8Rrt","https://www.defined.fi/sol/PUPLWzMfACfkSDe2btZg2axsxum2fvfM5tjKjHQJFnu?maker=7RKhrv7hRHXa7Z7nY4BS6EJ2V3S1zqUAtowgJ52n8Rrt")</f>
        <v/>
      </c>
      <c r="M208">
        <f>HYPERLINK("https://dexscreener.com/solana/PUPLWzMfACfkSDe2btZg2axsxum2fvfM5tjKjHQJFnu?maker=7RKhrv7hRHXa7Z7nY4BS6EJ2V3S1zqUAtowgJ52n8Rrt","https://dexscreener.com/solana/PUPLWzMfACfkSDe2btZg2axsxum2fvfM5tjKjHQJFnu?maker=7RKhrv7hRHXa7Z7nY4BS6EJ2V3S1zqUAtowgJ52n8Rrt")</f>
        <v/>
      </c>
    </row>
    <row r="209">
      <c r="A209" t="inlineStr">
        <is>
          <t>27A2o2da74WvRSu5peMCvpS5kwjEJpVqD14gYYmczu5b</t>
        </is>
      </c>
      <c r="B209" t="inlineStr">
        <is>
          <t>USDTEA</t>
        </is>
      </c>
      <c r="C209" t="n">
        <v>9</v>
      </c>
      <c r="D209" t="n">
        <v>0.003</v>
      </c>
      <c r="E209" t="n">
        <v>0</v>
      </c>
      <c r="F209" t="n">
        <v>2.69</v>
      </c>
      <c r="G209" t="n">
        <v>2.69</v>
      </c>
      <c r="H209" t="n">
        <v>1</v>
      </c>
      <c r="I209" t="n">
        <v>1</v>
      </c>
      <c r="J209" t="n">
        <v>-1</v>
      </c>
      <c r="K209" t="n">
        <v>-1</v>
      </c>
      <c r="L209">
        <f>HYPERLINK("https://www.defined.fi/sol/27A2o2da74WvRSu5peMCvpS5kwjEJpVqD14gYYmczu5b?maker=7RKhrv7hRHXa7Z7nY4BS6EJ2V3S1zqUAtowgJ52n8Rrt","https://www.defined.fi/sol/27A2o2da74WvRSu5peMCvpS5kwjEJpVqD14gYYmczu5b?maker=7RKhrv7hRHXa7Z7nY4BS6EJ2V3S1zqUAtowgJ52n8Rrt")</f>
        <v/>
      </c>
      <c r="M209">
        <f>HYPERLINK("https://dexscreener.com/solana/27A2o2da74WvRSu5peMCvpS5kwjEJpVqD14gYYmczu5b?maker=7RKhrv7hRHXa7Z7nY4BS6EJ2V3S1zqUAtowgJ52n8Rrt","https://dexscreener.com/solana/27A2o2da74WvRSu5peMCvpS5kwjEJpVqD14gYYmczu5b?maker=7RKhrv7hRHXa7Z7nY4BS6EJ2V3S1zqUAtowgJ52n8Rrt")</f>
        <v/>
      </c>
    </row>
    <row r="210">
      <c r="A210" t="inlineStr">
        <is>
          <t>8bwTABDiuEQ35KVR8mqCtQA4BW6Job1zb1NfTT3GqBds</t>
        </is>
      </c>
      <c r="B210" t="inlineStr">
        <is>
          <t>BASS</t>
        </is>
      </c>
      <c r="C210" t="n">
        <v>9</v>
      </c>
      <c r="D210" t="n">
        <v>-0.331</v>
      </c>
      <c r="E210" t="n">
        <v>-1</v>
      </c>
      <c r="F210" t="n">
        <v>1.82</v>
      </c>
      <c r="G210" t="n">
        <v>1.49</v>
      </c>
      <c r="H210" t="n">
        <v>2</v>
      </c>
      <c r="I210" t="n">
        <v>2</v>
      </c>
      <c r="J210" t="n">
        <v>-1</v>
      </c>
      <c r="K210" t="n">
        <v>-1</v>
      </c>
      <c r="L210">
        <f>HYPERLINK("https://www.defined.fi/sol/8bwTABDiuEQ35KVR8mqCtQA4BW6Job1zb1NfTT3GqBds?maker=7RKhrv7hRHXa7Z7nY4BS6EJ2V3S1zqUAtowgJ52n8Rrt","https://www.defined.fi/sol/8bwTABDiuEQ35KVR8mqCtQA4BW6Job1zb1NfTT3GqBds?maker=7RKhrv7hRHXa7Z7nY4BS6EJ2V3S1zqUAtowgJ52n8Rrt")</f>
        <v/>
      </c>
      <c r="M210">
        <f>HYPERLINK("https://dexscreener.com/solana/8bwTABDiuEQ35KVR8mqCtQA4BW6Job1zb1NfTT3GqBds?maker=7RKhrv7hRHXa7Z7nY4BS6EJ2V3S1zqUAtowgJ52n8Rrt","https://dexscreener.com/solana/8bwTABDiuEQ35KVR8mqCtQA4BW6Job1zb1NfTT3GqBds?maker=7RKhrv7hRHXa7Z7nY4BS6EJ2V3S1zqUAtowgJ52n8Rrt")</f>
        <v/>
      </c>
    </row>
    <row r="211">
      <c r="A211" t="inlineStr">
        <is>
          <t>3yqQrfjgxuze59LUSMhpzJpa9iRBruHSGR8AQ2wRpump</t>
        </is>
      </c>
      <c r="B211" t="inlineStr">
        <is>
          <t>busy</t>
        </is>
      </c>
      <c r="C211" t="n">
        <v>9</v>
      </c>
      <c r="D211" t="n">
        <v>-0.026</v>
      </c>
      <c r="E211" t="n">
        <v>-1</v>
      </c>
      <c r="F211" t="n">
        <v>0.897</v>
      </c>
      <c r="G211" t="n">
        <v>0.871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HYPERLINK("https://www.defined.fi/sol/3yqQrfjgxuze59LUSMhpzJpa9iRBruHSGR8AQ2wRpump?maker=7RKhrv7hRHXa7Z7nY4BS6EJ2V3S1zqUAtowgJ52n8Rrt","https://www.defined.fi/sol/3yqQrfjgxuze59LUSMhpzJpa9iRBruHSGR8AQ2wRpump?maker=7RKhrv7hRHXa7Z7nY4BS6EJ2V3S1zqUAtowgJ52n8Rrt")</f>
        <v/>
      </c>
      <c r="M211">
        <f>HYPERLINK("https://dexscreener.com/solana/3yqQrfjgxuze59LUSMhpzJpa9iRBruHSGR8AQ2wRpump?maker=7RKhrv7hRHXa7Z7nY4BS6EJ2V3S1zqUAtowgJ52n8Rrt","https://dexscreener.com/solana/3yqQrfjgxuze59LUSMhpzJpa9iRBruHSGR8AQ2wRpump?maker=7RKhrv7hRHXa7Z7nY4BS6EJ2V3S1zqUAtowgJ52n8Rrt")</f>
        <v/>
      </c>
    </row>
    <row r="212">
      <c r="A212" t="inlineStr">
        <is>
          <t>J9NjNX5Y2mH8uaEa1JLgGGcfoGjZavcnvw8bQGidpump</t>
        </is>
      </c>
      <c r="B212" t="inlineStr">
        <is>
          <t>sprite</t>
        </is>
      </c>
      <c r="C212" t="n">
        <v>9</v>
      </c>
      <c r="D212" t="n">
        <v>1.26</v>
      </c>
      <c r="E212" t="n">
        <v>0.4</v>
      </c>
      <c r="F212" t="n">
        <v>3.12</v>
      </c>
      <c r="G212" t="n">
        <v>4.38</v>
      </c>
      <c r="H212" t="n">
        <v>2</v>
      </c>
      <c r="I212" t="n">
        <v>1</v>
      </c>
      <c r="J212" t="n">
        <v>-1</v>
      </c>
      <c r="K212" t="n">
        <v>-1</v>
      </c>
      <c r="L212">
        <f>HYPERLINK("https://www.defined.fi/sol/J9NjNX5Y2mH8uaEa1JLgGGcfoGjZavcnvw8bQGidpump?maker=7RKhrv7hRHXa7Z7nY4BS6EJ2V3S1zqUAtowgJ52n8Rrt","https://www.defined.fi/sol/J9NjNX5Y2mH8uaEa1JLgGGcfoGjZavcnvw8bQGidpump?maker=7RKhrv7hRHXa7Z7nY4BS6EJ2V3S1zqUAtowgJ52n8Rrt")</f>
        <v/>
      </c>
      <c r="M212">
        <f>HYPERLINK("https://dexscreener.com/solana/J9NjNX5Y2mH8uaEa1JLgGGcfoGjZavcnvw8bQGidpump?maker=7RKhrv7hRHXa7Z7nY4BS6EJ2V3S1zqUAtowgJ52n8Rrt","https://dexscreener.com/solana/J9NjNX5Y2mH8uaEa1JLgGGcfoGjZavcnvw8bQGidpump?maker=7RKhrv7hRHXa7Z7nY4BS6EJ2V3S1zqUAtowgJ52n8Rrt")</f>
        <v/>
      </c>
    </row>
    <row r="213">
      <c r="A213" t="inlineStr">
        <is>
          <t>5Qi4o63iKtRLvFdxA9R6NyFSW9oyKrjy6iURh3gfpump</t>
        </is>
      </c>
      <c r="B213" t="inlineStr">
        <is>
          <t>Walter</t>
        </is>
      </c>
      <c r="C213" t="n">
        <v>9</v>
      </c>
      <c r="D213" t="n">
        <v>0.142</v>
      </c>
      <c r="E213" t="n">
        <v>-1</v>
      </c>
      <c r="F213" t="n">
        <v>5.54</v>
      </c>
      <c r="G213" t="n">
        <v>5.68</v>
      </c>
      <c r="H213" t="n">
        <v>3</v>
      </c>
      <c r="I213" t="n">
        <v>3</v>
      </c>
      <c r="J213" t="n">
        <v>-1</v>
      </c>
      <c r="K213" t="n">
        <v>-1</v>
      </c>
      <c r="L213">
        <f>HYPERLINK("https://www.defined.fi/sol/5Qi4o63iKtRLvFdxA9R6NyFSW9oyKrjy6iURh3gfpump?maker=7RKhrv7hRHXa7Z7nY4BS6EJ2V3S1zqUAtowgJ52n8Rrt","https://www.defined.fi/sol/5Qi4o63iKtRLvFdxA9R6NyFSW9oyKrjy6iURh3gfpump?maker=7RKhrv7hRHXa7Z7nY4BS6EJ2V3S1zqUAtowgJ52n8Rrt")</f>
        <v/>
      </c>
      <c r="M213">
        <f>HYPERLINK("https://dexscreener.com/solana/5Qi4o63iKtRLvFdxA9R6NyFSW9oyKrjy6iURh3gfpump?maker=7RKhrv7hRHXa7Z7nY4BS6EJ2V3S1zqUAtowgJ52n8Rrt","https://dexscreener.com/solana/5Qi4o63iKtRLvFdxA9R6NyFSW9oyKrjy6iURh3gfpump?maker=7RKhrv7hRHXa7Z7nY4BS6EJ2V3S1zqUAtowgJ52n8Rrt")</f>
        <v/>
      </c>
    </row>
    <row r="214">
      <c r="A214" t="inlineStr">
        <is>
          <t>BrAeCEvyNW1jSZxqKZD58MSTLzEWp8twSXAe7p8pA2GK</t>
        </is>
      </c>
      <c r="B214" t="inlineStr">
        <is>
          <t>WKP</t>
        </is>
      </c>
      <c r="C214" t="n">
        <v>9</v>
      </c>
      <c r="D214" t="n">
        <v>2.76</v>
      </c>
      <c r="E214" t="n">
        <v>0.23</v>
      </c>
      <c r="F214" t="n">
        <v>12.04</v>
      </c>
      <c r="G214" t="n">
        <v>14.8</v>
      </c>
      <c r="H214" t="n">
        <v>6</v>
      </c>
      <c r="I214" t="n">
        <v>5</v>
      </c>
      <c r="J214" t="n">
        <v>-1</v>
      </c>
      <c r="K214" t="n">
        <v>-1</v>
      </c>
      <c r="L214">
        <f>HYPERLINK("https://www.defined.fi/sol/BrAeCEvyNW1jSZxqKZD58MSTLzEWp8twSXAe7p8pA2GK?maker=7RKhrv7hRHXa7Z7nY4BS6EJ2V3S1zqUAtowgJ52n8Rrt","https://www.defined.fi/sol/BrAeCEvyNW1jSZxqKZD58MSTLzEWp8twSXAe7p8pA2GK?maker=7RKhrv7hRHXa7Z7nY4BS6EJ2V3S1zqUAtowgJ52n8Rrt")</f>
        <v/>
      </c>
      <c r="M214">
        <f>HYPERLINK("https://dexscreener.com/solana/BrAeCEvyNW1jSZxqKZD58MSTLzEWp8twSXAe7p8pA2GK?maker=7RKhrv7hRHXa7Z7nY4BS6EJ2V3S1zqUAtowgJ52n8Rrt","https://dexscreener.com/solana/BrAeCEvyNW1jSZxqKZD58MSTLzEWp8twSXAe7p8pA2GK?maker=7RKhrv7hRHXa7Z7nY4BS6EJ2V3S1zqUAtowgJ52n8Rrt")</f>
        <v/>
      </c>
    </row>
    <row r="215">
      <c r="A215" t="inlineStr">
        <is>
          <t>8pLS9xh8y4g7mjQ8J9sNHbAJNJHYtZnMS8naUZQrpump</t>
        </is>
      </c>
      <c r="B215" t="inlineStr">
        <is>
          <t>STI</t>
        </is>
      </c>
      <c r="C215" t="n">
        <v>9</v>
      </c>
      <c r="D215" t="n">
        <v>-0.447</v>
      </c>
      <c r="E215" t="n">
        <v>-1</v>
      </c>
      <c r="F215" t="n">
        <v>2.67</v>
      </c>
      <c r="G215" t="n">
        <v>2.22</v>
      </c>
      <c r="H215" t="n">
        <v>1</v>
      </c>
      <c r="I215" t="n">
        <v>1</v>
      </c>
      <c r="J215" t="n">
        <v>-1</v>
      </c>
      <c r="K215" t="n">
        <v>-1</v>
      </c>
      <c r="L215">
        <f>HYPERLINK("https://www.defined.fi/sol/8pLS9xh8y4g7mjQ8J9sNHbAJNJHYtZnMS8naUZQrpump?maker=7RKhrv7hRHXa7Z7nY4BS6EJ2V3S1zqUAtowgJ52n8Rrt","https://www.defined.fi/sol/8pLS9xh8y4g7mjQ8J9sNHbAJNJHYtZnMS8naUZQrpump?maker=7RKhrv7hRHXa7Z7nY4BS6EJ2V3S1zqUAtowgJ52n8Rrt")</f>
        <v/>
      </c>
      <c r="M215">
        <f>HYPERLINK("https://dexscreener.com/solana/8pLS9xh8y4g7mjQ8J9sNHbAJNJHYtZnMS8naUZQrpump?maker=7RKhrv7hRHXa7Z7nY4BS6EJ2V3S1zqUAtowgJ52n8Rrt","https://dexscreener.com/solana/8pLS9xh8y4g7mjQ8J9sNHbAJNJHYtZnMS8naUZQrpump?maker=7RKhrv7hRHXa7Z7nY4BS6EJ2V3S1zqUAtowgJ52n8Rrt")</f>
        <v/>
      </c>
    </row>
    <row r="216">
      <c r="A216" t="inlineStr">
        <is>
          <t>9jomT3xzP1zBzqhUtB3heCB4XkWCa1iEcgSDdumDpump</t>
        </is>
      </c>
      <c r="B216" t="inlineStr">
        <is>
          <t>GONE</t>
        </is>
      </c>
      <c r="C216" t="n">
        <v>9</v>
      </c>
      <c r="D216" t="n">
        <v>0.08400000000000001</v>
      </c>
      <c r="E216" t="n">
        <v>-1</v>
      </c>
      <c r="F216" t="n">
        <v>0.897</v>
      </c>
      <c r="G216" t="n">
        <v>0.981</v>
      </c>
      <c r="H216" t="n">
        <v>1</v>
      </c>
      <c r="I216" t="n">
        <v>1</v>
      </c>
      <c r="J216" t="n">
        <v>-1</v>
      </c>
      <c r="K216" t="n">
        <v>-1</v>
      </c>
      <c r="L216">
        <f>HYPERLINK("https://www.defined.fi/sol/9jomT3xzP1zBzqhUtB3heCB4XkWCa1iEcgSDdumDpump?maker=7RKhrv7hRHXa7Z7nY4BS6EJ2V3S1zqUAtowgJ52n8Rrt","https://www.defined.fi/sol/9jomT3xzP1zBzqhUtB3heCB4XkWCa1iEcgSDdumDpump?maker=7RKhrv7hRHXa7Z7nY4BS6EJ2V3S1zqUAtowgJ52n8Rrt")</f>
        <v/>
      </c>
      <c r="M216">
        <f>HYPERLINK("https://dexscreener.com/solana/9jomT3xzP1zBzqhUtB3heCB4XkWCa1iEcgSDdumDpump?maker=7RKhrv7hRHXa7Z7nY4BS6EJ2V3S1zqUAtowgJ52n8Rrt","https://dexscreener.com/solana/9jomT3xzP1zBzqhUtB3heCB4XkWCa1iEcgSDdumDpump?maker=7RKhrv7hRHXa7Z7nY4BS6EJ2V3S1zqUAtowgJ52n8Rrt")</f>
        <v/>
      </c>
    </row>
    <row r="217">
      <c r="A217" t="inlineStr">
        <is>
          <t>a24a2KQr2h4YH1Xbpe1HqqY8i5anM3UaT5izfXRpump</t>
        </is>
      </c>
      <c r="B217" t="inlineStr">
        <is>
          <t>NOBITA</t>
        </is>
      </c>
      <c r="C217" t="n">
        <v>9</v>
      </c>
      <c r="D217" t="n">
        <v>-0.318</v>
      </c>
      <c r="E217" t="n">
        <v>-0.18</v>
      </c>
      <c r="F217" t="n">
        <v>1.78</v>
      </c>
      <c r="G217" t="n">
        <v>1.46</v>
      </c>
      <c r="H217" t="n">
        <v>1</v>
      </c>
      <c r="I217" t="n">
        <v>1</v>
      </c>
      <c r="J217" t="n">
        <v>-1</v>
      </c>
      <c r="K217" t="n">
        <v>-1</v>
      </c>
      <c r="L217">
        <f>HYPERLINK("https://www.defined.fi/sol/a24a2KQr2h4YH1Xbpe1HqqY8i5anM3UaT5izfXRpump?maker=7RKhrv7hRHXa7Z7nY4BS6EJ2V3S1zqUAtowgJ52n8Rrt","https://www.defined.fi/sol/a24a2KQr2h4YH1Xbpe1HqqY8i5anM3UaT5izfXRpump?maker=7RKhrv7hRHXa7Z7nY4BS6EJ2V3S1zqUAtowgJ52n8Rrt")</f>
        <v/>
      </c>
      <c r="M217">
        <f>HYPERLINK("https://dexscreener.com/solana/a24a2KQr2h4YH1Xbpe1HqqY8i5anM3UaT5izfXRpump?maker=7RKhrv7hRHXa7Z7nY4BS6EJ2V3S1zqUAtowgJ52n8Rrt","https://dexscreener.com/solana/a24a2KQr2h4YH1Xbpe1HqqY8i5anM3UaT5izfXRpump?maker=7RKhrv7hRHXa7Z7nY4BS6EJ2V3S1zqUAtowgJ52n8Rrt")</f>
        <v/>
      </c>
    </row>
    <row r="218">
      <c r="A218" t="inlineStr">
        <is>
          <t>CL36PSupfSTDCwXe8XAW3TUtVC3gSdoGYzuRYnPwpump</t>
        </is>
      </c>
      <c r="B218" t="inlineStr">
        <is>
          <t>WW</t>
        </is>
      </c>
      <c r="C218" t="n">
        <v>9</v>
      </c>
      <c r="D218" t="n">
        <v>-0.169</v>
      </c>
      <c r="E218" t="n">
        <v>-1</v>
      </c>
      <c r="F218" t="n">
        <v>0.912</v>
      </c>
      <c r="G218" t="n">
        <v>0.744</v>
      </c>
      <c r="H218" t="n">
        <v>1</v>
      </c>
      <c r="I218" t="n">
        <v>2</v>
      </c>
      <c r="J218" t="n">
        <v>-1</v>
      </c>
      <c r="K218" t="n">
        <v>-1</v>
      </c>
      <c r="L218">
        <f>HYPERLINK("https://www.defined.fi/sol/CL36PSupfSTDCwXe8XAW3TUtVC3gSdoGYzuRYnPwpump?maker=7RKhrv7hRHXa7Z7nY4BS6EJ2V3S1zqUAtowgJ52n8Rrt","https://www.defined.fi/sol/CL36PSupfSTDCwXe8XAW3TUtVC3gSdoGYzuRYnPwpump?maker=7RKhrv7hRHXa7Z7nY4BS6EJ2V3S1zqUAtowgJ52n8Rrt")</f>
        <v/>
      </c>
      <c r="M218">
        <f>HYPERLINK("https://dexscreener.com/solana/CL36PSupfSTDCwXe8XAW3TUtVC3gSdoGYzuRYnPwpump?maker=7RKhrv7hRHXa7Z7nY4BS6EJ2V3S1zqUAtowgJ52n8Rrt","https://dexscreener.com/solana/CL36PSupfSTDCwXe8XAW3TUtVC3gSdoGYzuRYnPwpump?maker=7RKhrv7hRHXa7Z7nY4BS6EJ2V3S1zqUAtowgJ52n8Rrt")</f>
        <v/>
      </c>
    </row>
    <row r="219">
      <c r="A219" t="inlineStr">
        <is>
          <t>D6hSj745KdWTShL6PrEjBfa94wx2oXnSZpvo9wozWkbw</t>
        </is>
      </c>
      <c r="B219" t="inlineStr">
        <is>
          <t>McRIB</t>
        </is>
      </c>
      <c r="C219" t="n">
        <v>9</v>
      </c>
      <c r="D219" t="n">
        <v>0.37</v>
      </c>
      <c r="E219" t="n">
        <v>0.41</v>
      </c>
      <c r="F219" t="n">
        <v>0.893</v>
      </c>
      <c r="G219" t="n">
        <v>1.26</v>
      </c>
      <c r="H219" t="n">
        <v>1</v>
      </c>
      <c r="I219" t="n">
        <v>1</v>
      </c>
      <c r="J219" t="n">
        <v>-1</v>
      </c>
      <c r="K219" t="n">
        <v>-1</v>
      </c>
      <c r="L219">
        <f>HYPERLINK("https://www.defined.fi/sol/D6hSj745KdWTShL6PrEjBfa94wx2oXnSZpvo9wozWkbw?maker=7RKhrv7hRHXa7Z7nY4BS6EJ2V3S1zqUAtowgJ52n8Rrt","https://www.defined.fi/sol/D6hSj745KdWTShL6PrEjBfa94wx2oXnSZpvo9wozWkbw?maker=7RKhrv7hRHXa7Z7nY4BS6EJ2V3S1zqUAtowgJ52n8Rrt")</f>
        <v/>
      </c>
      <c r="M219">
        <f>HYPERLINK("https://dexscreener.com/solana/D6hSj745KdWTShL6PrEjBfa94wx2oXnSZpvo9wozWkbw?maker=7RKhrv7hRHXa7Z7nY4BS6EJ2V3S1zqUAtowgJ52n8Rrt","https://dexscreener.com/solana/D6hSj745KdWTShL6PrEjBfa94wx2oXnSZpvo9wozWkbw?maker=7RKhrv7hRHXa7Z7nY4BS6EJ2V3S1zqUAtowgJ52n8Rrt")</f>
        <v/>
      </c>
    </row>
    <row r="220">
      <c r="A220" t="inlineStr">
        <is>
          <t>C7hPjHP6BeskCQ96Ao5wi8vsQMYX23ZNX946YNH2pump</t>
        </is>
      </c>
      <c r="B220" t="inlineStr">
        <is>
          <t>NVDA</t>
        </is>
      </c>
      <c r="C220" t="n">
        <v>9</v>
      </c>
      <c r="D220" t="n">
        <v>3.76</v>
      </c>
      <c r="E220" t="n">
        <v>1.4</v>
      </c>
      <c r="F220" t="n">
        <v>2.68</v>
      </c>
      <c r="G220" t="n">
        <v>6.44</v>
      </c>
      <c r="H220" t="n">
        <v>1</v>
      </c>
      <c r="I220" t="n">
        <v>4</v>
      </c>
      <c r="J220" t="n">
        <v>-1</v>
      </c>
      <c r="K220" t="n">
        <v>-1</v>
      </c>
      <c r="L220">
        <f>HYPERLINK("https://www.defined.fi/sol/C7hPjHP6BeskCQ96Ao5wi8vsQMYX23ZNX946YNH2pump?maker=7RKhrv7hRHXa7Z7nY4BS6EJ2V3S1zqUAtowgJ52n8Rrt","https://www.defined.fi/sol/C7hPjHP6BeskCQ96Ao5wi8vsQMYX23ZNX946YNH2pump?maker=7RKhrv7hRHXa7Z7nY4BS6EJ2V3S1zqUAtowgJ52n8Rrt")</f>
        <v/>
      </c>
      <c r="M220">
        <f>HYPERLINK("https://dexscreener.com/solana/C7hPjHP6BeskCQ96Ao5wi8vsQMYX23ZNX946YNH2pump?maker=7RKhrv7hRHXa7Z7nY4BS6EJ2V3S1zqUAtowgJ52n8Rrt","https://dexscreener.com/solana/C7hPjHP6BeskCQ96Ao5wi8vsQMYX23ZNX946YNH2pump?maker=7RKhrv7hRHXa7Z7nY4BS6EJ2V3S1zqUAtowgJ52n8Rrt")</f>
        <v/>
      </c>
    </row>
    <row r="221">
      <c r="A221" t="inlineStr">
        <is>
          <t>HEQ4QZSC8S3pdCFc6Y96sFCgofPtFobkw8CW3fBtFEA</t>
        </is>
      </c>
      <c r="B221" t="inlineStr">
        <is>
          <t>CB</t>
        </is>
      </c>
      <c r="C221" t="n">
        <v>9</v>
      </c>
      <c r="D221" t="n">
        <v>-0.127</v>
      </c>
      <c r="E221" t="n">
        <v>-1</v>
      </c>
      <c r="F221" t="n">
        <v>1.77</v>
      </c>
      <c r="G221" t="n">
        <v>1.64</v>
      </c>
      <c r="H221" t="n">
        <v>2</v>
      </c>
      <c r="I221" t="n">
        <v>2</v>
      </c>
      <c r="J221" t="n">
        <v>-1</v>
      </c>
      <c r="K221" t="n">
        <v>-1</v>
      </c>
      <c r="L221">
        <f>HYPERLINK("https://www.defined.fi/sol/HEQ4QZSC8S3pdCFc6Y96sFCgofPtFobkw8CW3fBtFEA?maker=7RKhrv7hRHXa7Z7nY4BS6EJ2V3S1zqUAtowgJ52n8Rrt","https://www.defined.fi/sol/HEQ4QZSC8S3pdCFc6Y96sFCgofPtFobkw8CW3fBtFEA?maker=7RKhrv7hRHXa7Z7nY4BS6EJ2V3S1zqUAtowgJ52n8Rrt")</f>
        <v/>
      </c>
      <c r="M221">
        <f>HYPERLINK("https://dexscreener.com/solana/HEQ4QZSC8S3pdCFc6Y96sFCgofPtFobkw8CW3fBtFEA?maker=7RKhrv7hRHXa7Z7nY4BS6EJ2V3S1zqUAtowgJ52n8Rrt","https://dexscreener.com/solana/HEQ4QZSC8S3pdCFc6Y96sFCgofPtFobkw8CW3fBtFEA?maker=7RKhrv7hRHXa7Z7nY4BS6EJ2V3S1zqUAtowgJ52n8Rrt")</f>
        <v/>
      </c>
    </row>
    <row r="222">
      <c r="A222" t="inlineStr">
        <is>
          <t>3xZoug5Kt3Tyx8Cro9fb7otWr335Sih94Q61RhGXpump</t>
        </is>
      </c>
      <c r="B222" t="inlineStr">
        <is>
          <t>$glaze</t>
        </is>
      </c>
      <c r="C222" t="n">
        <v>9</v>
      </c>
      <c r="D222" t="n">
        <v>-1.58</v>
      </c>
      <c r="E222" t="n">
        <v>-0.18</v>
      </c>
      <c r="F222" t="n">
        <v>8.73</v>
      </c>
      <c r="G222" t="n">
        <v>7.14</v>
      </c>
      <c r="H222" t="n">
        <v>1</v>
      </c>
      <c r="I222" t="n">
        <v>1</v>
      </c>
      <c r="J222" t="n">
        <v>-1</v>
      </c>
      <c r="K222" t="n">
        <v>-1</v>
      </c>
      <c r="L222">
        <f>HYPERLINK("https://www.defined.fi/sol/3xZoug5Kt3Tyx8Cro9fb7otWr335Sih94Q61RhGXpump?maker=7RKhrv7hRHXa7Z7nY4BS6EJ2V3S1zqUAtowgJ52n8Rrt","https://www.defined.fi/sol/3xZoug5Kt3Tyx8Cro9fb7otWr335Sih94Q61RhGXpump?maker=7RKhrv7hRHXa7Z7nY4BS6EJ2V3S1zqUAtowgJ52n8Rrt")</f>
        <v/>
      </c>
      <c r="M222">
        <f>HYPERLINK("https://dexscreener.com/solana/3xZoug5Kt3Tyx8Cro9fb7otWr335Sih94Q61RhGXpump?maker=7RKhrv7hRHXa7Z7nY4BS6EJ2V3S1zqUAtowgJ52n8Rrt","https://dexscreener.com/solana/3xZoug5Kt3Tyx8Cro9fb7otWr335Sih94Q61RhGXpump?maker=7RKhrv7hRHXa7Z7nY4BS6EJ2V3S1zqUAtowgJ52n8Rrt")</f>
        <v/>
      </c>
    </row>
    <row r="223">
      <c r="A223" t="inlineStr">
        <is>
          <t>G4LJcPktZLrgsxu8VSJiBvm2mUVkYvPWzTHSAQ1spump</t>
        </is>
      </c>
      <c r="B223" t="inlineStr">
        <is>
          <t>an/gel</t>
        </is>
      </c>
      <c r="C223" t="n">
        <v>9</v>
      </c>
      <c r="D223" t="n">
        <v>0.379</v>
      </c>
      <c r="E223" t="n">
        <v>0.04</v>
      </c>
      <c r="F223" t="n">
        <v>10.57</v>
      </c>
      <c r="G223" t="n">
        <v>10.94</v>
      </c>
      <c r="H223" t="n">
        <v>5</v>
      </c>
      <c r="I223" t="n">
        <v>3</v>
      </c>
      <c r="J223" t="n">
        <v>-1</v>
      </c>
      <c r="K223" t="n">
        <v>-1</v>
      </c>
      <c r="L223">
        <f>HYPERLINK("https://www.defined.fi/sol/G4LJcPktZLrgsxu8VSJiBvm2mUVkYvPWzTHSAQ1spump?maker=7RKhrv7hRHXa7Z7nY4BS6EJ2V3S1zqUAtowgJ52n8Rrt","https://www.defined.fi/sol/G4LJcPktZLrgsxu8VSJiBvm2mUVkYvPWzTHSAQ1spump?maker=7RKhrv7hRHXa7Z7nY4BS6EJ2V3S1zqUAtowgJ52n8Rrt")</f>
        <v/>
      </c>
      <c r="M223">
        <f>HYPERLINK("https://dexscreener.com/solana/G4LJcPktZLrgsxu8VSJiBvm2mUVkYvPWzTHSAQ1spump?maker=7RKhrv7hRHXa7Z7nY4BS6EJ2V3S1zqUAtowgJ52n8Rrt","https://dexscreener.com/solana/G4LJcPktZLrgsxu8VSJiBvm2mUVkYvPWzTHSAQ1spump?maker=7RKhrv7hRHXa7Z7nY4BS6EJ2V3S1zqUAtowgJ52n8Rrt")</f>
        <v/>
      </c>
    </row>
    <row r="224">
      <c r="A224" t="inlineStr">
        <is>
          <t>4v4fKAWAvLNstXJycH9427ffkfvicgiaMebgWLFvpump</t>
        </is>
      </c>
      <c r="B224" t="inlineStr">
        <is>
          <t>NBA</t>
        </is>
      </c>
      <c r="C224" t="n">
        <v>9</v>
      </c>
      <c r="D224" t="n">
        <v>0.859</v>
      </c>
      <c r="E224" t="n">
        <v>-1</v>
      </c>
      <c r="F224" t="n">
        <v>10.41</v>
      </c>
      <c r="G224" t="n">
        <v>11.27</v>
      </c>
      <c r="H224" t="n">
        <v>4</v>
      </c>
      <c r="I224" t="n">
        <v>3</v>
      </c>
      <c r="J224" t="n">
        <v>-1</v>
      </c>
      <c r="K224" t="n">
        <v>-1</v>
      </c>
      <c r="L224">
        <f>HYPERLINK("https://www.defined.fi/sol/4v4fKAWAvLNstXJycH9427ffkfvicgiaMebgWLFvpump?maker=7RKhrv7hRHXa7Z7nY4BS6EJ2V3S1zqUAtowgJ52n8Rrt","https://www.defined.fi/sol/4v4fKAWAvLNstXJycH9427ffkfvicgiaMebgWLFvpump?maker=7RKhrv7hRHXa7Z7nY4BS6EJ2V3S1zqUAtowgJ52n8Rrt")</f>
        <v/>
      </c>
      <c r="M224">
        <f>HYPERLINK("https://dexscreener.com/solana/4v4fKAWAvLNstXJycH9427ffkfvicgiaMebgWLFvpump?maker=7RKhrv7hRHXa7Z7nY4BS6EJ2V3S1zqUAtowgJ52n8Rrt","https://dexscreener.com/solana/4v4fKAWAvLNstXJycH9427ffkfvicgiaMebgWLFvpump?maker=7RKhrv7hRHXa7Z7nY4BS6EJ2V3S1zqUAtowgJ52n8Rrt")</f>
        <v/>
      </c>
    </row>
    <row r="225">
      <c r="A225" t="inlineStr">
        <is>
          <t>HeQqf3nYbStf5vvHu596eDUg2Y22ebbWGJaXGDBa9kja</t>
        </is>
      </c>
      <c r="B225" t="inlineStr">
        <is>
          <t>SCHIZ</t>
        </is>
      </c>
      <c r="C225" t="n">
        <v>9</v>
      </c>
      <c r="D225" t="n">
        <v>-0.114</v>
      </c>
      <c r="E225" t="n">
        <v>-1</v>
      </c>
      <c r="F225" t="n">
        <v>0.973</v>
      </c>
      <c r="G225" t="n">
        <v>0.859</v>
      </c>
      <c r="H225" t="n">
        <v>1</v>
      </c>
      <c r="I225" t="n">
        <v>1</v>
      </c>
      <c r="J225" t="n">
        <v>-1</v>
      </c>
      <c r="K225" t="n">
        <v>-1</v>
      </c>
      <c r="L225">
        <f>HYPERLINK("https://www.defined.fi/sol/HeQqf3nYbStf5vvHu596eDUg2Y22ebbWGJaXGDBa9kja?maker=7RKhrv7hRHXa7Z7nY4BS6EJ2V3S1zqUAtowgJ52n8Rrt","https://www.defined.fi/sol/HeQqf3nYbStf5vvHu596eDUg2Y22ebbWGJaXGDBa9kja?maker=7RKhrv7hRHXa7Z7nY4BS6EJ2V3S1zqUAtowgJ52n8Rrt")</f>
        <v/>
      </c>
      <c r="M225">
        <f>HYPERLINK("https://dexscreener.com/solana/HeQqf3nYbStf5vvHu596eDUg2Y22ebbWGJaXGDBa9kja?maker=7RKhrv7hRHXa7Z7nY4BS6EJ2V3S1zqUAtowgJ52n8Rrt","https://dexscreener.com/solana/HeQqf3nYbStf5vvHu596eDUg2Y22ebbWGJaXGDBa9kja?maker=7RKhrv7hRHXa7Z7nY4BS6EJ2V3S1zqUAtowgJ52n8Rrt")</f>
        <v/>
      </c>
    </row>
    <row r="226">
      <c r="A226" t="inlineStr">
        <is>
          <t>J3Dz9f2oY9Mkvu4QafVJVSHrd8iwFEaBUb6tNXvTpump</t>
        </is>
      </c>
      <c r="B226" t="inlineStr">
        <is>
          <t>GOATSE</t>
        </is>
      </c>
      <c r="C226" t="n">
        <v>9</v>
      </c>
      <c r="D226" t="n">
        <v>-1.8</v>
      </c>
      <c r="E226" t="n">
        <v>-0.41</v>
      </c>
      <c r="F226" t="n">
        <v>4.4</v>
      </c>
      <c r="G226" t="n">
        <v>2.6</v>
      </c>
      <c r="H226" t="n">
        <v>1</v>
      </c>
      <c r="I226" t="n">
        <v>1</v>
      </c>
      <c r="J226" t="n">
        <v>-1</v>
      </c>
      <c r="K226" t="n">
        <v>-1</v>
      </c>
      <c r="L226">
        <f>HYPERLINK("https://www.defined.fi/sol/J3Dz9f2oY9Mkvu4QafVJVSHrd8iwFEaBUb6tNXvTpump?maker=7RKhrv7hRHXa7Z7nY4BS6EJ2V3S1zqUAtowgJ52n8Rrt","https://www.defined.fi/sol/J3Dz9f2oY9Mkvu4QafVJVSHrd8iwFEaBUb6tNXvTpump?maker=7RKhrv7hRHXa7Z7nY4BS6EJ2V3S1zqUAtowgJ52n8Rrt")</f>
        <v/>
      </c>
      <c r="M226">
        <f>HYPERLINK("https://dexscreener.com/solana/J3Dz9f2oY9Mkvu4QafVJVSHrd8iwFEaBUb6tNXvTpump?maker=7RKhrv7hRHXa7Z7nY4BS6EJ2V3S1zqUAtowgJ52n8Rrt","https://dexscreener.com/solana/J3Dz9f2oY9Mkvu4QafVJVSHrd8iwFEaBUb6tNXvTpump?maker=7RKhrv7hRHXa7Z7nY4BS6EJ2V3S1zqUAtowgJ52n8Rrt")</f>
        <v/>
      </c>
    </row>
    <row r="227">
      <c r="A227" t="inlineStr">
        <is>
          <t>Gts9drAJN5c3j3cwZVS5R9B6BJRtBScskATAWm9Apump</t>
        </is>
      </c>
      <c r="B227" t="inlineStr">
        <is>
          <t>niggi</t>
        </is>
      </c>
      <c r="C227" t="n">
        <v>9</v>
      </c>
      <c r="D227" t="n">
        <v>8.6</v>
      </c>
      <c r="E227" t="n">
        <v>0.72</v>
      </c>
      <c r="F227" t="n">
        <v>12</v>
      </c>
      <c r="G227" t="n">
        <v>20.59</v>
      </c>
      <c r="H227" t="n">
        <v>4</v>
      </c>
      <c r="I227" t="n">
        <v>6</v>
      </c>
      <c r="J227" t="n">
        <v>-1</v>
      </c>
      <c r="K227" t="n">
        <v>-1</v>
      </c>
      <c r="L227">
        <f>HYPERLINK("https://www.defined.fi/sol/Gts9drAJN5c3j3cwZVS5R9B6BJRtBScskATAWm9Apump?maker=7RKhrv7hRHXa7Z7nY4BS6EJ2V3S1zqUAtowgJ52n8Rrt","https://www.defined.fi/sol/Gts9drAJN5c3j3cwZVS5R9B6BJRtBScskATAWm9Apump?maker=7RKhrv7hRHXa7Z7nY4BS6EJ2V3S1zqUAtowgJ52n8Rrt")</f>
        <v/>
      </c>
      <c r="M227">
        <f>HYPERLINK("https://dexscreener.com/solana/Gts9drAJN5c3j3cwZVS5R9B6BJRtBScskATAWm9Apump?maker=7RKhrv7hRHXa7Z7nY4BS6EJ2V3S1zqUAtowgJ52n8Rrt","https://dexscreener.com/solana/Gts9drAJN5c3j3cwZVS5R9B6BJRtBScskATAWm9Apump?maker=7RKhrv7hRHXa7Z7nY4BS6EJ2V3S1zqUAtowgJ52n8Rrt")</f>
        <v/>
      </c>
    </row>
    <row r="228">
      <c r="A228" t="inlineStr">
        <is>
          <t>69cRmcbQ4KfH72HeB5PfhnJzVfwWT4pzv5wdnCvqpump</t>
        </is>
      </c>
      <c r="B228" t="inlineStr">
        <is>
          <t>ALUN</t>
        </is>
      </c>
      <c r="C228" t="n">
        <v>9</v>
      </c>
      <c r="D228" t="n">
        <v>0.028</v>
      </c>
      <c r="E228" t="n">
        <v>0.01</v>
      </c>
      <c r="F228" t="n">
        <v>3.69</v>
      </c>
      <c r="G228" t="n">
        <v>3.72</v>
      </c>
      <c r="H228" t="n">
        <v>4</v>
      </c>
      <c r="I228" t="n">
        <v>1</v>
      </c>
      <c r="J228" t="n">
        <v>-1</v>
      </c>
      <c r="K228" t="n">
        <v>-1</v>
      </c>
      <c r="L228">
        <f>HYPERLINK("https://www.defined.fi/sol/69cRmcbQ4KfH72HeB5PfhnJzVfwWT4pzv5wdnCvqpump?maker=7RKhrv7hRHXa7Z7nY4BS6EJ2V3S1zqUAtowgJ52n8Rrt","https://www.defined.fi/sol/69cRmcbQ4KfH72HeB5PfhnJzVfwWT4pzv5wdnCvqpump?maker=7RKhrv7hRHXa7Z7nY4BS6EJ2V3S1zqUAtowgJ52n8Rrt")</f>
        <v/>
      </c>
      <c r="M228">
        <f>HYPERLINK("https://dexscreener.com/solana/69cRmcbQ4KfH72HeB5PfhnJzVfwWT4pzv5wdnCvqpump?maker=7RKhrv7hRHXa7Z7nY4BS6EJ2V3S1zqUAtowgJ52n8Rrt","https://dexscreener.com/solana/69cRmcbQ4KfH72HeB5PfhnJzVfwWT4pzv5wdnCvqpump?maker=7RKhrv7hRHXa7Z7nY4BS6EJ2V3S1zqUAtowgJ52n8Rrt")</f>
        <v/>
      </c>
    </row>
    <row r="229">
      <c r="A229" t="inlineStr">
        <is>
          <t>8QTaaTFBjzqGkYWehuqF3aUmnemuscfqbhLZvLAViERL</t>
        </is>
      </c>
      <c r="B229" t="inlineStr">
        <is>
          <t>niggi</t>
        </is>
      </c>
      <c r="C229" t="n">
        <v>9</v>
      </c>
      <c r="D229" t="n">
        <v>-1.05</v>
      </c>
      <c r="E229" t="n">
        <v>-1</v>
      </c>
      <c r="F229" t="n">
        <v>1.75</v>
      </c>
      <c r="G229" t="n">
        <v>0.698</v>
      </c>
      <c r="H229" t="n">
        <v>1</v>
      </c>
      <c r="I229" t="n">
        <v>1</v>
      </c>
      <c r="J229" t="n">
        <v>-1</v>
      </c>
      <c r="K229" t="n">
        <v>-1</v>
      </c>
      <c r="L229">
        <f>HYPERLINK("https://www.defined.fi/sol/8QTaaTFBjzqGkYWehuqF3aUmnemuscfqbhLZvLAViERL?maker=7RKhrv7hRHXa7Z7nY4BS6EJ2V3S1zqUAtowgJ52n8Rrt","https://www.defined.fi/sol/8QTaaTFBjzqGkYWehuqF3aUmnemuscfqbhLZvLAViERL?maker=7RKhrv7hRHXa7Z7nY4BS6EJ2V3S1zqUAtowgJ52n8Rrt")</f>
        <v/>
      </c>
      <c r="M229">
        <f>HYPERLINK("https://dexscreener.com/solana/8QTaaTFBjzqGkYWehuqF3aUmnemuscfqbhLZvLAViERL?maker=7RKhrv7hRHXa7Z7nY4BS6EJ2V3S1zqUAtowgJ52n8Rrt","https://dexscreener.com/solana/8QTaaTFBjzqGkYWehuqF3aUmnemuscfqbhLZvLAViERL?maker=7RKhrv7hRHXa7Z7nY4BS6EJ2V3S1zqUAtowgJ52n8Rrt")</f>
        <v/>
      </c>
    </row>
    <row r="230">
      <c r="A230" t="inlineStr">
        <is>
          <t>8WQKP6y9n2GuEJmeQwp8frVdVS2WmE4kURhajdKxpump</t>
        </is>
      </c>
      <c r="B230" t="inlineStr">
        <is>
          <t>alun</t>
        </is>
      </c>
      <c r="C230" t="n">
        <v>9</v>
      </c>
      <c r="D230" t="n">
        <v>-0.055</v>
      </c>
      <c r="E230" t="n">
        <v>-1</v>
      </c>
      <c r="F230" t="n">
        <v>2.56</v>
      </c>
      <c r="G230" t="n">
        <v>2.5</v>
      </c>
      <c r="H230" t="n">
        <v>1</v>
      </c>
      <c r="I230" t="n">
        <v>1</v>
      </c>
      <c r="J230" t="n">
        <v>-1</v>
      </c>
      <c r="K230" t="n">
        <v>-1</v>
      </c>
      <c r="L230">
        <f>HYPERLINK("https://www.defined.fi/sol/8WQKP6y9n2GuEJmeQwp8frVdVS2WmE4kURhajdKxpump?maker=7RKhrv7hRHXa7Z7nY4BS6EJ2V3S1zqUAtowgJ52n8Rrt","https://www.defined.fi/sol/8WQKP6y9n2GuEJmeQwp8frVdVS2WmE4kURhajdKxpump?maker=7RKhrv7hRHXa7Z7nY4BS6EJ2V3S1zqUAtowgJ52n8Rrt")</f>
        <v/>
      </c>
      <c r="M230">
        <f>HYPERLINK("https://dexscreener.com/solana/8WQKP6y9n2GuEJmeQwp8frVdVS2WmE4kURhajdKxpump?maker=7RKhrv7hRHXa7Z7nY4BS6EJ2V3S1zqUAtowgJ52n8Rrt","https://dexscreener.com/solana/8WQKP6y9n2GuEJmeQwp8frVdVS2WmE4kURhajdKxpump?maker=7RKhrv7hRHXa7Z7nY4BS6EJ2V3S1zqUAtowgJ52n8Rrt")</f>
        <v/>
      </c>
    </row>
    <row r="231">
      <c r="A231" t="inlineStr">
        <is>
          <t>BZ2DsBFY5MzrXBuDfMedG9vXHAAUDBpQ2SP28bTqpump</t>
        </is>
      </c>
      <c r="B231" t="inlineStr">
        <is>
          <t>DONTSELL</t>
        </is>
      </c>
      <c r="C231" t="n">
        <v>9</v>
      </c>
      <c r="D231" t="n">
        <v>0.622</v>
      </c>
      <c r="E231" t="n">
        <v>0.24</v>
      </c>
      <c r="F231" t="n">
        <v>2.62</v>
      </c>
      <c r="G231" t="n">
        <v>3.24</v>
      </c>
      <c r="H231" t="n">
        <v>1</v>
      </c>
      <c r="I231" t="n">
        <v>1</v>
      </c>
      <c r="J231" t="n">
        <v>-1</v>
      </c>
      <c r="K231" t="n">
        <v>-1</v>
      </c>
      <c r="L231">
        <f>HYPERLINK("https://www.defined.fi/sol/BZ2DsBFY5MzrXBuDfMedG9vXHAAUDBpQ2SP28bTqpump?maker=7RKhrv7hRHXa7Z7nY4BS6EJ2V3S1zqUAtowgJ52n8Rrt","https://www.defined.fi/sol/BZ2DsBFY5MzrXBuDfMedG9vXHAAUDBpQ2SP28bTqpump?maker=7RKhrv7hRHXa7Z7nY4BS6EJ2V3S1zqUAtowgJ52n8Rrt")</f>
        <v/>
      </c>
      <c r="M231">
        <f>HYPERLINK("https://dexscreener.com/solana/BZ2DsBFY5MzrXBuDfMedG9vXHAAUDBpQ2SP28bTqpump?maker=7RKhrv7hRHXa7Z7nY4BS6EJ2V3S1zqUAtowgJ52n8Rrt","https://dexscreener.com/solana/BZ2DsBFY5MzrXBuDfMedG9vXHAAUDBpQ2SP28bTqpump?maker=7RKhrv7hRHXa7Z7nY4BS6EJ2V3S1zqUAtowgJ52n8Rrt")</f>
        <v/>
      </c>
    </row>
    <row r="232">
      <c r="A232" t="inlineStr">
        <is>
          <t>5QS7yFvm4UMHmSEZPQY1qsJRT79P6C7fkp7L6jYA4Rxp</t>
        </is>
      </c>
      <c r="B232" t="inlineStr">
        <is>
          <t>TOTE</t>
        </is>
      </c>
      <c r="C232" t="n">
        <v>9</v>
      </c>
      <c r="D232" t="n">
        <v>-0.127</v>
      </c>
      <c r="E232" t="n">
        <v>-0.07000000000000001</v>
      </c>
      <c r="F232" t="n">
        <v>1.75</v>
      </c>
      <c r="G232" t="n">
        <v>1.62</v>
      </c>
      <c r="H232" t="n">
        <v>2</v>
      </c>
      <c r="I232" t="n">
        <v>1</v>
      </c>
      <c r="J232" t="n">
        <v>-1</v>
      </c>
      <c r="K232" t="n">
        <v>-1</v>
      </c>
      <c r="L232">
        <f>HYPERLINK("https://www.defined.fi/sol/5QS7yFvm4UMHmSEZPQY1qsJRT79P6C7fkp7L6jYA4Rxp?maker=7RKhrv7hRHXa7Z7nY4BS6EJ2V3S1zqUAtowgJ52n8Rrt","https://www.defined.fi/sol/5QS7yFvm4UMHmSEZPQY1qsJRT79P6C7fkp7L6jYA4Rxp?maker=7RKhrv7hRHXa7Z7nY4BS6EJ2V3S1zqUAtowgJ52n8Rrt")</f>
        <v/>
      </c>
      <c r="M232">
        <f>HYPERLINK("https://dexscreener.com/solana/5QS7yFvm4UMHmSEZPQY1qsJRT79P6C7fkp7L6jYA4Rxp?maker=7RKhrv7hRHXa7Z7nY4BS6EJ2V3S1zqUAtowgJ52n8Rrt","https://dexscreener.com/solana/5QS7yFvm4UMHmSEZPQY1qsJRT79P6C7fkp7L6jYA4Rxp?maker=7RKhrv7hRHXa7Z7nY4BS6EJ2V3S1zqUAtowgJ52n8Rrt")</f>
        <v/>
      </c>
    </row>
    <row r="233">
      <c r="A233" t="inlineStr">
        <is>
          <t>B27kgZ8FdCbnVtME6ggNo1hUvgU7qjwKSBheZ7Etpump</t>
        </is>
      </c>
      <c r="B233" t="inlineStr">
        <is>
          <t>FOCUS</t>
        </is>
      </c>
      <c r="C233" t="n">
        <v>9</v>
      </c>
      <c r="D233" t="n">
        <v>-0.277</v>
      </c>
      <c r="E233" t="n">
        <v>-1</v>
      </c>
      <c r="F233" t="n">
        <v>1.24</v>
      </c>
      <c r="G233" t="n">
        <v>0.959</v>
      </c>
      <c r="H233" t="n">
        <v>2</v>
      </c>
      <c r="I233" t="n">
        <v>1</v>
      </c>
      <c r="J233" t="n">
        <v>-1</v>
      </c>
      <c r="K233" t="n">
        <v>-1</v>
      </c>
      <c r="L233">
        <f>HYPERLINK("https://www.defined.fi/sol/B27kgZ8FdCbnVtME6ggNo1hUvgU7qjwKSBheZ7Etpump?maker=7RKhrv7hRHXa7Z7nY4BS6EJ2V3S1zqUAtowgJ52n8Rrt","https://www.defined.fi/sol/B27kgZ8FdCbnVtME6ggNo1hUvgU7qjwKSBheZ7Etpump?maker=7RKhrv7hRHXa7Z7nY4BS6EJ2V3S1zqUAtowgJ52n8Rrt")</f>
        <v/>
      </c>
      <c r="M233">
        <f>HYPERLINK("https://dexscreener.com/solana/B27kgZ8FdCbnVtME6ggNo1hUvgU7qjwKSBheZ7Etpump?maker=7RKhrv7hRHXa7Z7nY4BS6EJ2V3S1zqUAtowgJ52n8Rrt","https://dexscreener.com/solana/B27kgZ8FdCbnVtME6ggNo1hUvgU7qjwKSBheZ7Etpump?maker=7RKhrv7hRHXa7Z7nY4BS6EJ2V3S1zqUAtowgJ52n8Rrt")</f>
        <v/>
      </c>
    </row>
    <row r="234">
      <c r="A234" t="inlineStr">
        <is>
          <t>8iz8xF5LhFjcYN4jbSb8M7SJFiUqwxpP45XeDxadpump</t>
        </is>
      </c>
      <c r="B234" t="inlineStr">
        <is>
          <t>$KATYUSHA</t>
        </is>
      </c>
      <c r="C234" t="n">
        <v>9</v>
      </c>
      <c r="D234" t="n">
        <v>0</v>
      </c>
      <c r="E234" t="n">
        <v>-1</v>
      </c>
      <c r="F234" t="n">
        <v>1.74</v>
      </c>
      <c r="G234" t="n">
        <v>1.74</v>
      </c>
      <c r="H234" t="n">
        <v>1</v>
      </c>
      <c r="I234" t="n">
        <v>1</v>
      </c>
      <c r="J234" t="n">
        <v>-1</v>
      </c>
      <c r="K234" t="n">
        <v>-1</v>
      </c>
      <c r="L234">
        <f>HYPERLINK("https://www.defined.fi/sol/8iz8xF5LhFjcYN4jbSb8M7SJFiUqwxpP45XeDxadpump?maker=7RKhrv7hRHXa7Z7nY4BS6EJ2V3S1zqUAtowgJ52n8Rrt","https://www.defined.fi/sol/8iz8xF5LhFjcYN4jbSb8M7SJFiUqwxpP45XeDxadpump?maker=7RKhrv7hRHXa7Z7nY4BS6EJ2V3S1zqUAtowgJ52n8Rrt")</f>
        <v/>
      </c>
      <c r="M234">
        <f>HYPERLINK("https://dexscreener.com/solana/8iz8xF5LhFjcYN4jbSb8M7SJFiUqwxpP45XeDxadpump?maker=7RKhrv7hRHXa7Z7nY4BS6EJ2V3S1zqUAtowgJ52n8Rrt","https://dexscreener.com/solana/8iz8xF5LhFjcYN4jbSb8M7SJFiUqwxpP45XeDxadpump?maker=7RKhrv7hRHXa7Z7nY4BS6EJ2V3S1zqUAtowgJ52n8Rrt")</f>
        <v/>
      </c>
    </row>
    <row r="235">
      <c r="A235" t="inlineStr">
        <is>
          <t>Enit9nhe4wKrJE6yfu9P538E3sCrhWwdLhUeoXmCFief</t>
        </is>
      </c>
      <c r="B235" t="inlineStr">
        <is>
          <t>$KATYUSHA</t>
        </is>
      </c>
      <c r="C235" t="n">
        <v>9</v>
      </c>
      <c r="D235" t="n">
        <v>0.003</v>
      </c>
      <c r="E235" t="n">
        <v>-1</v>
      </c>
      <c r="F235" t="n">
        <v>1.74</v>
      </c>
      <c r="G235" t="n">
        <v>1.74</v>
      </c>
      <c r="H235" t="n">
        <v>1</v>
      </c>
      <c r="I235" t="n">
        <v>1</v>
      </c>
      <c r="J235" t="n">
        <v>-1</v>
      </c>
      <c r="K235" t="n">
        <v>-1</v>
      </c>
      <c r="L235">
        <f>HYPERLINK("https://www.defined.fi/sol/Enit9nhe4wKrJE6yfu9P538E3sCrhWwdLhUeoXmCFief?maker=7RKhrv7hRHXa7Z7nY4BS6EJ2V3S1zqUAtowgJ52n8Rrt","https://www.defined.fi/sol/Enit9nhe4wKrJE6yfu9P538E3sCrhWwdLhUeoXmCFief?maker=7RKhrv7hRHXa7Z7nY4BS6EJ2V3S1zqUAtowgJ52n8Rrt")</f>
        <v/>
      </c>
      <c r="M235">
        <f>HYPERLINK("https://dexscreener.com/solana/Enit9nhe4wKrJE6yfu9P538E3sCrhWwdLhUeoXmCFief?maker=7RKhrv7hRHXa7Z7nY4BS6EJ2V3S1zqUAtowgJ52n8Rrt","https://dexscreener.com/solana/Enit9nhe4wKrJE6yfu9P538E3sCrhWwdLhUeoXmCFief?maker=7RKhrv7hRHXa7Z7nY4BS6EJ2V3S1zqUAtowgJ52n8Rrt")</f>
        <v/>
      </c>
    </row>
    <row r="236">
      <c r="A236" t="inlineStr">
        <is>
          <t>8QJM6uCzJyW17MPSjWfX9LduRrSSPKsBwsQdEs9apump</t>
        </is>
      </c>
      <c r="B236" t="inlineStr">
        <is>
          <t>ALCH</t>
        </is>
      </c>
      <c r="C236" t="n">
        <v>9</v>
      </c>
      <c r="D236" t="n">
        <v>0.39</v>
      </c>
      <c r="E236" t="n">
        <v>-1</v>
      </c>
      <c r="F236" t="n">
        <v>1.65</v>
      </c>
      <c r="G236" t="n">
        <v>2.04</v>
      </c>
      <c r="H236" t="n">
        <v>1</v>
      </c>
      <c r="I236" t="n">
        <v>3</v>
      </c>
      <c r="J236" t="n">
        <v>-1</v>
      </c>
      <c r="K236" t="n">
        <v>-1</v>
      </c>
      <c r="L236">
        <f>HYPERLINK("https://www.defined.fi/sol/8QJM6uCzJyW17MPSjWfX9LduRrSSPKsBwsQdEs9apump?maker=7RKhrv7hRHXa7Z7nY4BS6EJ2V3S1zqUAtowgJ52n8Rrt","https://www.defined.fi/sol/8QJM6uCzJyW17MPSjWfX9LduRrSSPKsBwsQdEs9apump?maker=7RKhrv7hRHXa7Z7nY4BS6EJ2V3S1zqUAtowgJ52n8Rrt")</f>
        <v/>
      </c>
      <c r="M236">
        <f>HYPERLINK("https://dexscreener.com/solana/8QJM6uCzJyW17MPSjWfX9LduRrSSPKsBwsQdEs9apump?maker=7RKhrv7hRHXa7Z7nY4BS6EJ2V3S1zqUAtowgJ52n8Rrt","https://dexscreener.com/solana/8QJM6uCzJyW17MPSjWfX9LduRrSSPKsBwsQdEs9apump?maker=7RKhrv7hRHXa7Z7nY4BS6EJ2V3S1zqUAtowgJ52n8Rrt")</f>
        <v/>
      </c>
    </row>
    <row r="237">
      <c r="A237" t="inlineStr">
        <is>
          <t>4N5duRcg6r9gfUaLSQrDteCmHDzBREF55z5mp2mZpump</t>
        </is>
      </c>
      <c r="B237" t="inlineStr">
        <is>
          <t>SSD6969</t>
        </is>
      </c>
      <c r="C237" t="n">
        <v>9</v>
      </c>
      <c r="D237" t="n">
        <v>0.037</v>
      </c>
      <c r="E237" t="n">
        <v>-1</v>
      </c>
      <c r="F237" t="n">
        <v>0.61</v>
      </c>
      <c r="G237" t="n">
        <v>0.647</v>
      </c>
      <c r="H237" t="n">
        <v>1</v>
      </c>
      <c r="I237" t="n">
        <v>1</v>
      </c>
      <c r="J237" t="n">
        <v>-1</v>
      </c>
      <c r="K237" t="n">
        <v>-1</v>
      </c>
      <c r="L237">
        <f>HYPERLINK("https://www.defined.fi/sol/4N5duRcg6r9gfUaLSQrDteCmHDzBREF55z5mp2mZpump?maker=7RKhrv7hRHXa7Z7nY4BS6EJ2V3S1zqUAtowgJ52n8Rrt","https://www.defined.fi/sol/4N5duRcg6r9gfUaLSQrDteCmHDzBREF55z5mp2mZpump?maker=7RKhrv7hRHXa7Z7nY4BS6EJ2V3S1zqUAtowgJ52n8Rrt")</f>
        <v/>
      </c>
      <c r="M237">
        <f>HYPERLINK("https://dexscreener.com/solana/4N5duRcg6r9gfUaLSQrDteCmHDzBREF55z5mp2mZpump?maker=7RKhrv7hRHXa7Z7nY4BS6EJ2V3S1zqUAtowgJ52n8Rrt","https://dexscreener.com/solana/4N5duRcg6r9gfUaLSQrDteCmHDzBREF55z5mp2mZpump?maker=7RKhrv7hRHXa7Z7nY4BS6EJ2V3S1zqUAtowgJ52n8Rrt")</f>
        <v/>
      </c>
    </row>
    <row r="238">
      <c r="A238" t="inlineStr">
        <is>
          <t>y21jp6bN6AGnvmSuvbN2oGt5dtDyGY54fim2HE5pump</t>
        </is>
      </c>
      <c r="B238" t="inlineStr">
        <is>
          <t>LARP</t>
        </is>
      </c>
      <c r="C238" t="n">
        <v>9</v>
      </c>
      <c r="D238" t="n">
        <v>-0.301</v>
      </c>
      <c r="E238" t="n">
        <v>-1</v>
      </c>
      <c r="F238" t="n">
        <v>0.947</v>
      </c>
      <c r="G238" t="n">
        <v>0.646</v>
      </c>
      <c r="H238" t="n">
        <v>1</v>
      </c>
      <c r="I238" t="n">
        <v>1</v>
      </c>
      <c r="J238" t="n">
        <v>-1</v>
      </c>
      <c r="K238" t="n">
        <v>-1</v>
      </c>
      <c r="L238">
        <f>HYPERLINK("https://www.defined.fi/sol/y21jp6bN6AGnvmSuvbN2oGt5dtDyGY54fim2HE5pump?maker=7RKhrv7hRHXa7Z7nY4BS6EJ2V3S1zqUAtowgJ52n8Rrt","https://www.defined.fi/sol/y21jp6bN6AGnvmSuvbN2oGt5dtDyGY54fim2HE5pump?maker=7RKhrv7hRHXa7Z7nY4BS6EJ2V3S1zqUAtowgJ52n8Rrt")</f>
        <v/>
      </c>
      <c r="M238">
        <f>HYPERLINK("https://dexscreener.com/solana/y21jp6bN6AGnvmSuvbN2oGt5dtDyGY54fim2HE5pump?maker=7RKhrv7hRHXa7Z7nY4BS6EJ2V3S1zqUAtowgJ52n8Rrt","https://dexscreener.com/solana/y21jp6bN6AGnvmSuvbN2oGt5dtDyGY54fim2HE5pump?maker=7RKhrv7hRHXa7Z7nY4BS6EJ2V3S1zqUAtowgJ52n8Rrt")</f>
        <v/>
      </c>
    </row>
    <row r="239">
      <c r="A239" t="inlineStr">
        <is>
          <t>8qQJFQzo1ZCk8v3Ma42qYpi1SKBkndJfHdLNs4hJpump</t>
        </is>
      </c>
      <c r="B239" t="inlineStr">
        <is>
          <t>Evil</t>
        </is>
      </c>
      <c r="C239" t="n">
        <v>9</v>
      </c>
      <c r="D239" t="n">
        <v>-0.363</v>
      </c>
      <c r="E239" t="n">
        <v>-1</v>
      </c>
      <c r="F239" t="n">
        <v>1.03</v>
      </c>
      <c r="G239" t="n">
        <v>0.67</v>
      </c>
      <c r="H239" t="n">
        <v>1</v>
      </c>
      <c r="I239" t="n">
        <v>1</v>
      </c>
      <c r="J239" t="n">
        <v>-1</v>
      </c>
      <c r="K239" t="n">
        <v>-1</v>
      </c>
      <c r="L239">
        <f>HYPERLINK("https://www.defined.fi/sol/8qQJFQzo1ZCk8v3Ma42qYpi1SKBkndJfHdLNs4hJpump?maker=7RKhrv7hRHXa7Z7nY4BS6EJ2V3S1zqUAtowgJ52n8Rrt","https://www.defined.fi/sol/8qQJFQzo1ZCk8v3Ma42qYpi1SKBkndJfHdLNs4hJpump?maker=7RKhrv7hRHXa7Z7nY4BS6EJ2V3S1zqUAtowgJ52n8Rrt")</f>
        <v/>
      </c>
      <c r="M239">
        <f>HYPERLINK("https://dexscreener.com/solana/8qQJFQzo1ZCk8v3Ma42qYpi1SKBkndJfHdLNs4hJpump?maker=7RKhrv7hRHXa7Z7nY4BS6EJ2V3S1zqUAtowgJ52n8Rrt","https://dexscreener.com/solana/8qQJFQzo1ZCk8v3Ma42qYpi1SKBkndJfHdLNs4hJpump?maker=7RKhrv7hRHXa7Z7nY4BS6EJ2V3S1zqUAtowgJ52n8Rrt")</f>
        <v/>
      </c>
    </row>
    <row r="240">
      <c r="A240" t="inlineStr">
        <is>
          <t>5YKjq9aeAJk9ddhk7FvRv2VStA4qTGwEYJNj3YCspump</t>
        </is>
      </c>
      <c r="B240" t="inlineStr">
        <is>
          <t>hypotherm</t>
        </is>
      </c>
      <c r="C240" t="n">
        <v>9</v>
      </c>
      <c r="D240" t="n">
        <v>-0.103</v>
      </c>
      <c r="E240" t="n">
        <v>-1</v>
      </c>
      <c r="F240" t="n">
        <v>0.72</v>
      </c>
      <c r="G240" t="n">
        <v>0.617</v>
      </c>
      <c r="H240" t="n">
        <v>1</v>
      </c>
      <c r="I240" t="n">
        <v>1</v>
      </c>
      <c r="J240" t="n">
        <v>-1</v>
      </c>
      <c r="K240" t="n">
        <v>-1</v>
      </c>
      <c r="L240">
        <f>HYPERLINK("https://www.defined.fi/sol/5YKjq9aeAJk9ddhk7FvRv2VStA4qTGwEYJNj3YCspump?maker=7RKhrv7hRHXa7Z7nY4BS6EJ2V3S1zqUAtowgJ52n8Rrt","https://www.defined.fi/sol/5YKjq9aeAJk9ddhk7FvRv2VStA4qTGwEYJNj3YCspump?maker=7RKhrv7hRHXa7Z7nY4BS6EJ2V3S1zqUAtowgJ52n8Rrt")</f>
        <v/>
      </c>
      <c r="M240">
        <f>HYPERLINK("https://dexscreener.com/solana/5YKjq9aeAJk9ddhk7FvRv2VStA4qTGwEYJNj3YCspump?maker=7RKhrv7hRHXa7Z7nY4BS6EJ2V3S1zqUAtowgJ52n8Rrt","https://dexscreener.com/solana/5YKjq9aeAJk9ddhk7FvRv2VStA4qTGwEYJNj3YCspump?maker=7RKhrv7hRHXa7Z7nY4BS6EJ2V3S1zqUAtowgJ52n8Rrt")</f>
        <v/>
      </c>
    </row>
    <row r="241">
      <c r="A241" t="inlineStr">
        <is>
          <t>3u33neKjJ6fjgnuCLzzvA7Te5NDTwKUVfv7AazEtpump</t>
        </is>
      </c>
      <c r="B241" t="inlineStr">
        <is>
          <t>LAMBO</t>
        </is>
      </c>
      <c r="C241" t="n">
        <v>9</v>
      </c>
      <c r="D241" t="n">
        <v>-0.273</v>
      </c>
      <c r="E241" t="n">
        <v>-1</v>
      </c>
      <c r="F241" t="n">
        <v>0.99</v>
      </c>
      <c r="G241" t="n">
        <v>0.717</v>
      </c>
      <c r="H241" t="n">
        <v>1</v>
      </c>
      <c r="I241" t="n">
        <v>1</v>
      </c>
      <c r="J241" t="n">
        <v>-1</v>
      </c>
      <c r="K241" t="n">
        <v>-1</v>
      </c>
      <c r="L241">
        <f>HYPERLINK("https://www.defined.fi/sol/3u33neKjJ6fjgnuCLzzvA7Te5NDTwKUVfv7AazEtpump?maker=7RKhrv7hRHXa7Z7nY4BS6EJ2V3S1zqUAtowgJ52n8Rrt","https://www.defined.fi/sol/3u33neKjJ6fjgnuCLzzvA7Te5NDTwKUVfv7AazEtpump?maker=7RKhrv7hRHXa7Z7nY4BS6EJ2V3S1zqUAtowgJ52n8Rrt")</f>
        <v/>
      </c>
      <c r="M241">
        <f>HYPERLINK("https://dexscreener.com/solana/3u33neKjJ6fjgnuCLzzvA7Te5NDTwKUVfv7AazEtpump?maker=7RKhrv7hRHXa7Z7nY4BS6EJ2V3S1zqUAtowgJ52n8Rrt","https://dexscreener.com/solana/3u33neKjJ6fjgnuCLzzvA7Te5NDTwKUVfv7AazEtpump?maker=7RKhrv7hRHXa7Z7nY4BS6EJ2V3S1zqUAtowgJ52n8Rrt")</f>
        <v/>
      </c>
    </row>
    <row r="242">
      <c r="A242" t="inlineStr">
        <is>
          <t>6K2vSXKghGLawE3qMtzVuRgT4bZXixrt6GE1pxH2pump</t>
        </is>
      </c>
      <c r="B242" t="inlineStr">
        <is>
          <t>DXY</t>
        </is>
      </c>
      <c r="C242" t="n">
        <v>9</v>
      </c>
      <c r="D242" t="n">
        <v>-0.213</v>
      </c>
      <c r="E242" t="n">
        <v>-1</v>
      </c>
      <c r="F242" t="n">
        <v>0.895</v>
      </c>
      <c r="G242" t="n">
        <v>0.6820000000000001</v>
      </c>
      <c r="H242" t="n">
        <v>1</v>
      </c>
      <c r="I242" t="n">
        <v>1</v>
      </c>
      <c r="J242" t="n">
        <v>-1</v>
      </c>
      <c r="K242" t="n">
        <v>-1</v>
      </c>
      <c r="L242">
        <f>HYPERLINK("https://www.defined.fi/sol/6K2vSXKghGLawE3qMtzVuRgT4bZXixrt6GE1pxH2pump?maker=7RKhrv7hRHXa7Z7nY4BS6EJ2V3S1zqUAtowgJ52n8Rrt","https://www.defined.fi/sol/6K2vSXKghGLawE3qMtzVuRgT4bZXixrt6GE1pxH2pump?maker=7RKhrv7hRHXa7Z7nY4BS6EJ2V3S1zqUAtowgJ52n8Rrt")</f>
        <v/>
      </c>
      <c r="M242">
        <f>HYPERLINK("https://dexscreener.com/solana/6K2vSXKghGLawE3qMtzVuRgT4bZXixrt6GE1pxH2pump?maker=7RKhrv7hRHXa7Z7nY4BS6EJ2V3S1zqUAtowgJ52n8Rrt","https://dexscreener.com/solana/6K2vSXKghGLawE3qMtzVuRgT4bZXixrt6GE1pxH2pump?maker=7RKhrv7hRHXa7Z7nY4BS6EJ2V3S1zqUAtowgJ52n8Rrt")</f>
        <v/>
      </c>
    </row>
    <row r="243">
      <c r="A243" t="inlineStr">
        <is>
          <t>622tef3N8W1LFc18nezFhiQgdumKQJnUQ4NvKc9apump</t>
        </is>
      </c>
      <c r="B243" t="inlineStr">
        <is>
          <t>Vision</t>
        </is>
      </c>
      <c r="C243" t="n">
        <v>9</v>
      </c>
      <c r="D243" t="n">
        <v>-1.04</v>
      </c>
      <c r="E243" t="n">
        <v>-0.4</v>
      </c>
      <c r="F243" t="n">
        <v>2.61</v>
      </c>
      <c r="G243" t="n">
        <v>1.57</v>
      </c>
      <c r="H243" t="n">
        <v>1</v>
      </c>
      <c r="I243" t="n">
        <v>1</v>
      </c>
      <c r="J243" t="n">
        <v>-1</v>
      </c>
      <c r="K243" t="n">
        <v>-1</v>
      </c>
      <c r="L243">
        <f>HYPERLINK("https://www.defined.fi/sol/622tef3N8W1LFc18nezFhiQgdumKQJnUQ4NvKc9apump?maker=7RKhrv7hRHXa7Z7nY4BS6EJ2V3S1zqUAtowgJ52n8Rrt","https://www.defined.fi/sol/622tef3N8W1LFc18nezFhiQgdumKQJnUQ4NvKc9apump?maker=7RKhrv7hRHXa7Z7nY4BS6EJ2V3S1zqUAtowgJ52n8Rrt")</f>
        <v/>
      </c>
      <c r="M243">
        <f>HYPERLINK("https://dexscreener.com/solana/622tef3N8W1LFc18nezFhiQgdumKQJnUQ4NvKc9apump?maker=7RKhrv7hRHXa7Z7nY4BS6EJ2V3S1zqUAtowgJ52n8Rrt","https://dexscreener.com/solana/622tef3N8W1LFc18nezFhiQgdumKQJnUQ4NvKc9apump?maker=7RKhrv7hRHXa7Z7nY4BS6EJ2V3S1zqUAtowgJ52n8Rrt")</f>
        <v/>
      </c>
    </row>
    <row r="244">
      <c r="A244" t="inlineStr">
        <is>
          <t>8tSkUr3vNYsCpA66wvrAvZznEm4DJthzMuEVPcDKpump</t>
        </is>
      </c>
      <c r="B244" t="inlineStr">
        <is>
          <t>COCKER</t>
        </is>
      </c>
      <c r="C244" t="n">
        <v>9</v>
      </c>
      <c r="D244" t="n">
        <v>-1.08</v>
      </c>
      <c r="E244" t="n">
        <v>-1</v>
      </c>
      <c r="F244" t="n">
        <v>1.85</v>
      </c>
      <c r="G244" t="n">
        <v>0.769</v>
      </c>
      <c r="H244" t="n">
        <v>1</v>
      </c>
      <c r="I244" t="n">
        <v>1</v>
      </c>
      <c r="J244" t="n">
        <v>-1</v>
      </c>
      <c r="K244" t="n">
        <v>-1</v>
      </c>
      <c r="L244">
        <f>HYPERLINK("https://www.defined.fi/sol/8tSkUr3vNYsCpA66wvrAvZznEm4DJthzMuEVPcDKpump?maker=7RKhrv7hRHXa7Z7nY4BS6EJ2V3S1zqUAtowgJ52n8Rrt","https://www.defined.fi/sol/8tSkUr3vNYsCpA66wvrAvZznEm4DJthzMuEVPcDKpump?maker=7RKhrv7hRHXa7Z7nY4BS6EJ2V3S1zqUAtowgJ52n8Rrt")</f>
        <v/>
      </c>
      <c r="M244">
        <f>HYPERLINK("https://dexscreener.com/solana/8tSkUr3vNYsCpA66wvrAvZznEm4DJthzMuEVPcDKpump?maker=7RKhrv7hRHXa7Z7nY4BS6EJ2V3S1zqUAtowgJ52n8Rrt","https://dexscreener.com/solana/8tSkUr3vNYsCpA66wvrAvZznEm4DJthzMuEVPcDKpump?maker=7RKhrv7hRHXa7Z7nY4BS6EJ2V3S1zqUAtowgJ52n8Rrt")</f>
        <v/>
      </c>
    </row>
    <row r="245">
      <c r="A245" t="inlineStr">
        <is>
          <t>4WLcgsX6orPsWrHMDWh4YHAU8GUkCh6JovGrwBw3pump</t>
        </is>
      </c>
      <c r="B245" t="inlineStr">
        <is>
          <t>phantomcat</t>
        </is>
      </c>
      <c r="C245" t="n">
        <v>9</v>
      </c>
      <c r="D245" t="n">
        <v>0.022</v>
      </c>
      <c r="E245" t="n">
        <v>-1</v>
      </c>
      <c r="F245" t="n">
        <v>0.619</v>
      </c>
      <c r="G245" t="n">
        <v>0.64</v>
      </c>
      <c r="H245" t="n">
        <v>1</v>
      </c>
      <c r="I245" t="n">
        <v>1</v>
      </c>
      <c r="J245" t="n">
        <v>-1</v>
      </c>
      <c r="K245" t="n">
        <v>-1</v>
      </c>
      <c r="L245">
        <f>HYPERLINK("https://www.defined.fi/sol/4WLcgsX6orPsWrHMDWh4YHAU8GUkCh6JovGrwBw3pump?maker=7RKhrv7hRHXa7Z7nY4BS6EJ2V3S1zqUAtowgJ52n8Rrt","https://www.defined.fi/sol/4WLcgsX6orPsWrHMDWh4YHAU8GUkCh6JovGrwBw3pump?maker=7RKhrv7hRHXa7Z7nY4BS6EJ2V3S1zqUAtowgJ52n8Rrt")</f>
        <v/>
      </c>
      <c r="M245">
        <f>HYPERLINK("https://dexscreener.com/solana/4WLcgsX6orPsWrHMDWh4YHAU8GUkCh6JovGrwBw3pump?maker=7RKhrv7hRHXa7Z7nY4BS6EJ2V3S1zqUAtowgJ52n8Rrt","https://dexscreener.com/solana/4WLcgsX6orPsWrHMDWh4YHAU8GUkCh6JovGrwBw3pump?maker=7RKhrv7hRHXa7Z7nY4BS6EJ2V3S1zqUAtowgJ52n8Rrt")</f>
        <v/>
      </c>
    </row>
    <row r="246">
      <c r="A246" t="inlineStr">
        <is>
          <t>3i9NcecgiFHbYtTLBryQcMRqMGFPeK9LzeSX5oCspump</t>
        </is>
      </c>
      <c r="B246" t="inlineStr">
        <is>
          <t>LUPE</t>
        </is>
      </c>
      <c r="C246" t="n">
        <v>9</v>
      </c>
      <c r="D246" t="n">
        <v>1.26</v>
      </c>
      <c r="E246" t="n">
        <v>0.14</v>
      </c>
      <c r="F246" t="n">
        <v>8.699999999999999</v>
      </c>
      <c r="G246" t="n">
        <v>9.960000000000001</v>
      </c>
      <c r="H246" t="n">
        <v>2</v>
      </c>
      <c r="I246" t="n">
        <v>3</v>
      </c>
      <c r="J246" t="n">
        <v>-1</v>
      </c>
      <c r="K246" t="n">
        <v>-1</v>
      </c>
      <c r="L246">
        <f>HYPERLINK("https://www.defined.fi/sol/3i9NcecgiFHbYtTLBryQcMRqMGFPeK9LzeSX5oCspump?maker=7RKhrv7hRHXa7Z7nY4BS6EJ2V3S1zqUAtowgJ52n8Rrt","https://www.defined.fi/sol/3i9NcecgiFHbYtTLBryQcMRqMGFPeK9LzeSX5oCspump?maker=7RKhrv7hRHXa7Z7nY4BS6EJ2V3S1zqUAtowgJ52n8Rrt")</f>
        <v/>
      </c>
      <c r="M246">
        <f>HYPERLINK("https://dexscreener.com/solana/3i9NcecgiFHbYtTLBryQcMRqMGFPeK9LzeSX5oCspump?maker=7RKhrv7hRHXa7Z7nY4BS6EJ2V3S1zqUAtowgJ52n8Rrt","https://dexscreener.com/solana/3i9NcecgiFHbYtTLBryQcMRqMGFPeK9LzeSX5oCspump?maker=7RKhrv7hRHXa7Z7nY4BS6EJ2V3S1zqUAtowgJ52n8Rrt")</f>
        <v/>
      </c>
    </row>
    <row r="247">
      <c r="A247" t="inlineStr">
        <is>
          <t>EinA7bTaMTLL9NZGBWvT114YjhJhNVj6Vtt2PH7wpump</t>
        </is>
      </c>
      <c r="B247" t="inlineStr">
        <is>
          <t>DrugedDev</t>
        </is>
      </c>
      <c r="C247" t="n">
        <v>9</v>
      </c>
      <c r="D247" t="n">
        <v>0.035</v>
      </c>
      <c r="E247" t="n">
        <v>-1</v>
      </c>
      <c r="F247" t="n">
        <v>0.893</v>
      </c>
      <c r="G247" t="n">
        <v>0.927</v>
      </c>
      <c r="H247" t="n">
        <v>1</v>
      </c>
      <c r="I247" t="n">
        <v>1</v>
      </c>
      <c r="J247" t="n">
        <v>-1</v>
      </c>
      <c r="K247" t="n">
        <v>-1</v>
      </c>
      <c r="L247">
        <f>HYPERLINK("https://www.defined.fi/sol/EinA7bTaMTLL9NZGBWvT114YjhJhNVj6Vtt2PH7wpump?maker=7RKhrv7hRHXa7Z7nY4BS6EJ2V3S1zqUAtowgJ52n8Rrt","https://www.defined.fi/sol/EinA7bTaMTLL9NZGBWvT114YjhJhNVj6Vtt2PH7wpump?maker=7RKhrv7hRHXa7Z7nY4BS6EJ2V3S1zqUAtowgJ52n8Rrt")</f>
        <v/>
      </c>
      <c r="M247">
        <f>HYPERLINK("https://dexscreener.com/solana/EinA7bTaMTLL9NZGBWvT114YjhJhNVj6Vtt2PH7wpump?maker=7RKhrv7hRHXa7Z7nY4BS6EJ2V3S1zqUAtowgJ52n8Rrt","https://dexscreener.com/solana/EinA7bTaMTLL9NZGBWvT114YjhJhNVj6Vtt2PH7wpump?maker=7RKhrv7hRHXa7Z7nY4BS6EJ2V3S1zqUAtowgJ52n8Rrt")</f>
        <v/>
      </c>
    </row>
    <row r="248">
      <c r="A248" t="inlineStr">
        <is>
          <t>Crfoxnx3GXBxk8Xw6B2FzFHJeAVDuT8PpHsTFbNzpump</t>
        </is>
      </c>
      <c r="B248" t="inlineStr">
        <is>
          <t>HIGHER</t>
        </is>
      </c>
      <c r="C248" t="n">
        <v>9</v>
      </c>
      <c r="D248" t="n">
        <v>-0.256</v>
      </c>
      <c r="E248" t="n">
        <v>-1</v>
      </c>
      <c r="F248" t="n">
        <v>0.788</v>
      </c>
      <c r="G248" t="n">
        <v>0.531</v>
      </c>
      <c r="H248" t="n">
        <v>1</v>
      </c>
      <c r="I248" t="n">
        <v>1</v>
      </c>
      <c r="J248" t="n">
        <v>-1</v>
      </c>
      <c r="K248" t="n">
        <v>-1</v>
      </c>
      <c r="L248">
        <f>HYPERLINK("https://www.defined.fi/sol/Crfoxnx3GXBxk8Xw6B2FzFHJeAVDuT8PpHsTFbNzpump?maker=7RKhrv7hRHXa7Z7nY4BS6EJ2V3S1zqUAtowgJ52n8Rrt","https://www.defined.fi/sol/Crfoxnx3GXBxk8Xw6B2FzFHJeAVDuT8PpHsTFbNzpump?maker=7RKhrv7hRHXa7Z7nY4BS6EJ2V3S1zqUAtowgJ52n8Rrt")</f>
        <v/>
      </c>
      <c r="M248">
        <f>HYPERLINK("https://dexscreener.com/solana/Crfoxnx3GXBxk8Xw6B2FzFHJeAVDuT8PpHsTFbNzpump?maker=7RKhrv7hRHXa7Z7nY4BS6EJ2V3S1zqUAtowgJ52n8Rrt","https://dexscreener.com/solana/Crfoxnx3GXBxk8Xw6B2FzFHJeAVDuT8PpHsTFbNzpump?maker=7RKhrv7hRHXa7Z7nY4BS6EJ2V3S1zqUAtowgJ52n8Rrt")</f>
        <v/>
      </c>
    </row>
    <row r="249">
      <c r="A249" t="inlineStr">
        <is>
          <t>ETn1vZzM29F6Y9park6uEJ2xXkxXSYAa6xJoL2vdpump</t>
        </is>
      </c>
      <c r="B249" t="inlineStr">
        <is>
          <t>MANI</t>
        </is>
      </c>
      <c r="C249" t="n">
        <v>9</v>
      </c>
      <c r="D249" t="n">
        <v>-0.106</v>
      </c>
      <c r="E249" t="n">
        <v>-1</v>
      </c>
      <c r="F249" t="n">
        <v>0.79</v>
      </c>
      <c r="G249" t="n">
        <v>0.6850000000000001</v>
      </c>
      <c r="H249" t="n">
        <v>1</v>
      </c>
      <c r="I249" t="n">
        <v>1</v>
      </c>
      <c r="J249" t="n">
        <v>-1</v>
      </c>
      <c r="K249" t="n">
        <v>-1</v>
      </c>
      <c r="L249">
        <f>HYPERLINK("https://www.defined.fi/sol/ETn1vZzM29F6Y9park6uEJ2xXkxXSYAa6xJoL2vdpump?maker=7RKhrv7hRHXa7Z7nY4BS6EJ2V3S1zqUAtowgJ52n8Rrt","https://www.defined.fi/sol/ETn1vZzM29F6Y9park6uEJ2xXkxXSYAa6xJoL2vdpump?maker=7RKhrv7hRHXa7Z7nY4BS6EJ2V3S1zqUAtowgJ52n8Rrt")</f>
        <v/>
      </c>
      <c r="M249">
        <f>HYPERLINK("https://dexscreener.com/solana/ETn1vZzM29F6Y9park6uEJ2xXkxXSYAa6xJoL2vdpump?maker=7RKhrv7hRHXa7Z7nY4BS6EJ2V3S1zqUAtowgJ52n8Rrt","https://dexscreener.com/solana/ETn1vZzM29F6Y9park6uEJ2xXkxXSYAa6xJoL2vdpump?maker=7RKhrv7hRHXa7Z7nY4BS6EJ2V3S1zqUAtowgJ52n8Rrt")</f>
        <v/>
      </c>
    </row>
    <row r="250">
      <c r="A250" t="inlineStr">
        <is>
          <t>AWFXKxC55by1k1RNp3M8YXim78ge4bxv7ZVLZfk5pump</t>
        </is>
      </c>
      <c r="B250" t="inlineStr">
        <is>
          <t>KOME</t>
        </is>
      </c>
      <c r="C250" t="n">
        <v>9</v>
      </c>
      <c r="D250" t="n">
        <v>0.105</v>
      </c>
      <c r="E250" t="n">
        <v>-1</v>
      </c>
      <c r="F250" t="n">
        <v>0.891</v>
      </c>
      <c r="G250" t="n">
        <v>0.997</v>
      </c>
      <c r="H250" t="n">
        <v>1</v>
      </c>
      <c r="I250" t="n">
        <v>1</v>
      </c>
      <c r="J250" t="n">
        <v>-1</v>
      </c>
      <c r="K250" t="n">
        <v>-1</v>
      </c>
      <c r="L250">
        <f>HYPERLINK("https://www.defined.fi/sol/AWFXKxC55by1k1RNp3M8YXim78ge4bxv7ZVLZfk5pump?maker=7RKhrv7hRHXa7Z7nY4BS6EJ2V3S1zqUAtowgJ52n8Rrt","https://www.defined.fi/sol/AWFXKxC55by1k1RNp3M8YXim78ge4bxv7ZVLZfk5pump?maker=7RKhrv7hRHXa7Z7nY4BS6EJ2V3S1zqUAtowgJ52n8Rrt")</f>
        <v/>
      </c>
      <c r="M250">
        <f>HYPERLINK("https://dexscreener.com/solana/AWFXKxC55by1k1RNp3M8YXim78ge4bxv7ZVLZfk5pump?maker=7RKhrv7hRHXa7Z7nY4BS6EJ2V3S1zqUAtowgJ52n8Rrt","https://dexscreener.com/solana/AWFXKxC55by1k1RNp3M8YXim78ge4bxv7ZVLZfk5pump?maker=7RKhrv7hRHXa7Z7nY4BS6EJ2V3S1zqUAtowgJ52n8Rrt")</f>
        <v/>
      </c>
    </row>
    <row r="251">
      <c r="A251" t="inlineStr">
        <is>
          <t>3Bw482yytoaW3asYBxPQ9jz66ZtXeg6Z7MXF7b9Xpump</t>
        </is>
      </c>
      <c r="B251" t="inlineStr">
        <is>
          <t>GOAT</t>
        </is>
      </c>
      <c r="C251" t="n">
        <v>9</v>
      </c>
      <c r="D251" t="n">
        <v>-0.698</v>
      </c>
      <c r="E251" t="n">
        <v>-0.27</v>
      </c>
      <c r="F251" t="n">
        <v>2.62</v>
      </c>
      <c r="G251" t="n">
        <v>1.92</v>
      </c>
      <c r="H251" t="n">
        <v>1</v>
      </c>
      <c r="I251" t="n">
        <v>1</v>
      </c>
      <c r="J251" t="n">
        <v>-1</v>
      </c>
      <c r="K251" t="n">
        <v>-1</v>
      </c>
      <c r="L251">
        <f>HYPERLINK("https://www.defined.fi/sol/3Bw482yytoaW3asYBxPQ9jz66ZtXeg6Z7MXF7b9Xpump?maker=7RKhrv7hRHXa7Z7nY4BS6EJ2V3S1zqUAtowgJ52n8Rrt","https://www.defined.fi/sol/3Bw482yytoaW3asYBxPQ9jz66ZtXeg6Z7MXF7b9Xpump?maker=7RKhrv7hRHXa7Z7nY4BS6EJ2V3S1zqUAtowgJ52n8Rrt")</f>
        <v/>
      </c>
      <c r="M251">
        <f>HYPERLINK("https://dexscreener.com/solana/3Bw482yytoaW3asYBxPQ9jz66ZtXeg6Z7MXF7b9Xpump?maker=7RKhrv7hRHXa7Z7nY4BS6EJ2V3S1zqUAtowgJ52n8Rrt","https://dexscreener.com/solana/3Bw482yytoaW3asYBxPQ9jz66ZtXeg6Z7MXF7b9Xpump?maker=7RKhrv7hRHXa7Z7nY4BS6EJ2V3S1zqUAtowgJ52n8Rrt")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2024-10-20T15:37:33Z</dcterms:created>
  <dcterms:modified xsi:type="dcterms:W3CDTF">2024-10-20T15:37:33Z</dcterms:modified>
</cp:coreProperties>
</file>