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30" windowHeight="855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<sst xmlns="http://schemas.openxmlformats.org/spreadsheetml/2006/main" count="213" uniqueCount="205">
  <si>
    <t>tokenaddress</t>
  </si>
  <si>
    <t>tokenname</t>
  </si>
  <si>
    <t>last_active</t>
  </si>
  <si>
    <t>profit_eth</t>
  </si>
  <si>
    <t>profit_percent</t>
  </si>
  <si>
    <t>buy_eth</t>
  </si>
  <si>
    <t>sell_eth</t>
  </si>
  <si>
    <t>30d_txns_buy</t>
  </si>
  <si>
    <t>30d_txns_sell</t>
  </si>
  <si>
    <t>isnengen</t>
  </si>
  <si>
    <t>beizhu</t>
  </si>
  <si>
    <t>definedurl</t>
  </si>
  <si>
    <t>dexurl</t>
  </si>
  <si>
    <t>8grKirx8QXdLKdB7MsdJnyRnxAbJdzpPvy1ikH9cpump</t>
  </si>
  <si>
    <t>BYTE</t>
  </si>
  <si>
    <t>FVraFreHU4be7Qp3XSP8poFZr5UCh4ZxMZG6ra2ppump</t>
  </si>
  <si>
    <t>5VrJTBsjpmeGaQaf6EYewARFYVzF1ZCYmxoLf7RPpump</t>
  </si>
  <si>
    <t>CfAR</t>
  </si>
  <si>
    <t>A7mGZ2WFcWBpV4h7XMTzwb4sy41L91Sv1PneQNAppump</t>
  </si>
  <si>
    <t>gospodin</t>
  </si>
  <si>
    <t>moymdw1cuXBog7KCqAsM3xy963PGx9QGf6fprtZpump</t>
  </si>
  <si>
    <t>CYBERIA</t>
  </si>
  <si>
    <t>f4NMCNnGR7qiCxDfGgFoXp6B4JFTHsHVn7eDYJ9pump</t>
  </si>
  <si>
    <t>4ytpWfVCpJ2nSjahbioPkejnLVBsc7FGZi2hCojppump</t>
  </si>
  <si>
    <t>MENA</t>
  </si>
  <si>
    <t>A3gkTg9Ap1bS5C8EXxs9jCUrxMWqbEEMCbu2Eg8Apump</t>
  </si>
  <si>
    <t>GFHFMSV69</t>
  </si>
  <si>
    <t>6cSDkdRKiLR3UALpueMhvbB5i18wzifWBLjkxPDvBdVh</t>
  </si>
  <si>
    <t>e/acc</t>
  </si>
  <si>
    <t>3JkaPyBmXeLjwuz37Ez8tr1ipH7enybL6r3Tt8t9pump</t>
  </si>
  <si>
    <t>AICHURCH</t>
  </si>
  <si>
    <t>Hc14MBL3xqnEiC45J9rCaYKzSeMMkApBorx7SSmvpump</t>
  </si>
  <si>
    <t>AICULT</t>
  </si>
  <si>
    <t>7MQBpvM7mpPboMoPucaSXekK3cDxpVrzzdatP1sKpump</t>
  </si>
  <si>
    <t>5SzBM9nmVfJ3tW35PUQLnzT4Htu58gtBsM2KQ7rapump</t>
  </si>
  <si>
    <t>HarvardGF</t>
  </si>
  <si>
    <t>5uWtYxrjtgrKgGwnzc539YwRf9Ve3G4wXYJpd1xvpump</t>
  </si>
  <si>
    <t>Lindy</t>
  </si>
  <si>
    <t>AJmo1bJje2rrksUAbqSgHpqhpc5nwqF2wh2DiG7T5ELX</t>
  </si>
  <si>
    <t>kundalini</t>
  </si>
  <si>
    <t>CPGHSqS6KabbSZEQxJJmWkxrC3cqnVm2npYkWuU5pump</t>
  </si>
  <si>
    <t>THETANOIR</t>
  </si>
  <si>
    <t>HEq274jw9rdtoUdWmftcUjy16UH7dtA7YEPLAaRupump</t>
  </si>
  <si>
    <t>GMVOSBTN</t>
  </si>
  <si>
    <t>ED7PjBkCVf6phHq1Z73qQewPw32XKTfzectkZ2etpump</t>
  </si>
  <si>
    <t>grassma</t>
  </si>
  <si>
    <t>45F22Qsvn4qvRu1mYC7jUfBEQbSshN8tySsCkcz2pump</t>
  </si>
  <si>
    <t>Morpheus</t>
  </si>
  <si>
    <t>AXSuFCvuaF6bMTjG81DhH3YmspcHdA2TfVBVV1Cepump</t>
  </si>
  <si>
    <t>POS</t>
  </si>
  <si>
    <t>raPyJ39rPY6YuXg8dzypheiEoDNrvRxnvKUPtpcXJBb</t>
  </si>
  <si>
    <t>AI</t>
  </si>
  <si>
    <t>79zER84VHcQKmmnsjaHtZ6T5sDFsejy9z6YWR5smpump</t>
  </si>
  <si>
    <t>Thebes</t>
  </si>
  <si>
    <t>7mujzfQoK1ci7TEvYwZZznEZ6EXwQX9a2AwtGDExpump</t>
  </si>
  <si>
    <t>Repligate</t>
  </si>
  <si>
    <t>EvQ3FVM8vEeDkHyi8kXcWBJeKHD4nNbgBdwm32g5pump</t>
  </si>
  <si>
    <t>Lumina</t>
  </si>
  <si>
    <t>Cqj6N3fu5NmyjBLCVu8d5KWRnjfchmCw1gtSBY9vpump</t>
  </si>
  <si>
    <t>n</t>
  </si>
  <si>
    <t>C1KVoDKqiEYnQERGpHbzPTwkSZjtfTFFmRZHH1rGZmdm</t>
  </si>
  <si>
    <t>test1</t>
  </si>
  <si>
    <t>BQHy5qghSod2CyUDWkxmydzKd8DK6qQdZonJSrjepump</t>
  </si>
  <si>
    <t>r/AI</t>
  </si>
  <si>
    <t>JA6AwzJjFJDqnNNE211RWsaXkoeUge5sKXHCE8g6pump</t>
  </si>
  <si>
    <t>rooncoin</t>
  </si>
  <si>
    <t>AgHg9Q1s9aUhU7YNMH7c5pvCghFVSFcnCEJ4ePKjrDZg</t>
  </si>
  <si>
    <t>CSyYzuVuEB656H8fYeU9UUSMBrk6TAKJrvYjC56hpump</t>
  </si>
  <si>
    <t>5207418</t>
  </si>
  <si>
    <t>AtzM4BhA87ajGktRQ3Bq73E6uFWVpoiNsn5G2B7cpump</t>
  </si>
  <si>
    <t>FUCKAI</t>
  </si>
  <si>
    <t>BvBcJFcKJ9hhLyCoonMsq2pfWMTBsqh4sy2EhARApump</t>
  </si>
  <si>
    <t>RUBI</t>
  </si>
  <si>
    <t>4NgSY5hPhzDivgpxj9YRf3jFMH4wAJuPPAKhEtWApump</t>
  </si>
  <si>
    <t>Ringpiece</t>
  </si>
  <si>
    <t>8zxQAGixp7t3yHvq1McenK9kcH1BRXweDytpbkcApump</t>
  </si>
  <si>
    <t>Jimmy</t>
  </si>
  <si>
    <t>DSJqArCZdZLdxrWDWh3stfpGmBFDfHoLK6jEZS68pump</t>
  </si>
  <si>
    <t>RADAR</t>
  </si>
  <si>
    <t>13Xs3ciDCpQ9Em1cih5A86rShxuX4esVHCMfxQB4wVrd</t>
  </si>
  <si>
    <t>VANECK</t>
  </si>
  <si>
    <t>65q5TgHrLQ3fwtWFJWiyq4vHaSCGM7ms67eSf42Rpump</t>
  </si>
  <si>
    <t>BS</t>
  </si>
  <si>
    <t>BovNKN44RsQHutPc2VMpF5HF71WGrSnNjo2GNG7Mpump</t>
  </si>
  <si>
    <t>Ai-Da</t>
  </si>
  <si>
    <t>5wUoNHQCZjATGb5RRm1sCrhuaDXCGAN81Q3Yjferpump</t>
  </si>
  <si>
    <t>mindfk</t>
  </si>
  <si>
    <t>mxuPhgciXwMuqidRjb1mwuDfbpNb7TQHCpDZRtqpump</t>
  </si>
  <si>
    <t>PEEN</t>
  </si>
  <si>
    <t>ASuLL9SrJwnUVxDHaX5igty1Ms4DNf3yBoYVmkAvpump</t>
  </si>
  <si>
    <t>FELIX</t>
  </si>
  <si>
    <t>Z19ibmkwxW2tWPX7F3EBA8HhuwCkRzSWfNXrN5Ppump</t>
  </si>
  <si>
    <t>unknown_Z19i</t>
  </si>
  <si>
    <t>9vmy1JopAeYe44Vqt4AjxpKCSZdwH4VNpXB3iBCkpump</t>
  </si>
  <si>
    <t>Truth_Gap</t>
  </si>
  <si>
    <t>4NvrmkdzUXv6wSuQb9Yh8JSUt2VKrpzzG8Vuoi6ipump</t>
  </si>
  <si>
    <t>ETZDTrZp1tWSTPHf22cyUXiv5xGzXuBFEwJAsE8ypump</t>
  </si>
  <si>
    <t>xcog</t>
  </si>
  <si>
    <t>HmUcRseaFSpnezsZXyCSLN1nV1FHJ5G2ndk7MuyQpump</t>
  </si>
  <si>
    <t>Grumpy</t>
  </si>
  <si>
    <t>5r6Ny1tCBEUFdU3ehUqBAsGCp7U8LBrsMKhgJGqRyBaZ</t>
  </si>
  <si>
    <t>ELON2024</t>
  </si>
  <si>
    <t>EQqQVg2kp7kcvydu7xYG2DJFFZLjwToWHAq7JZtrpump</t>
  </si>
  <si>
    <t>Liminal</t>
  </si>
  <si>
    <t>9irNZCPQTXqcS6QzFQNoq2nofLD9CyBnf5UbAAaVkEaL</t>
  </si>
  <si>
    <t>LORD</t>
  </si>
  <si>
    <t>9J3cZL9JNQQAjkr39JTLLd7c9H7iqrEaMq7igQXzpump</t>
  </si>
  <si>
    <t>AIDA</t>
  </si>
  <si>
    <t>9KULHJGPPnorCWLwPRL27emwD2RdPq1q4Fw8BxA8pump</t>
  </si>
  <si>
    <t>FINTLE</t>
  </si>
  <si>
    <t>hf7AksJU5Kd9XtxeQtjoQgLJdh8ErN5oKpNXEHkpump</t>
  </si>
  <si>
    <t>Slap</t>
  </si>
  <si>
    <t>DwRyTc2X1UsbfLd5LrsnAhfs8K7v37cL99ZtwiePpump</t>
  </si>
  <si>
    <t>FIGMENT</t>
  </si>
  <si>
    <t>H2wL9nxxy3QxtXwKtpr9pWLT2sJ9JGtUPkkTYDrK1GoW</t>
  </si>
  <si>
    <t>community</t>
  </si>
  <si>
    <t>BwHZEG96CrUrMHve29Xj3rkhCpHB38cPoMrSDMLTpump</t>
  </si>
  <si>
    <t>komola</t>
  </si>
  <si>
    <t>CuX76yuricawbVKTXByi21GA86aApSWT9GsEehSYpump</t>
  </si>
  <si>
    <t>meme</t>
  </si>
  <si>
    <t>5fHWBnrgtrYTAu3p1WTsPV42zcJ4GwHJTN3Tzs2Fpump</t>
  </si>
  <si>
    <t>MEME</t>
  </si>
  <si>
    <t>CK14BYDgYkkvVgdAKJVwUpQ6uFMqtxx5SHYx6wwCpump</t>
  </si>
  <si>
    <t>rai</t>
  </si>
  <si>
    <t>HCC1F5X6djDFJKDtpeEvHfMN8xYVMB5dmRYRALk1pump</t>
  </si>
  <si>
    <t>PUFF</t>
  </si>
  <si>
    <t>DC6K4kP8T1rGknXKoMygqJ5oYbDkEmLtgXTknZ2pump</t>
  </si>
  <si>
    <t>HikikoAI</t>
  </si>
  <si>
    <t>3Rp3hNx6i5oZchWAEAhoApHb71oLQrrQmo8mtyzEpump</t>
  </si>
  <si>
    <t>POPCORN</t>
  </si>
  <si>
    <t>G86orp6nceQiWW9x8cur2GtZBii6D8rvwGL5X8V3pump</t>
  </si>
  <si>
    <t>AIR</t>
  </si>
  <si>
    <t>21q2Wk6XFbDTPD1E8ZNXcHtUT8GgjopFZ2e4a2kHpump</t>
  </si>
  <si>
    <t>JIN</t>
  </si>
  <si>
    <t>645FRDzfDVMv95K585E3g4aehCYo5gxMhn3ywkMpump</t>
  </si>
  <si>
    <t>Jin</t>
  </si>
  <si>
    <t>G1tXpCdxPBQQmghXziPUCkNaLQyxZTfE9hK8z8AZpump</t>
  </si>
  <si>
    <t>BLOBO</t>
  </si>
  <si>
    <t>2pAGNKBTxSYt5rpGUpHZm4D3kAUNqo7WHg7GBpUMcFvW</t>
  </si>
  <si>
    <t>WUMPUS</t>
  </si>
  <si>
    <t>GXNLNa7nAV9XY7TdfmCKHdSqYTgxoo8JgG9Aqxuopump</t>
  </si>
  <si>
    <t>DOGAI</t>
  </si>
  <si>
    <t>EbzPNaCyCBxtbFao1gTRvGKWW6qhM8QrNDZsiPgSpump</t>
  </si>
  <si>
    <t>OP</t>
  </si>
  <si>
    <t>Bf5e4naiVtAG2ZdkbcAj2QGdhWz4bZga1g4doou6pump</t>
  </si>
  <si>
    <t>PUSH</t>
  </si>
  <si>
    <t>A1fBsECe5nUSer7JpcBgTbXnFGaANq838oucqGVwpump</t>
  </si>
  <si>
    <t>DC</t>
  </si>
  <si>
    <t>8hDZEyhWjMNBjVnAo7r1hD9CG3LvQMcVPmeENcgMpump</t>
  </si>
  <si>
    <t>ZEUS</t>
  </si>
  <si>
    <t>FUKobErytJMVrWSEzY5zmZyhurw6Ax2C6QhndPJ7pump</t>
  </si>
  <si>
    <t>IronMouse</t>
  </si>
  <si>
    <t>D2guxnWEP9GkHvnzZcQsLBcFroZmfnHFc5cTXA3jpump</t>
  </si>
  <si>
    <t>HAM-28</t>
  </si>
  <si>
    <t>1GEGEdvXhNHXLvnXxnQp1MbrjVmoFgymwbrGwm5pump</t>
  </si>
  <si>
    <t>Janky</t>
  </si>
  <si>
    <t>7h7cM8dgGNomxp3wjxP6Aoa4eFoJFStDNQsS7DFjpump</t>
  </si>
  <si>
    <t>DATASTAX</t>
  </si>
  <si>
    <t>EryuMnvqpNHDEtuHNr2SbtGJtsYZswsCGkLFRXjxpump</t>
  </si>
  <si>
    <t>BME</t>
  </si>
  <si>
    <t>D7wNpeSHSRkM9WjZS96h29oEG4Ev4YHa7C1NYuNfpump</t>
  </si>
  <si>
    <t>ADAM</t>
  </si>
  <si>
    <t>5jyWwiWsjAAeZ1Qv52MsX8iATKeBQJZyDCYTeidvpump</t>
  </si>
  <si>
    <t>Supremacy</t>
  </si>
  <si>
    <t>E8tnNDDxfdKbTxVwypGQY2oeivTz2VgvQ5qwW8prpump</t>
  </si>
  <si>
    <t>unknown_E8tn</t>
  </si>
  <si>
    <t>AV44gLCALEPzpCHzBAUEkWbg5nswqhxB8P6CFXgUpump</t>
  </si>
  <si>
    <t>ARTEMYS</t>
  </si>
  <si>
    <t>CHN5RZvK4UiE55RpCMBsUv8H7jt6sEZ87U9pprmvpump</t>
  </si>
  <si>
    <t>HAPPY</t>
  </si>
  <si>
    <t>7zpsJ3HG8HTtkWdiPaVbiTAAx6DxUGe76CBdZHfApump</t>
  </si>
  <si>
    <t>RM</t>
  </si>
  <si>
    <t>2JKdzsTYbrnM8g1Zrk3SYKPepR6pokYZrArjSgG6pump</t>
  </si>
  <si>
    <t>retardius</t>
  </si>
  <si>
    <t>4PScwagAdm28nM1YkswXAsFHhEEqdpUuFJTD3GFbpump</t>
  </si>
  <si>
    <t>MIUMIU</t>
  </si>
  <si>
    <t>Ap1LGvmiznrJKD1N7vGv9VHhziZDiyuSt2SMRSXhpump</t>
  </si>
  <si>
    <t>Froge</t>
  </si>
  <si>
    <t>J9TT6b1Yv8ZJi4FqYTzsuYUJwW1wMapZ5acWvjxA1ogH</t>
  </si>
  <si>
    <t>FROGE</t>
  </si>
  <si>
    <t>2Nh6SQ9FENvmsRG4pMqWRsJp7Wpni2brePxtsuH7pump</t>
  </si>
  <si>
    <t>RUFUS</t>
  </si>
  <si>
    <t>8cZvU9fXLdnqXdBQYY4nYmRFtqqvL65Lgkm8cCjNpump</t>
  </si>
  <si>
    <t>82QjqWG4Fyk2FGQF8j1qzKRdr6416J6KLWtmeWbSpump</t>
  </si>
  <si>
    <t>BoDi</t>
  </si>
  <si>
    <t>8ujJZM1WK93qWffQ4w1gBPKtFfn39WoLGyKFLNAJ5XDt</t>
  </si>
  <si>
    <t>RETARDAI</t>
  </si>
  <si>
    <t>CM9VouBZ6E6QXSgsobNZRJcyfQVmD9U9mrTLxYKgpump</t>
  </si>
  <si>
    <t>3D1domeeRkm6e96794DiLXapQFziEihfDddiHbUHpump</t>
  </si>
  <si>
    <t>bre</t>
  </si>
  <si>
    <t>E2Zmd6LyiKLfqoaXoumzMShTrj4y4QhR6pE6YdMHpump</t>
  </si>
  <si>
    <t>GPTREDDIT</t>
  </si>
  <si>
    <t>9NdtWUTr851hwDrwkdRnhXYU2cc69jB6uTcNj7mapump</t>
  </si>
  <si>
    <t>TWITCHAI</t>
  </si>
  <si>
    <t>EYrci5wDqErWHXjKPLxeWtbXq36JcFKzCC7JoMi1pump</t>
  </si>
  <si>
    <t>ChildAI</t>
  </si>
  <si>
    <t>39Mzpdw7NDGiXmZZGWiCdR6Nzoc7muWuYkPsVDV4pump</t>
  </si>
  <si>
    <t>MPX6900</t>
  </si>
  <si>
    <t>EEtTEC3xJQujmJCA1RxcvELBgEFE6jMPxdaDNyMdpump</t>
  </si>
  <si>
    <t>24jR41ebG5XW7AbvBDfiSzMMxHiXjJa6qmQUGgKYpump</t>
  </si>
  <si>
    <t>MCCAT</t>
  </si>
  <si>
    <t>4P7r7u2kShuqyZgV1fBJ3QH3DcEyRRPkS9NRqcP9pump</t>
  </si>
  <si>
    <t>degen</t>
  </si>
  <si>
    <t>CJA4R4Bibxnvthy4fNqmdcsaUjG58QKHxY2GtS91pump</t>
  </si>
  <si>
    <t>Bella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</si>
</sst>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1"/>
  <sheetViews>
    <sheetView tabSelected="1" workbookViewId="0">
      <selection activeCell="E83" sqref="E83:H84"/>
    </sheetView>
  </sheetViews>
  <sheetFormatPr defaultColWidth="9" defaultRowHeight="15"/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A2" t="s">
        <v>13</v>
      </c>
      <c r="B2" t="s">
        <v>14</v>
      </c>
      <c r="C2">
        <v>0</v>
      </c>
      <c r="D2">
        <v>0.283</v>
      </c>
      <c r="E2">
        <v>-1</v>
      </c>
      <c r="F2">
        <v>1</v>
      </c>
      <c r="G2">
        <v>1.28</v>
      </c>
      <c r="H2">
        <v>1</v>
      </c>
      <c r="I2">
        <v>1</v>
      </c>
      <c r="J2">
        <v>-1</v>
      </c>
      <c r="K2">
        <v>-1</v>
      </c>
      <c r="L2" t="str">
        <f>HYPERLINK("https://www.defined.fi/sol/8grKirx8QXdLKdB7MsdJnyRnxAbJdzpPvy1ikH9cpump?maker=7LABrmDb5oHWpQADkFpnejEEAcyCkxWSaUbgKNrsP4K","https://www.defined.fi/sol/8grKirx8QXdLKdB7MsdJnyRnxAbJdzpPvy1ikH9cpump?maker=7LABrmDb5oHWpQADkFpnejEEAcyCkxWSaUbgKNrsP4K")</f>
        <v>https://www.defined.fi/sol/8grKirx8QXdLKdB7MsdJnyRnxAbJdzpPvy1ikH9cpump?maker=7LABrmDb5oHWpQADkFpnejEEAcyCkxWSaUbgKNrsP4K</v>
      </c>
      <c r="M2" t="str">
        <f>HYPERLINK("https://dexscreener.com/solana/8grKirx8QXdLKdB7MsdJnyRnxAbJdzpPvy1ikH9cpump?maker=7LABrmDb5oHWpQADkFpnejEEAcyCkxWSaUbgKNrsP4K","https://dexscreener.com/solana/8grKirx8QXdLKdB7MsdJnyRnxAbJdzpPvy1ikH9cpump?maker=7LABrmDb5oHWpQADkFpnejEEAcyCkxWSaUbgKNrsP4K")</f>
        <v>https://dexscreener.com/solana/8grKirx8QXdLKdB7MsdJnyRnxAbJdzpPvy1ikH9cpump?maker=7LABrmDb5oHWpQADkFpnejEEAcyCkxWSaUbgKNrsP4K</v>
      </c>
    </row>
    <row r="3" spans="1:13">
      <c r="A3" t="s">
        <v>15</v>
      </c>
      <c r="B3" t="s">
        <v>14</v>
      </c>
      <c r="C3">
        <v>0</v>
      </c>
      <c r="D3">
        <v>0.11</v>
      </c>
      <c r="E3">
        <v>-1</v>
      </c>
      <c r="F3">
        <v>5</v>
      </c>
      <c r="G3">
        <v>5.11</v>
      </c>
      <c r="H3">
        <v>1</v>
      </c>
      <c r="I3">
        <v>1</v>
      </c>
      <c r="J3">
        <v>-1</v>
      </c>
      <c r="K3">
        <v>-1</v>
      </c>
      <c r="L3" t="str">
        <f>HYPERLINK("https://www.defined.fi/sol/FVraFreHU4be7Qp3XSP8poFZr5UCh4ZxMZG6ra2ppump?maker=7LABrmDb5oHWpQADkFpnejEEAcyCkxWSaUbgKNrsP4K","https://www.defined.fi/sol/FVraFreHU4be7Qp3XSP8poFZr5UCh4ZxMZG6ra2ppump?maker=7LABrmDb5oHWpQADkFpnejEEAcyCkxWSaUbgKNrsP4K")</f>
        <v>https://www.defined.fi/sol/FVraFreHU4be7Qp3XSP8poFZr5UCh4ZxMZG6ra2ppump?maker=7LABrmDb5oHWpQADkFpnejEEAcyCkxWSaUbgKNrsP4K</v>
      </c>
      <c r="M3" t="str">
        <f>HYPERLINK("https://dexscreener.com/solana/FVraFreHU4be7Qp3XSP8poFZr5UCh4ZxMZG6ra2ppump?maker=7LABrmDb5oHWpQADkFpnejEEAcyCkxWSaUbgKNrsP4K","https://dexscreener.com/solana/FVraFreHU4be7Qp3XSP8poFZr5UCh4ZxMZG6ra2ppump?maker=7LABrmDb5oHWpQADkFpnejEEAcyCkxWSaUbgKNrsP4K")</f>
        <v>https://dexscreener.com/solana/FVraFreHU4be7Qp3XSP8poFZr5UCh4ZxMZG6ra2ppump?maker=7LABrmDb5oHWpQADkFpnejEEAcyCkxWSaUbgKNrsP4K</v>
      </c>
    </row>
    <row r="4" spans="1:13">
      <c r="A4" t="s">
        <v>16</v>
      </c>
      <c r="B4" t="s">
        <v>17</v>
      </c>
      <c r="C4">
        <v>0</v>
      </c>
      <c r="D4">
        <v>-0.247</v>
      </c>
      <c r="E4">
        <v>-0.05</v>
      </c>
      <c r="F4">
        <v>5</v>
      </c>
      <c r="G4">
        <v>4.7</v>
      </c>
      <c r="H4">
        <v>1</v>
      </c>
      <c r="I4">
        <v>1</v>
      </c>
      <c r="J4">
        <v>-1</v>
      </c>
      <c r="K4">
        <v>-1</v>
      </c>
      <c r="L4" t="str">
        <f>HYPERLINK("https://www.defined.fi/sol/5VrJTBsjpmeGaQaf6EYewARFYVzF1ZCYmxoLf7RPpump?maker=7LABrmDb5oHWpQADkFpnejEEAcyCkxWSaUbgKNrsP4K","https://www.defined.fi/sol/5VrJTBsjpmeGaQaf6EYewARFYVzF1ZCYmxoLf7RPpump?maker=7LABrmDb5oHWpQADkFpnejEEAcyCkxWSaUbgKNrsP4K")</f>
        <v>https://www.defined.fi/sol/5VrJTBsjpmeGaQaf6EYewARFYVzF1ZCYmxoLf7RPpump?maker=7LABrmDb5oHWpQADkFpnejEEAcyCkxWSaUbgKNrsP4K</v>
      </c>
      <c r="M4" t="str">
        <f>HYPERLINK("https://dexscreener.com/solana/5VrJTBsjpmeGaQaf6EYewARFYVzF1ZCYmxoLf7RPpump?maker=7LABrmDb5oHWpQADkFpnejEEAcyCkxWSaUbgKNrsP4K","https://dexscreener.com/solana/5VrJTBsjpmeGaQaf6EYewARFYVzF1ZCYmxoLf7RPpump?maker=7LABrmDb5oHWpQADkFpnejEEAcyCkxWSaUbgKNrsP4K")</f>
        <v>https://dexscreener.com/solana/5VrJTBsjpmeGaQaf6EYewARFYVzF1ZCYmxoLf7RPpump?maker=7LABrmDb5oHWpQADkFpnejEEAcyCkxWSaUbgKNrsP4K</v>
      </c>
    </row>
    <row r="5" spans="1:13">
      <c r="A5" t="s">
        <v>18</v>
      </c>
      <c r="B5" t="s">
        <v>19</v>
      </c>
      <c r="C5">
        <v>0</v>
      </c>
      <c r="D5">
        <v>0.257</v>
      </c>
      <c r="E5">
        <v>-1</v>
      </c>
      <c r="F5">
        <v>5</v>
      </c>
      <c r="G5">
        <v>5.26</v>
      </c>
      <c r="H5">
        <v>1</v>
      </c>
      <c r="I5">
        <v>1</v>
      </c>
      <c r="J5">
        <v>-1</v>
      </c>
      <c r="K5">
        <v>-1</v>
      </c>
      <c r="L5" t="str">
        <f>HYPERLINK("https://www.defined.fi/sol/A7mGZ2WFcWBpV4h7XMTzwb4sy41L91Sv1PneQNAppump?maker=7LABrmDb5oHWpQADkFpnejEEAcyCkxWSaUbgKNrsP4K","https://www.defined.fi/sol/A7mGZ2WFcWBpV4h7XMTzwb4sy41L91Sv1PneQNAppump?maker=7LABrmDb5oHWpQADkFpnejEEAcyCkxWSaUbgKNrsP4K")</f>
        <v>https://www.defined.fi/sol/A7mGZ2WFcWBpV4h7XMTzwb4sy41L91Sv1PneQNAppump?maker=7LABrmDb5oHWpQADkFpnejEEAcyCkxWSaUbgKNrsP4K</v>
      </c>
      <c r="M5" t="str">
        <f>HYPERLINK("https://dexscreener.com/solana/A7mGZ2WFcWBpV4h7XMTzwb4sy41L91Sv1PneQNAppump?maker=7LABrmDb5oHWpQADkFpnejEEAcyCkxWSaUbgKNrsP4K","https://dexscreener.com/solana/A7mGZ2WFcWBpV4h7XMTzwb4sy41L91Sv1PneQNAppump?maker=7LABrmDb5oHWpQADkFpnejEEAcyCkxWSaUbgKNrsP4K")</f>
        <v>https://dexscreener.com/solana/A7mGZ2WFcWBpV4h7XMTzwb4sy41L91Sv1PneQNAppump?maker=7LABrmDb5oHWpQADkFpnejEEAcyCkxWSaUbgKNrsP4K</v>
      </c>
    </row>
    <row r="6" spans="1:13">
      <c r="A6" t="s">
        <v>20</v>
      </c>
      <c r="B6" t="s">
        <v>21</v>
      </c>
      <c r="C6">
        <v>0</v>
      </c>
      <c r="D6">
        <v>0.222</v>
      </c>
      <c r="E6">
        <v>-1</v>
      </c>
      <c r="F6">
        <v>4.98</v>
      </c>
      <c r="G6">
        <v>5.15</v>
      </c>
      <c r="H6">
        <v>1</v>
      </c>
      <c r="I6">
        <v>1</v>
      </c>
      <c r="J6">
        <v>-1</v>
      </c>
      <c r="K6">
        <v>-1</v>
      </c>
      <c r="L6" t="str">
        <f>HYPERLINK("https://www.defined.fi/sol/moymdw1cuXBog7KCqAsM3xy963PGx9QGf6fprtZpump?maker=7LABrmDb5oHWpQADkFpnejEEAcyCkxWSaUbgKNrsP4K","https://www.defined.fi/sol/moymdw1cuXBog7KCqAsM3xy963PGx9QGf6fprtZpump?maker=7LABrmDb5oHWpQADkFpnejEEAcyCkxWSaUbgKNrsP4K")</f>
        <v>https://www.defined.fi/sol/moymdw1cuXBog7KCqAsM3xy963PGx9QGf6fprtZpump?maker=7LABrmDb5oHWpQADkFpnejEEAcyCkxWSaUbgKNrsP4K</v>
      </c>
      <c r="M6" t="str">
        <f>HYPERLINK("https://dexscreener.com/solana/moymdw1cuXBog7KCqAsM3xy963PGx9QGf6fprtZpump?maker=7LABrmDb5oHWpQADkFpnejEEAcyCkxWSaUbgKNrsP4K","https://dexscreener.com/solana/moymdw1cuXBog7KCqAsM3xy963PGx9QGf6fprtZpump?maker=7LABrmDb5oHWpQADkFpnejEEAcyCkxWSaUbgKNrsP4K")</f>
        <v>https://dexscreener.com/solana/moymdw1cuXBog7KCqAsM3xy963PGx9QGf6fprtZpump?maker=7LABrmDb5oHWpQADkFpnejEEAcyCkxWSaUbgKNrsP4K</v>
      </c>
    </row>
    <row r="7" spans="1:13">
      <c r="A7" t="s">
        <v>22</v>
      </c>
      <c r="B7" t="s">
        <v>21</v>
      </c>
      <c r="C7">
        <v>0</v>
      </c>
      <c r="D7">
        <v>-0.873</v>
      </c>
      <c r="E7">
        <v>-0.18</v>
      </c>
      <c r="F7">
        <v>4.96</v>
      </c>
      <c r="G7">
        <v>4.04</v>
      </c>
      <c r="H7">
        <v>1</v>
      </c>
      <c r="I7">
        <v>1</v>
      </c>
      <c r="J7">
        <v>-1</v>
      </c>
      <c r="K7">
        <v>-1</v>
      </c>
      <c r="L7" t="str">
        <f>HYPERLINK("https://www.defined.fi/sol/f4NMCNnGR7qiCxDfGgFoXp6B4JFTHsHVn7eDYJ9pump?maker=7LABrmDb5oHWpQADkFpnejEEAcyCkxWSaUbgKNrsP4K","https://www.defined.fi/sol/f4NMCNnGR7qiCxDfGgFoXp6B4JFTHsHVn7eDYJ9pump?maker=7LABrmDb5oHWpQADkFpnejEEAcyCkxWSaUbgKNrsP4K")</f>
        <v>https://www.defined.fi/sol/f4NMCNnGR7qiCxDfGgFoXp6B4JFTHsHVn7eDYJ9pump?maker=7LABrmDb5oHWpQADkFpnejEEAcyCkxWSaUbgKNrsP4K</v>
      </c>
      <c r="M7" t="str">
        <f>HYPERLINK("https://dexscreener.com/solana/f4NMCNnGR7qiCxDfGgFoXp6B4JFTHsHVn7eDYJ9pump?maker=7LABrmDb5oHWpQADkFpnejEEAcyCkxWSaUbgKNrsP4K","https://dexscreener.com/solana/f4NMCNnGR7qiCxDfGgFoXp6B4JFTHsHVn7eDYJ9pump?maker=7LABrmDb5oHWpQADkFpnejEEAcyCkxWSaUbgKNrsP4K")</f>
        <v>https://dexscreener.com/solana/f4NMCNnGR7qiCxDfGgFoXp6B4JFTHsHVn7eDYJ9pump?maker=7LABrmDb5oHWpQADkFpnejEEAcyCkxWSaUbgKNrsP4K</v>
      </c>
    </row>
    <row r="8" spans="1:13">
      <c r="A8" t="s">
        <v>23</v>
      </c>
      <c r="B8" t="s">
        <v>24</v>
      </c>
      <c r="C8">
        <v>0</v>
      </c>
      <c r="D8">
        <v>1.83</v>
      </c>
      <c r="E8">
        <v>0.13</v>
      </c>
      <c r="F8">
        <v>14.5</v>
      </c>
      <c r="G8">
        <v>16.17</v>
      </c>
      <c r="H8">
        <v>3</v>
      </c>
      <c r="I8">
        <v>5</v>
      </c>
      <c r="J8">
        <v>-1</v>
      </c>
      <c r="K8">
        <v>-1</v>
      </c>
      <c r="L8" t="str">
        <f>HYPERLINK("https://www.defined.fi/sol/4ytpWfVCpJ2nSjahbioPkejnLVBsc7FGZi2hCojppump?maker=7LABrmDb5oHWpQADkFpnejEEAcyCkxWSaUbgKNrsP4K","https://www.defined.fi/sol/4ytpWfVCpJ2nSjahbioPkejnLVBsc7FGZi2hCojppump?maker=7LABrmDb5oHWpQADkFpnejEEAcyCkxWSaUbgKNrsP4K")</f>
        <v>https://www.defined.fi/sol/4ytpWfVCpJ2nSjahbioPkejnLVBsc7FGZi2hCojppump?maker=7LABrmDb5oHWpQADkFpnejEEAcyCkxWSaUbgKNrsP4K</v>
      </c>
      <c r="M8" t="str">
        <f>HYPERLINK("https://dexscreener.com/solana/4ytpWfVCpJ2nSjahbioPkejnLVBsc7FGZi2hCojppump?maker=7LABrmDb5oHWpQADkFpnejEEAcyCkxWSaUbgKNrsP4K","https://dexscreener.com/solana/4ytpWfVCpJ2nSjahbioPkejnLVBsc7FGZi2hCojppump?maker=7LABrmDb5oHWpQADkFpnejEEAcyCkxWSaUbgKNrsP4K")</f>
        <v>https://dexscreener.com/solana/4ytpWfVCpJ2nSjahbioPkejnLVBsc7FGZi2hCojppump?maker=7LABrmDb5oHWpQADkFpnejEEAcyCkxWSaUbgKNrsP4K</v>
      </c>
    </row>
    <row r="9" spans="1:13">
      <c r="A9" t="s">
        <v>25</v>
      </c>
      <c r="B9" t="s">
        <v>26</v>
      </c>
      <c r="C9">
        <v>0</v>
      </c>
      <c r="D9">
        <v>-2.7</v>
      </c>
      <c r="E9">
        <v>-0.56</v>
      </c>
      <c r="F9">
        <v>4.86</v>
      </c>
      <c r="G9">
        <v>2.11</v>
      </c>
      <c r="H9">
        <v>1</v>
      </c>
      <c r="I9">
        <v>1</v>
      </c>
      <c r="J9">
        <v>-1</v>
      </c>
      <c r="K9">
        <v>-1</v>
      </c>
      <c r="L9" t="str">
        <f>HYPERLINK("https://www.defined.fi/sol/A3gkTg9Ap1bS5C8EXxs9jCUrxMWqbEEMCbu2Eg8Apump?maker=7LABrmDb5oHWpQADkFpnejEEAcyCkxWSaUbgKNrsP4K","https://www.defined.fi/sol/A3gkTg9Ap1bS5C8EXxs9jCUrxMWqbEEMCbu2Eg8Apump?maker=7LABrmDb5oHWpQADkFpnejEEAcyCkxWSaUbgKNrsP4K")</f>
        <v>https://www.defined.fi/sol/A3gkTg9Ap1bS5C8EXxs9jCUrxMWqbEEMCbu2Eg8Apump?maker=7LABrmDb5oHWpQADkFpnejEEAcyCkxWSaUbgKNrsP4K</v>
      </c>
      <c r="M9" t="str">
        <f>HYPERLINK("https://dexscreener.com/solana/A3gkTg9Ap1bS5C8EXxs9jCUrxMWqbEEMCbu2Eg8Apump?maker=7LABrmDb5oHWpQADkFpnejEEAcyCkxWSaUbgKNrsP4K","https://dexscreener.com/solana/A3gkTg9Ap1bS5C8EXxs9jCUrxMWqbEEMCbu2Eg8Apump?maker=7LABrmDb5oHWpQADkFpnejEEAcyCkxWSaUbgKNrsP4K")</f>
        <v>https://dexscreener.com/solana/A3gkTg9Ap1bS5C8EXxs9jCUrxMWqbEEMCbu2Eg8Apump?maker=7LABrmDb5oHWpQADkFpnejEEAcyCkxWSaUbgKNrsP4K</v>
      </c>
    </row>
    <row r="10" spans="1:13">
      <c r="A10" t="s">
        <v>27</v>
      </c>
      <c r="B10" t="s">
        <v>28</v>
      </c>
      <c r="C10">
        <v>0</v>
      </c>
      <c r="D10">
        <v>-0.527</v>
      </c>
      <c r="E10">
        <v>-1</v>
      </c>
      <c r="F10">
        <v>3.88</v>
      </c>
      <c r="G10">
        <v>3.32</v>
      </c>
      <c r="H10">
        <v>1</v>
      </c>
      <c r="I10">
        <v>1</v>
      </c>
      <c r="J10">
        <v>-1</v>
      </c>
      <c r="K10">
        <v>-1</v>
      </c>
      <c r="L10" t="str">
        <f>HYPERLINK("https://www.defined.fi/sol/6cSDkdRKiLR3UALpueMhvbB5i18wzifWBLjkxPDvBdVh?maker=7LABrmDb5oHWpQADkFpnejEEAcyCkxWSaUbgKNrsP4K","https://www.defined.fi/sol/6cSDkdRKiLR3UALpueMhvbB5i18wzifWBLjkxPDvBdVh?maker=7LABrmDb5oHWpQADkFpnejEEAcyCkxWSaUbgKNrsP4K")</f>
        <v>https://www.defined.fi/sol/6cSDkdRKiLR3UALpueMhvbB5i18wzifWBLjkxPDvBdVh?maker=7LABrmDb5oHWpQADkFpnejEEAcyCkxWSaUbgKNrsP4K</v>
      </c>
      <c r="M10" t="str">
        <f>HYPERLINK("https://dexscreener.com/solana/6cSDkdRKiLR3UALpueMhvbB5i18wzifWBLjkxPDvBdVh?maker=7LABrmDb5oHWpQADkFpnejEEAcyCkxWSaUbgKNrsP4K","https://dexscreener.com/solana/6cSDkdRKiLR3UALpueMhvbB5i18wzifWBLjkxPDvBdVh?maker=7LABrmDb5oHWpQADkFpnejEEAcyCkxWSaUbgKNrsP4K")</f>
        <v>https://dexscreener.com/solana/6cSDkdRKiLR3UALpueMhvbB5i18wzifWBLjkxPDvBdVh?maker=7LABrmDb5oHWpQADkFpnejEEAcyCkxWSaUbgKNrsP4K</v>
      </c>
    </row>
    <row r="11" spans="1:13">
      <c r="A11" t="s">
        <v>29</v>
      </c>
      <c r="B11" t="s">
        <v>30</v>
      </c>
      <c r="C11">
        <v>0</v>
      </c>
      <c r="D11">
        <v>3.87</v>
      </c>
      <c r="E11">
        <v>-1</v>
      </c>
      <c r="F11">
        <v>4.94</v>
      </c>
      <c r="G11">
        <v>8.8</v>
      </c>
      <c r="H11">
        <v>1</v>
      </c>
      <c r="I11">
        <v>1</v>
      </c>
      <c r="J11">
        <v>-1</v>
      </c>
      <c r="K11">
        <v>-1</v>
      </c>
      <c r="L11" t="str">
        <f>HYPERLINK("https://www.defined.fi/sol/3JkaPyBmXeLjwuz37Ez8tr1ipH7enybL6r3Tt8t9pump?maker=7LABrmDb5oHWpQADkFpnejEEAcyCkxWSaUbgKNrsP4K","https://www.defined.fi/sol/3JkaPyBmXeLjwuz37Ez8tr1ipH7enybL6r3Tt8t9pump?maker=7LABrmDb5oHWpQADkFpnejEEAcyCkxWSaUbgKNrsP4K")</f>
        <v>https://www.defined.fi/sol/3JkaPyBmXeLjwuz37Ez8tr1ipH7enybL6r3Tt8t9pump?maker=7LABrmDb5oHWpQADkFpnejEEAcyCkxWSaUbgKNrsP4K</v>
      </c>
      <c r="M11" t="str">
        <f>HYPERLINK("https://dexscreener.com/solana/3JkaPyBmXeLjwuz37Ez8tr1ipH7enybL6r3Tt8t9pump?maker=7LABrmDb5oHWpQADkFpnejEEAcyCkxWSaUbgKNrsP4K","https://dexscreener.com/solana/3JkaPyBmXeLjwuz37Ez8tr1ipH7enybL6r3Tt8t9pump?maker=7LABrmDb5oHWpQADkFpnejEEAcyCkxWSaUbgKNrsP4K")</f>
        <v>https://dexscreener.com/solana/3JkaPyBmXeLjwuz37Ez8tr1ipH7enybL6r3Tt8t9pump?maker=7LABrmDb5oHWpQADkFpnejEEAcyCkxWSaUbgKNrsP4K</v>
      </c>
    </row>
    <row r="12" spans="1:13">
      <c r="A12" t="s">
        <v>31</v>
      </c>
      <c r="B12" t="s">
        <v>32</v>
      </c>
      <c r="C12">
        <v>0</v>
      </c>
      <c r="D12">
        <v>3.92</v>
      </c>
      <c r="E12">
        <v>-1</v>
      </c>
      <c r="F12">
        <v>4.86</v>
      </c>
      <c r="G12">
        <v>8.79</v>
      </c>
      <c r="H12">
        <v>1</v>
      </c>
      <c r="I12">
        <v>1</v>
      </c>
      <c r="J12">
        <v>-1</v>
      </c>
      <c r="K12">
        <v>-1</v>
      </c>
      <c r="L12" t="str">
        <f>HYPERLINK("https://www.defined.fi/sol/Hc14MBL3xqnEiC45J9rCaYKzSeMMkApBorx7SSmvpump?maker=7LABrmDb5oHWpQADkFpnejEEAcyCkxWSaUbgKNrsP4K","https://www.defined.fi/sol/Hc14MBL3xqnEiC45J9rCaYKzSeMMkApBorx7SSmvpump?maker=7LABrmDb5oHWpQADkFpnejEEAcyCkxWSaUbgKNrsP4K")</f>
        <v>https://www.defined.fi/sol/Hc14MBL3xqnEiC45J9rCaYKzSeMMkApBorx7SSmvpump?maker=7LABrmDb5oHWpQADkFpnejEEAcyCkxWSaUbgKNrsP4K</v>
      </c>
      <c r="M12" t="str">
        <f>HYPERLINK("https://dexscreener.com/solana/Hc14MBL3xqnEiC45J9rCaYKzSeMMkApBorx7SSmvpump?maker=7LABrmDb5oHWpQADkFpnejEEAcyCkxWSaUbgKNrsP4K","https://dexscreener.com/solana/Hc14MBL3xqnEiC45J9rCaYKzSeMMkApBorx7SSmvpump?maker=7LABrmDb5oHWpQADkFpnejEEAcyCkxWSaUbgKNrsP4K")</f>
        <v>https://dexscreener.com/solana/Hc14MBL3xqnEiC45J9rCaYKzSeMMkApBorx7SSmvpump?maker=7LABrmDb5oHWpQADkFpnejEEAcyCkxWSaUbgKNrsP4K</v>
      </c>
    </row>
    <row r="13" spans="1:13">
      <c r="A13" t="s">
        <v>33</v>
      </c>
      <c r="B13" t="s">
        <v>24</v>
      </c>
      <c r="C13">
        <v>0</v>
      </c>
      <c r="D13">
        <v>1.46</v>
      </c>
      <c r="E13">
        <v>-1</v>
      </c>
      <c r="F13">
        <v>4.85</v>
      </c>
      <c r="G13">
        <v>6.31</v>
      </c>
      <c r="H13">
        <v>1</v>
      </c>
      <c r="I13">
        <v>1</v>
      </c>
      <c r="J13">
        <v>-1</v>
      </c>
      <c r="K13">
        <v>-1</v>
      </c>
      <c r="L13" t="str">
        <f>HYPERLINK("https://www.defined.fi/sol/7MQBpvM7mpPboMoPucaSXekK3cDxpVrzzdatP1sKpump?maker=7LABrmDb5oHWpQADkFpnejEEAcyCkxWSaUbgKNrsP4K","https://www.defined.fi/sol/7MQBpvM7mpPboMoPucaSXekK3cDxpVrzzdatP1sKpump?maker=7LABrmDb5oHWpQADkFpnejEEAcyCkxWSaUbgKNrsP4K")</f>
        <v>https://www.defined.fi/sol/7MQBpvM7mpPboMoPucaSXekK3cDxpVrzzdatP1sKpump?maker=7LABrmDb5oHWpQADkFpnejEEAcyCkxWSaUbgKNrsP4K</v>
      </c>
      <c r="M13" t="str">
        <f>HYPERLINK("https://dexscreener.com/solana/7MQBpvM7mpPboMoPucaSXekK3cDxpVrzzdatP1sKpump?maker=7LABrmDb5oHWpQADkFpnejEEAcyCkxWSaUbgKNrsP4K","https://dexscreener.com/solana/7MQBpvM7mpPboMoPucaSXekK3cDxpVrzzdatP1sKpump?maker=7LABrmDb5oHWpQADkFpnejEEAcyCkxWSaUbgKNrsP4K")</f>
        <v>https://dexscreener.com/solana/7MQBpvM7mpPboMoPucaSXekK3cDxpVrzzdatP1sKpump?maker=7LABrmDb5oHWpQADkFpnejEEAcyCkxWSaUbgKNrsP4K</v>
      </c>
    </row>
    <row r="14" spans="1:13">
      <c r="A14" t="s">
        <v>34</v>
      </c>
      <c r="B14" t="s">
        <v>35</v>
      </c>
      <c r="C14">
        <v>0</v>
      </c>
      <c r="D14">
        <v>2.55</v>
      </c>
      <c r="E14">
        <v>-1</v>
      </c>
      <c r="F14">
        <v>4.86</v>
      </c>
      <c r="G14">
        <v>7.41</v>
      </c>
      <c r="H14">
        <v>1</v>
      </c>
      <c r="I14">
        <v>1</v>
      </c>
      <c r="J14">
        <v>-1</v>
      </c>
      <c r="K14">
        <v>-1</v>
      </c>
      <c r="L14" t="str">
        <f>HYPERLINK("https://www.defined.fi/sol/5SzBM9nmVfJ3tW35PUQLnzT4Htu58gtBsM2KQ7rapump?maker=7LABrmDb5oHWpQADkFpnejEEAcyCkxWSaUbgKNrsP4K","https://www.defined.fi/sol/5SzBM9nmVfJ3tW35PUQLnzT4Htu58gtBsM2KQ7rapump?maker=7LABrmDb5oHWpQADkFpnejEEAcyCkxWSaUbgKNrsP4K")</f>
        <v>https://www.defined.fi/sol/5SzBM9nmVfJ3tW35PUQLnzT4Htu58gtBsM2KQ7rapump?maker=7LABrmDb5oHWpQADkFpnejEEAcyCkxWSaUbgKNrsP4K</v>
      </c>
      <c r="M14" t="str">
        <f>HYPERLINK("https://dexscreener.com/solana/5SzBM9nmVfJ3tW35PUQLnzT4Htu58gtBsM2KQ7rapump?maker=7LABrmDb5oHWpQADkFpnejEEAcyCkxWSaUbgKNrsP4K","https://dexscreener.com/solana/5SzBM9nmVfJ3tW35PUQLnzT4Htu58gtBsM2KQ7rapump?maker=7LABrmDb5oHWpQADkFpnejEEAcyCkxWSaUbgKNrsP4K")</f>
        <v>https://dexscreener.com/solana/5SzBM9nmVfJ3tW35PUQLnzT4Htu58gtBsM2KQ7rapump?maker=7LABrmDb5oHWpQADkFpnejEEAcyCkxWSaUbgKNrsP4K</v>
      </c>
    </row>
    <row r="15" spans="1:13">
      <c r="A15" t="s">
        <v>36</v>
      </c>
      <c r="B15" t="s">
        <v>37</v>
      </c>
      <c r="C15">
        <v>0</v>
      </c>
      <c r="D15">
        <v>4.1</v>
      </c>
      <c r="E15">
        <v>-1</v>
      </c>
      <c r="F15">
        <v>4.86</v>
      </c>
      <c r="G15">
        <v>8.96</v>
      </c>
      <c r="H15">
        <v>1</v>
      </c>
      <c r="I15">
        <v>1</v>
      </c>
      <c r="J15">
        <v>-1</v>
      </c>
      <c r="K15">
        <v>-1</v>
      </c>
      <c r="L15" t="str">
        <f>HYPERLINK("https://www.defined.fi/sol/5uWtYxrjtgrKgGwnzc539YwRf9Ve3G4wXYJpd1xvpump?maker=7LABrmDb5oHWpQADkFpnejEEAcyCkxWSaUbgKNrsP4K","https://www.defined.fi/sol/5uWtYxrjtgrKgGwnzc539YwRf9Ve3G4wXYJpd1xvpump?maker=7LABrmDb5oHWpQADkFpnejEEAcyCkxWSaUbgKNrsP4K")</f>
        <v>https://www.defined.fi/sol/5uWtYxrjtgrKgGwnzc539YwRf9Ve3G4wXYJpd1xvpump?maker=7LABrmDb5oHWpQADkFpnejEEAcyCkxWSaUbgKNrsP4K</v>
      </c>
      <c r="M15" t="str">
        <f>HYPERLINK("https://dexscreener.com/solana/5uWtYxrjtgrKgGwnzc539YwRf9Ve3G4wXYJpd1xvpump?maker=7LABrmDb5oHWpQADkFpnejEEAcyCkxWSaUbgKNrsP4K","https://dexscreener.com/solana/5uWtYxrjtgrKgGwnzc539YwRf9Ve3G4wXYJpd1xvpump?maker=7LABrmDb5oHWpQADkFpnejEEAcyCkxWSaUbgKNrsP4K")</f>
        <v>https://dexscreener.com/solana/5uWtYxrjtgrKgGwnzc539YwRf9Ve3G4wXYJpd1xvpump?maker=7LABrmDb5oHWpQADkFpnejEEAcyCkxWSaUbgKNrsP4K</v>
      </c>
    </row>
    <row r="16" spans="1:13">
      <c r="A16" t="s">
        <v>38</v>
      </c>
      <c r="B16" t="s">
        <v>39</v>
      </c>
      <c r="C16">
        <v>0</v>
      </c>
      <c r="D16">
        <v>-4.48</v>
      </c>
      <c r="E16">
        <v>-0.93</v>
      </c>
      <c r="F16">
        <v>4.87</v>
      </c>
      <c r="G16">
        <v>0.338</v>
      </c>
      <c r="H16">
        <v>1</v>
      </c>
      <c r="I16">
        <v>1</v>
      </c>
      <c r="J16">
        <v>-1</v>
      </c>
      <c r="K16">
        <v>-1</v>
      </c>
      <c r="L16" t="str">
        <f>HYPERLINK("https://www.defined.fi/sol/AJmo1bJje2rrksUAbqSgHpqhpc5nwqF2wh2DiG7T5ELX?maker=7LABrmDb5oHWpQADkFpnejEEAcyCkxWSaUbgKNrsP4K","https://www.defined.fi/sol/AJmo1bJje2rrksUAbqSgHpqhpc5nwqF2wh2DiG7T5ELX?maker=7LABrmDb5oHWpQADkFpnejEEAcyCkxWSaUbgKNrsP4K")</f>
        <v>https://www.defined.fi/sol/AJmo1bJje2rrksUAbqSgHpqhpc5nwqF2wh2DiG7T5ELX?maker=7LABrmDb5oHWpQADkFpnejEEAcyCkxWSaUbgKNrsP4K</v>
      </c>
      <c r="M16" t="str">
        <f>HYPERLINK("https://dexscreener.com/solana/AJmo1bJje2rrksUAbqSgHpqhpc5nwqF2wh2DiG7T5ELX?maker=7LABrmDb5oHWpQADkFpnejEEAcyCkxWSaUbgKNrsP4K","https://dexscreener.com/solana/AJmo1bJje2rrksUAbqSgHpqhpc5nwqF2wh2DiG7T5ELX?maker=7LABrmDb5oHWpQADkFpnejEEAcyCkxWSaUbgKNrsP4K")</f>
        <v>https://dexscreener.com/solana/AJmo1bJje2rrksUAbqSgHpqhpc5nwqF2wh2DiG7T5ELX?maker=7LABrmDb5oHWpQADkFpnejEEAcyCkxWSaUbgKNrsP4K</v>
      </c>
    </row>
    <row r="17" spans="1:13">
      <c r="A17" t="s">
        <v>40</v>
      </c>
      <c r="B17" t="s">
        <v>41</v>
      </c>
      <c r="C17">
        <v>0</v>
      </c>
      <c r="D17">
        <v>53</v>
      </c>
      <c r="E17">
        <v>27</v>
      </c>
      <c r="F17">
        <v>1.93</v>
      </c>
      <c r="G17">
        <v>54.91</v>
      </c>
      <c r="H17">
        <v>1</v>
      </c>
      <c r="I17">
        <v>5</v>
      </c>
      <c r="J17">
        <v>-1</v>
      </c>
      <c r="K17">
        <v>-1</v>
      </c>
      <c r="L17" t="str">
        <f>HYPERLINK("https://www.defined.fi/sol/CPGHSqS6KabbSZEQxJJmWkxrC3cqnVm2npYkWuU5pump?maker=7LABrmDb5oHWpQADkFpnejEEAcyCkxWSaUbgKNrsP4K","https://www.defined.fi/sol/CPGHSqS6KabbSZEQxJJmWkxrC3cqnVm2npYkWuU5pump?maker=7LABrmDb5oHWpQADkFpnejEEAcyCkxWSaUbgKNrsP4K")</f>
        <v>https://www.defined.fi/sol/CPGHSqS6KabbSZEQxJJmWkxrC3cqnVm2npYkWuU5pump?maker=7LABrmDb5oHWpQADkFpnejEEAcyCkxWSaUbgKNrsP4K</v>
      </c>
      <c r="M17" t="str">
        <f>HYPERLINK("https://dexscreener.com/solana/CPGHSqS6KabbSZEQxJJmWkxrC3cqnVm2npYkWuU5pump?maker=7LABrmDb5oHWpQADkFpnejEEAcyCkxWSaUbgKNrsP4K","https://dexscreener.com/solana/CPGHSqS6KabbSZEQxJJmWkxrC3cqnVm2npYkWuU5pump?maker=7LABrmDb5oHWpQADkFpnejEEAcyCkxWSaUbgKNrsP4K")</f>
        <v>https://dexscreener.com/solana/CPGHSqS6KabbSZEQxJJmWkxrC3cqnVm2npYkWuU5pump?maker=7LABrmDb5oHWpQADkFpnejEEAcyCkxWSaUbgKNrsP4K</v>
      </c>
    </row>
    <row r="18" spans="1:13">
      <c r="A18" t="s">
        <v>42</v>
      </c>
      <c r="B18" t="s">
        <v>43</v>
      </c>
      <c r="C18">
        <v>1</v>
      </c>
      <c r="D18">
        <v>-10.27</v>
      </c>
      <c r="E18">
        <v>-0.71</v>
      </c>
      <c r="F18">
        <v>14.62</v>
      </c>
      <c r="G18">
        <v>4.2</v>
      </c>
      <c r="H18">
        <v>3</v>
      </c>
      <c r="I18">
        <v>1</v>
      </c>
      <c r="J18">
        <v>-1</v>
      </c>
      <c r="K18">
        <v>-1</v>
      </c>
      <c r="L18" t="str">
        <f>HYPERLINK("https://www.defined.fi/sol/HEq274jw9rdtoUdWmftcUjy16UH7dtA7YEPLAaRupump?maker=7LABrmDb5oHWpQADkFpnejEEAcyCkxWSaUbgKNrsP4K","https://www.defined.fi/sol/HEq274jw9rdtoUdWmftcUjy16UH7dtA7YEPLAaRupump?maker=7LABrmDb5oHWpQADkFpnejEEAcyCkxWSaUbgKNrsP4K")</f>
        <v>https://www.defined.fi/sol/HEq274jw9rdtoUdWmftcUjy16UH7dtA7YEPLAaRupump?maker=7LABrmDb5oHWpQADkFpnejEEAcyCkxWSaUbgKNrsP4K</v>
      </c>
      <c r="M18" t="str">
        <f>HYPERLINK("https://dexscreener.com/solana/HEq274jw9rdtoUdWmftcUjy16UH7dtA7YEPLAaRupump?maker=7LABrmDb5oHWpQADkFpnejEEAcyCkxWSaUbgKNrsP4K","https://dexscreener.com/solana/HEq274jw9rdtoUdWmftcUjy16UH7dtA7YEPLAaRupump?maker=7LABrmDb5oHWpQADkFpnejEEAcyCkxWSaUbgKNrsP4K")</f>
        <v>https://dexscreener.com/solana/HEq274jw9rdtoUdWmftcUjy16UH7dtA7YEPLAaRupump?maker=7LABrmDb5oHWpQADkFpnejEEAcyCkxWSaUbgKNrsP4K</v>
      </c>
    </row>
    <row r="19" spans="1:13">
      <c r="A19" t="s">
        <v>44</v>
      </c>
      <c r="B19" t="s">
        <v>45</v>
      </c>
      <c r="C19">
        <v>1</v>
      </c>
      <c r="D19">
        <v>-2.26</v>
      </c>
      <c r="E19">
        <v>-1</v>
      </c>
      <c r="F19">
        <v>5.25</v>
      </c>
      <c r="G19">
        <v>2.93</v>
      </c>
      <c r="H19">
        <v>2</v>
      </c>
      <c r="I19">
        <v>1</v>
      </c>
      <c r="J19">
        <v>-1</v>
      </c>
      <c r="K19">
        <v>-1</v>
      </c>
      <c r="L19" t="str">
        <f>HYPERLINK("https://www.defined.fi/sol/ED7PjBkCVf6phHq1Z73qQewPw32XKTfzectkZ2etpump?maker=7LABrmDb5oHWpQADkFpnejEEAcyCkxWSaUbgKNrsP4K","https://www.defined.fi/sol/ED7PjBkCVf6phHq1Z73qQewPw32XKTfzectkZ2etpump?maker=7LABrmDb5oHWpQADkFpnejEEAcyCkxWSaUbgKNrsP4K")</f>
        <v>https://www.defined.fi/sol/ED7PjBkCVf6phHq1Z73qQewPw32XKTfzectkZ2etpump?maker=7LABrmDb5oHWpQADkFpnejEEAcyCkxWSaUbgKNrsP4K</v>
      </c>
      <c r="M19" t="str">
        <f>HYPERLINK("https://dexscreener.com/solana/ED7PjBkCVf6phHq1Z73qQewPw32XKTfzectkZ2etpump?maker=7LABrmDb5oHWpQADkFpnejEEAcyCkxWSaUbgKNrsP4K","https://dexscreener.com/solana/ED7PjBkCVf6phHq1Z73qQewPw32XKTfzectkZ2etpump?maker=7LABrmDb5oHWpQADkFpnejEEAcyCkxWSaUbgKNrsP4K")</f>
        <v>https://dexscreener.com/solana/ED7PjBkCVf6phHq1Z73qQewPw32XKTfzectkZ2etpump?maker=7LABrmDb5oHWpQADkFpnejEEAcyCkxWSaUbgKNrsP4K</v>
      </c>
    </row>
    <row r="20" spans="1:13">
      <c r="A20" t="s">
        <v>46</v>
      </c>
      <c r="B20" t="s">
        <v>47</v>
      </c>
      <c r="C20">
        <v>1</v>
      </c>
      <c r="D20">
        <v>3.87</v>
      </c>
      <c r="E20">
        <v>0.79</v>
      </c>
      <c r="F20">
        <v>4.87</v>
      </c>
      <c r="G20">
        <v>8.74</v>
      </c>
      <c r="H20">
        <v>1</v>
      </c>
      <c r="I20">
        <v>1</v>
      </c>
      <c r="J20">
        <v>-1</v>
      </c>
      <c r="K20">
        <v>-1</v>
      </c>
      <c r="L20" t="str">
        <f>HYPERLINK("https://www.defined.fi/sol/45F22Qsvn4qvRu1mYC7jUfBEQbSshN8tySsCkcz2pump?maker=7LABrmDb5oHWpQADkFpnejEEAcyCkxWSaUbgKNrsP4K","https://www.defined.fi/sol/45F22Qsvn4qvRu1mYC7jUfBEQbSshN8tySsCkcz2pump?maker=7LABrmDb5oHWpQADkFpnejEEAcyCkxWSaUbgKNrsP4K")</f>
        <v>https://www.defined.fi/sol/45F22Qsvn4qvRu1mYC7jUfBEQbSshN8tySsCkcz2pump?maker=7LABrmDb5oHWpQADkFpnejEEAcyCkxWSaUbgKNrsP4K</v>
      </c>
      <c r="M20" t="str">
        <f>HYPERLINK("https://dexscreener.com/solana/45F22Qsvn4qvRu1mYC7jUfBEQbSshN8tySsCkcz2pump?maker=7LABrmDb5oHWpQADkFpnejEEAcyCkxWSaUbgKNrsP4K","https://dexscreener.com/solana/45F22Qsvn4qvRu1mYC7jUfBEQbSshN8tySsCkcz2pump?maker=7LABrmDb5oHWpQADkFpnejEEAcyCkxWSaUbgKNrsP4K")</f>
        <v>https://dexscreener.com/solana/45F22Qsvn4qvRu1mYC7jUfBEQbSshN8tySsCkcz2pump?maker=7LABrmDb5oHWpQADkFpnejEEAcyCkxWSaUbgKNrsP4K</v>
      </c>
    </row>
    <row r="21" spans="1:13">
      <c r="A21" t="s">
        <v>48</v>
      </c>
      <c r="B21" t="s">
        <v>49</v>
      </c>
      <c r="C21">
        <v>1</v>
      </c>
      <c r="D21">
        <v>0.076</v>
      </c>
      <c r="E21">
        <v>-1</v>
      </c>
      <c r="F21">
        <v>2.89</v>
      </c>
      <c r="G21">
        <v>2.94</v>
      </c>
      <c r="H21">
        <v>1</v>
      </c>
      <c r="I21">
        <v>1</v>
      </c>
      <c r="J21">
        <v>-1</v>
      </c>
      <c r="K21">
        <v>-1</v>
      </c>
      <c r="L21" t="str">
        <f>HYPERLINK("https://www.defined.fi/sol/AXSuFCvuaF6bMTjG81DhH3YmspcHdA2TfVBVV1Cepump?maker=7LABrmDb5oHWpQADkFpnejEEAcyCkxWSaUbgKNrsP4K","https://www.defined.fi/sol/AXSuFCvuaF6bMTjG81DhH3YmspcHdA2TfVBVV1Cepump?maker=7LABrmDb5oHWpQADkFpnejEEAcyCkxWSaUbgKNrsP4K")</f>
        <v>https://www.defined.fi/sol/AXSuFCvuaF6bMTjG81DhH3YmspcHdA2TfVBVV1Cepump?maker=7LABrmDb5oHWpQADkFpnejEEAcyCkxWSaUbgKNrsP4K</v>
      </c>
      <c r="M21" t="str">
        <f>HYPERLINK("https://dexscreener.com/solana/AXSuFCvuaF6bMTjG81DhH3YmspcHdA2TfVBVV1Cepump?maker=7LABrmDb5oHWpQADkFpnejEEAcyCkxWSaUbgKNrsP4K","https://dexscreener.com/solana/AXSuFCvuaF6bMTjG81DhH3YmspcHdA2TfVBVV1Cepump?maker=7LABrmDb5oHWpQADkFpnejEEAcyCkxWSaUbgKNrsP4K")</f>
        <v>https://dexscreener.com/solana/AXSuFCvuaF6bMTjG81DhH3YmspcHdA2TfVBVV1Cepump?maker=7LABrmDb5oHWpQADkFpnejEEAcyCkxWSaUbgKNrsP4K</v>
      </c>
    </row>
    <row r="22" spans="1:13">
      <c r="A22" t="s">
        <v>50</v>
      </c>
      <c r="B22" t="s">
        <v>51</v>
      </c>
      <c r="C22">
        <v>1</v>
      </c>
      <c r="D22">
        <v>0.474</v>
      </c>
      <c r="E22">
        <v>-1</v>
      </c>
      <c r="F22">
        <v>2.89</v>
      </c>
      <c r="G22">
        <v>3.34</v>
      </c>
      <c r="H22">
        <v>1</v>
      </c>
      <c r="I22">
        <v>1</v>
      </c>
      <c r="J22">
        <v>-1</v>
      </c>
      <c r="K22">
        <v>-1</v>
      </c>
      <c r="L22" t="str">
        <f>HYPERLINK("https://www.defined.fi/sol/raPyJ39rPY6YuXg8dzypheiEoDNrvRxnvKUPtpcXJBb?maker=7LABrmDb5oHWpQADkFpnejEEAcyCkxWSaUbgKNrsP4K","https://www.defined.fi/sol/raPyJ39rPY6YuXg8dzypheiEoDNrvRxnvKUPtpcXJBb?maker=7LABrmDb5oHWpQADkFpnejEEAcyCkxWSaUbgKNrsP4K")</f>
        <v>https://www.defined.fi/sol/raPyJ39rPY6YuXg8dzypheiEoDNrvRxnvKUPtpcXJBb?maker=7LABrmDb5oHWpQADkFpnejEEAcyCkxWSaUbgKNrsP4K</v>
      </c>
      <c r="M22" t="str">
        <f>HYPERLINK("https://dexscreener.com/solana/raPyJ39rPY6YuXg8dzypheiEoDNrvRxnvKUPtpcXJBb?maker=7LABrmDb5oHWpQADkFpnejEEAcyCkxWSaUbgKNrsP4K","https://dexscreener.com/solana/raPyJ39rPY6YuXg8dzypheiEoDNrvRxnvKUPtpcXJBb?maker=7LABrmDb5oHWpQADkFpnejEEAcyCkxWSaUbgKNrsP4K")</f>
        <v>https://dexscreener.com/solana/raPyJ39rPY6YuXg8dzypheiEoDNrvRxnvKUPtpcXJBb?maker=7LABrmDb5oHWpQADkFpnejEEAcyCkxWSaUbgKNrsP4K</v>
      </c>
    </row>
    <row r="23" spans="1:13">
      <c r="A23" t="s">
        <v>52</v>
      </c>
      <c r="B23" t="s">
        <v>53</v>
      </c>
      <c r="C23">
        <v>1</v>
      </c>
      <c r="D23">
        <v>-21.24</v>
      </c>
      <c r="E23">
        <v>-0.74</v>
      </c>
      <c r="F23">
        <v>29.1</v>
      </c>
      <c r="G23">
        <v>7.45</v>
      </c>
      <c r="H23">
        <v>7</v>
      </c>
      <c r="I23">
        <v>2</v>
      </c>
      <c r="J23">
        <v>-1</v>
      </c>
      <c r="K23">
        <v>-1</v>
      </c>
      <c r="L23" t="str">
        <f>HYPERLINK("https://www.defined.fi/sol/79zER84VHcQKmmnsjaHtZ6T5sDFsejy9z6YWR5smpump?maker=7LABrmDb5oHWpQADkFpnejEEAcyCkxWSaUbgKNrsP4K","https://www.defined.fi/sol/79zER84VHcQKmmnsjaHtZ6T5sDFsejy9z6YWR5smpump?maker=7LABrmDb5oHWpQADkFpnejEEAcyCkxWSaUbgKNrsP4K")</f>
        <v>https://www.defined.fi/sol/79zER84VHcQKmmnsjaHtZ6T5sDFsejy9z6YWR5smpump?maker=7LABrmDb5oHWpQADkFpnejEEAcyCkxWSaUbgKNrsP4K</v>
      </c>
      <c r="M23" t="str">
        <f>HYPERLINK("https://dexscreener.com/solana/79zER84VHcQKmmnsjaHtZ6T5sDFsejy9z6YWR5smpump?maker=7LABrmDb5oHWpQADkFpnejEEAcyCkxWSaUbgKNrsP4K","https://dexscreener.com/solana/79zER84VHcQKmmnsjaHtZ6T5sDFsejy9z6YWR5smpump?maker=7LABrmDb5oHWpQADkFpnejEEAcyCkxWSaUbgKNrsP4K")</f>
        <v>https://dexscreener.com/solana/79zER84VHcQKmmnsjaHtZ6T5sDFsejy9z6YWR5smpump?maker=7LABrmDb5oHWpQADkFpnejEEAcyCkxWSaUbgKNrsP4K</v>
      </c>
    </row>
    <row r="24" spans="1:13">
      <c r="A24" t="s">
        <v>54</v>
      </c>
      <c r="B24" t="s">
        <v>55</v>
      </c>
      <c r="C24">
        <v>1</v>
      </c>
      <c r="D24">
        <v>-0.353</v>
      </c>
      <c r="E24">
        <v>-0.15</v>
      </c>
      <c r="F24">
        <v>2.44</v>
      </c>
      <c r="G24">
        <v>2.06</v>
      </c>
      <c r="H24">
        <v>1</v>
      </c>
      <c r="I24">
        <v>1</v>
      </c>
      <c r="J24">
        <v>-1</v>
      </c>
      <c r="K24">
        <v>-1</v>
      </c>
      <c r="L24" t="str">
        <f>HYPERLINK("https://www.defined.fi/sol/7mujzfQoK1ci7TEvYwZZznEZ6EXwQX9a2AwtGDExpump?maker=7LABrmDb5oHWpQADkFpnejEEAcyCkxWSaUbgKNrsP4K","https://www.defined.fi/sol/7mujzfQoK1ci7TEvYwZZznEZ6EXwQX9a2AwtGDExpump?maker=7LABrmDb5oHWpQADkFpnejEEAcyCkxWSaUbgKNrsP4K")</f>
        <v>https://www.defined.fi/sol/7mujzfQoK1ci7TEvYwZZznEZ6EXwQX9a2AwtGDExpump?maker=7LABrmDb5oHWpQADkFpnejEEAcyCkxWSaUbgKNrsP4K</v>
      </c>
      <c r="M24" t="str">
        <f>HYPERLINK("https://dexscreener.com/solana/7mujzfQoK1ci7TEvYwZZznEZ6EXwQX9a2AwtGDExpump?maker=7LABrmDb5oHWpQADkFpnejEEAcyCkxWSaUbgKNrsP4K","https://dexscreener.com/solana/7mujzfQoK1ci7TEvYwZZznEZ6EXwQX9a2AwtGDExpump?maker=7LABrmDb5oHWpQADkFpnejEEAcyCkxWSaUbgKNrsP4K")</f>
        <v>https://dexscreener.com/solana/7mujzfQoK1ci7TEvYwZZznEZ6EXwQX9a2AwtGDExpump?maker=7LABrmDb5oHWpQADkFpnejEEAcyCkxWSaUbgKNrsP4K</v>
      </c>
    </row>
    <row r="25" spans="1:13">
      <c r="A25" t="s">
        <v>56</v>
      </c>
      <c r="B25" t="s">
        <v>57</v>
      </c>
      <c r="C25">
        <v>1</v>
      </c>
      <c r="D25">
        <v>-2.56</v>
      </c>
      <c r="E25">
        <v>-1</v>
      </c>
      <c r="F25">
        <v>4.84</v>
      </c>
      <c r="G25">
        <v>2.22</v>
      </c>
      <c r="H25">
        <v>1</v>
      </c>
      <c r="I25">
        <v>1</v>
      </c>
      <c r="J25">
        <v>-1</v>
      </c>
      <c r="K25">
        <v>-1</v>
      </c>
      <c r="L25" t="str">
        <f>HYPERLINK("https://www.defined.fi/sol/EvQ3FVM8vEeDkHyi8kXcWBJeKHD4nNbgBdwm32g5pump?maker=7LABrmDb5oHWpQADkFpnejEEAcyCkxWSaUbgKNrsP4K","https://www.defined.fi/sol/EvQ3FVM8vEeDkHyi8kXcWBJeKHD4nNbgBdwm32g5pump?maker=7LABrmDb5oHWpQADkFpnejEEAcyCkxWSaUbgKNrsP4K")</f>
        <v>https://www.defined.fi/sol/EvQ3FVM8vEeDkHyi8kXcWBJeKHD4nNbgBdwm32g5pump?maker=7LABrmDb5oHWpQADkFpnejEEAcyCkxWSaUbgKNrsP4K</v>
      </c>
      <c r="M25" t="str">
        <f>HYPERLINK("https://dexscreener.com/solana/EvQ3FVM8vEeDkHyi8kXcWBJeKHD4nNbgBdwm32g5pump?maker=7LABrmDb5oHWpQADkFpnejEEAcyCkxWSaUbgKNrsP4K","https://dexscreener.com/solana/EvQ3FVM8vEeDkHyi8kXcWBJeKHD4nNbgBdwm32g5pump?maker=7LABrmDb5oHWpQADkFpnejEEAcyCkxWSaUbgKNrsP4K")</f>
        <v>https://dexscreener.com/solana/EvQ3FVM8vEeDkHyi8kXcWBJeKHD4nNbgBdwm32g5pump?maker=7LABrmDb5oHWpQADkFpnejEEAcyCkxWSaUbgKNrsP4K</v>
      </c>
    </row>
    <row r="26" spans="1:13">
      <c r="A26" t="s">
        <v>58</v>
      </c>
      <c r="B26" t="s">
        <v>59</v>
      </c>
      <c r="C26">
        <v>1</v>
      </c>
      <c r="D26">
        <v>-1.29</v>
      </c>
      <c r="E26">
        <v>-1</v>
      </c>
      <c r="F26">
        <v>4.84</v>
      </c>
      <c r="G26">
        <v>3.51</v>
      </c>
      <c r="H26">
        <v>1</v>
      </c>
      <c r="I26">
        <v>1</v>
      </c>
      <c r="J26">
        <v>-1</v>
      </c>
      <c r="K26">
        <v>-1</v>
      </c>
      <c r="L26" t="str">
        <f>HYPERLINK("https://www.defined.fi/sol/Cqj6N3fu5NmyjBLCVu8d5KWRnjfchmCw1gtSBY9vpump?maker=7LABrmDb5oHWpQADkFpnejEEAcyCkxWSaUbgKNrsP4K","https://www.defined.fi/sol/Cqj6N3fu5NmyjBLCVu8d5KWRnjfchmCw1gtSBY9vpump?maker=7LABrmDb5oHWpQADkFpnejEEAcyCkxWSaUbgKNrsP4K")</f>
        <v>https://www.defined.fi/sol/Cqj6N3fu5NmyjBLCVu8d5KWRnjfchmCw1gtSBY9vpump?maker=7LABrmDb5oHWpQADkFpnejEEAcyCkxWSaUbgKNrsP4K</v>
      </c>
      <c r="M26" t="str">
        <f>HYPERLINK("https://dexscreener.com/solana/Cqj6N3fu5NmyjBLCVu8d5KWRnjfchmCw1gtSBY9vpump?maker=7LABrmDb5oHWpQADkFpnejEEAcyCkxWSaUbgKNrsP4K","https://dexscreener.com/solana/Cqj6N3fu5NmyjBLCVu8d5KWRnjfchmCw1gtSBY9vpump?maker=7LABrmDb5oHWpQADkFpnejEEAcyCkxWSaUbgKNrsP4K")</f>
        <v>https://dexscreener.com/solana/Cqj6N3fu5NmyjBLCVu8d5KWRnjfchmCw1gtSBY9vpump?maker=7LABrmDb5oHWpQADkFpnejEEAcyCkxWSaUbgKNrsP4K</v>
      </c>
    </row>
    <row r="27" spans="1:13">
      <c r="A27" t="s">
        <v>60</v>
      </c>
      <c r="B27" t="s">
        <v>61</v>
      </c>
      <c r="C27">
        <v>1</v>
      </c>
      <c r="D27">
        <v>-2.52</v>
      </c>
      <c r="E27">
        <v>-0.17</v>
      </c>
      <c r="F27">
        <v>14.61</v>
      </c>
      <c r="G27">
        <v>11.94</v>
      </c>
      <c r="H27">
        <v>3</v>
      </c>
      <c r="I27">
        <v>3</v>
      </c>
      <c r="J27">
        <v>-1</v>
      </c>
      <c r="K27">
        <v>-1</v>
      </c>
      <c r="L27" t="str">
        <f>HYPERLINK("https://www.defined.fi/sol/C1KVoDKqiEYnQERGpHbzPTwkSZjtfTFFmRZHH1rGZmdm?maker=7LABrmDb5oHWpQADkFpnejEEAcyCkxWSaUbgKNrsP4K","https://www.defined.fi/sol/C1KVoDKqiEYnQERGpHbzPTwkSZjtfTFFmRZHH1rGZmdm?maker=7LABrmDb5oHWpQADkFpnejEEAcyCkxWSaUbgKNrsP4K")</f>
        <v>https://www.defined.fi/sol/C1KVoDKqiEYnQERGpHbzPTwkSZjtfTFFmRZHH1rGZmdm?maker=7LABrmDb5oHWpQADkFpnejEEAcyCkxWSaUbgKNrsP4K</v>
      </c>
      <c r="M27" t="str">
        <f>HYPERLINK("https://dexscreener.com/solana/C1KVoDKqiEYnQERGpHbzPTwkSZjtfTFFmRZHH1rGZmdm?maker=7LABrmDb5oHWpQADkFpnejEEAcyCkxWSaUbgKNrsP4K","https://dexscreener.com/solana/C1KVoDKqiEYnQERGpHbzPTwkSZjtfTFFmRZHH1rGZmdm?maker=7LABrmDb5oHWpQADkFpnejEEAcyCkxWSaUbgKNrsP4K")</f>
        <v>https://dexscreener.com/solana/C1KVoDKqiEYnQERGpHbzPTwkSZjtfTFFmRZHH1rGZmdm?maker=7LABrmDb5oHWpQADkFpnejEEAcyCkxWSaUbgKNrsP4K</v>
      </c>
    </row>
    <row r="28" spans="1:13">
      <c r="A28" t="s">
        <v>62</v>
      </c>
      <c r="B28" t="s">
        <v>63</v>
      </c>
      <c r="C28">
        <v>1</v>
      </c>
      <c r="D28">
        <v>0</v>
      </c>
      <c r="E28">
        <v>-1</v>
      </c>
      <c r="F28">
        <v>0.964</v>
      </c>
      <c r="G28">
        <v>0.954</v>
      </c>
      <c r="H28">
        <v>1</v>
      </c>
      <c r="I28">
        <v>1</v>
      </c>
      <c r="J28">
        <v>-1</v>
      </c>
      <c r="K28">
        <v>-1</v>
      </c>
      <c r="L28" t="str">
        <f>HYPERLINK("https://www.defined.fi/sol/BQHy5qghSod2CyUDWkxmydzKd8DK6qQdZonJSrjepump?maker=7LABrmDb5oHWpQADkFpnejEEAcyCkxWSaUbgKNrsP4K","https://www.defined.fi/sol/BQHy5qghSod2CyUDWkxmydzKd8DK6qQdZonJSrjepump?maker=7LABrmDb5oHWpQADkFpnejEEAcyCkxWSaUbgKNrsP4K")</f>
        <v>https://www.defined.fi/sol/BQHy5qghSod2CyUDWkxmydzKd8DK6qQdZonJSrjepump?maker=7LABrmDb5oHWpQADkFpnejEEAcyCkxWSaUbgKNrsP4K</v>
      </c>
      <c r="M28" t="str">
        <f>HYPERLINK("https://dexscreener.com/solana/BQHy5qghSod2CyUDWkxmydzKd8DK6qQdZonJSrjepump?maker=7LABrmDb5oHWpQADkFpnejEEAcyCkxWSaUbgKNrsP4K","https://dexscreener.com/solana/BQHy5qghSod2CyUDWkxmydzKd8DK6qQdZonJSrjepump?maker=7LABrmDb5oHWpQADkFpnejEEAcyCkxWSaUbgKNrsP4K")</f>
        <v>https://dexscreener.com/solana/BQHy5qghSod2CyUDWkxmydzKd8DK6qQdZonJSrjepump?maker=7LABrmDb5oHWpQADkFpnejEEAcyCkxWSaUbgKNrsP4K</v>
      </c>
    </row>
    <row r="29" spans="1:13">
      <c r="A29" t="s">
        <v>64</v>
      </c>
      <c r="B29" t="s">
        <v>65</v>
      </c>
      <c r="C29">
        <v>1</v>
      </c>
      <c r="D29">
        <v>0.076</v>
      </c>
      <c r="E29">
        <v>0.08</v>
      </c>
      <c r="F29">
        <v>0.972</v>
      </c>
      <c r="G29">
        <v>1.04</v>
      </c>
      <c r="H29">
        <v>1</v>
      </c>
      <c r="I29">
        <v>1</v>
      </c>
      <c r="J29">
        <v>-1</v>
      </c>
      <c r="K29">
        <v>-1</v>
      </c>
      <c r="L29" t="str">
        <f>HYPERLINK("https://www.defined.fi/sol/JA6AwzJjFJDqnNNE211RWsaXkoeUge5sKXHCE8g6pump?maker=7LABrmDb5oHWpQADkFpnejEEAcyCkxWSaUbgKNrsP4K","https://www.defined.fi/sol/JA6AwzJjFJDqnNNE211RWsaXkoeUge5sKXHCE8g6pump?maker=7LABrmDb5oHWpQADkFpnejEEAcyCkxWSaUbgKNrsP4K")</f>
        <v>https://www.defined.fi/sol/JA6AwzJjFJDqnNNE211RWsaXkoeUge5sKXHCE8g6pump?maker=7LABrmDb5oHWpQADkFpnejEEAcyCkxWSaUbgKNrsP4K</v>
      </c>
      <c r="M29" t="str">
        <f>HYPERLINK("https://dexscreener.com/solana/JA6AwzJjFJDqnNNE211RWsaXkoeUge5sKXHCE8g6pump?maker=7LABrmDb5oHWpQADkFpnejEEAcyCkxWSaUbgKNrsP4K","https://dexscreener.com/solana/JA6AwzJjFJDqnNNE211RWsaXkoeUge5sKXHCE8g6pump?maker=7LABrmDb5oHWpQADkFpnejEEAcyCkxWSaUbgKNrsP4K")</f>
        <v>https://dexscreener.com/solana/JA6AwzJjFJDqnNNE211RWsaXkoeUge5sKXHCE8g6pump?maker=7LABrmDb5oHWpQADkFpnejEEAcyCkxWSaUbgKNrsP4K</v>
      </c>
    </row>
    <row r="30" spans="1:13">
      <c r="A30" t="s">
        <v>66</v>
      </c>
      <c r="B30" t="s">
        <v>53</v>
      </c>
      <c r="C30">
        <v>1</v>
      </c>
      <c r="D30">
        <v>11.66</v>
      </c>
      <c r="E30">
        <v>1.74</v>
      </c>
      <c r="F30">
        <v>6.76</v>
      </c>
      <c r="G30">
        <v>18.35</v>
      </c>
      <c r="H30">
        <v>2</v>
      </c>
      <c r="I30">
        <v>4</v>
      </c>
      <c r="J30">
        <v>-1</v>
      </c>
      <c r="K30">
        <v>-1</v>
      </c>
      <c r="L30" t="str">
        <f>HYPERLINK("https://www.defined.fi/sol/AgHg9Q1s9aUhU7YNMH7c5pvCghFVSFcnCEJ4ePKjrDZg?maker=7LABrmDb5oHWpQADkFpnejEEAcyCkxWSaUbgKNrsP4K","https://www.defined.fi/sol/AgHg9Q1s9aUhU7YNMH7c5pvCghFVSFcnCEJ4ePKjrDZg?maker=7LABrmDb5oHWpQADkFpnejEEAcyCkxWSaUbgKNrsP4K")</f>
        <v>https://www.defined.fi/sol/AgHg9Q1s9aUhU7YNMH7c5pvCghFVSFcnCEJ4ePKjrDZg?maker=7LABrmDb5oHWpQADkFpnejEEAcyCkxWSaUbgKNrsP4K</v>
      </c>
      <c r="M30" t="str">
        <f>HYPERLINK("https://dexscreener.com/solana/AgHg9Q1s9aUhU7YNMH7c5pvCghFVSFcnCEJ4ePKjrDZg?maker=7LABrmDb5oHWpQADkFpnejEEAcyCkxWSaUbgKNrsP4K","https://dexscreener.com/solana/AgHg9Q1s9aUhU7YNMH7c5pvCghFVSFcnCEJ4ePKjrDZg?maker=7LABrmDb5oHWpQADkFpnejEEAcyCkxWSaUbgKNrsP4K")</f>
        <v>https://dexscreener.com/solana/AgHg9Q1s9aUhU7YNMH7c5pvCghFVSFcnCEJ4ePKjrDZg?maker=7LABrmDb5oHWpQADkFpnejEEAcyCkxWSaUbgKNrsP4K</v>
      </c>
    </row>
    <row r="31" spans="1:13">
      <c r="A31" t="s">
        <v>67</v>
      </c>
      <c r="B31" t="s">
        <v>68</v>
      </c>
      <c r="C31">
        <v>1</v>
      </c>
      <c r="D31">
        <v>4.72</v>
      </c>
      <c r="E31">
        <v>0.33</v>
      </c>
      <c r="F31">
        <v>14.63</v>
      </c>
      <c r="G31">
        <v>19.2</v>
      </c>
      <c r="H31">
        <v>3</v>
      </c>
      <c r="I31">
        <v>4</v>
      </c>
      <c r="J31">
        <v>-1</v>
      </c>
      <c r="K31">
        <v>-1</v>
      </c>
      <c r="L31" t="str">
        <f>HYPERLINK("https://www.defined.fi/sol/CSyYzuVuEB656H8fYeU9UUSMBrk6TAKJrvYjC56hpump?maker=7LABrmDb5oHWpQADkFpnejEEAcyCkxWSaUbgKNrsP4K","https://www.defined.fi/sol/CSyYzuVuEB656H8fYeU9UUSMBrk6TAKJrvYjC56hpump?maker=7LABrmDb5oHWpQADkFpnejEEAcyCkxWSaUbgKNrsP4K")</f>
        <v>https://www.defined.fi/sol/CSyYzuVuEB656H8fYeU9UUSMBrk6TAKJrvYjC56hpump?maker=7LABrmDb5oHWpQADkFpnejEEAcyCkxWSaUbgKNrsP4K</v>
      </c>
      <c r="M31" t="str">
        <f>HYPERLINK("https://dexscreener.com/solana/CSyYzuVuEB656H8fYeU9UUSMBrk6TAKJrvYjC56hpump?maker=7LABrmDb5oHWpQADkFpnejEEAcyCkxWSaUbgKNrsP4K","https://dexscreener.com/solana/CSyYzuVuEB656H8fYeU9UUSMBrk6TAKJrvYjC56hpump?maker=7LABrmDb5oHWpQADkFpnejEEAcyCkxWSaUbgKNrsP4K")</f>
        <v>https://dexscreener.com/solana/CSyYzuVuEB656H8fYeU9UUSMBrk6TAKJrvYjC56hpump?maker=7LABrmDb5oHWpQADkFpnejEEAcyCkxWSaUbgKNrsP4K</v>
      </c>
    </row>
    <row r="32" spans="1:13">
      <c r="A32" t="s">
        <v>69</v>
      </c>
      <c r="B32" t="s">
        <v>70</v>
      </c>
      <c r="C32">
        <v>1</v>
      </c>
      <c r="D32">
        <v>0.011</v>
      </c>
      <c r="E32">
        <v>-1</v>
      </c>
      <c r="F32">
        <v>2.02</v>
      </c>
      <c r="G32">
        <v>2.01</v>
      </c>
      <c r="H32">
        <v>1</v>
      </c>
      <c r="I32">
        <v>1</v>
      </c>
      <c r="J32">
        <v>-1</v>
      </c>
      <c r="K32">
        <v>-1</v>
      </c>
      <c r="L32" t="str">
        <f>HYPERLINK("https://www.defined.fi/sol/AtzM4BhA87ajGktRQ3Bq73E6uFWVpoiNsn5G2B7cpump?maker=7LABrmDb5oHWpQADkFpnejEEAcyCkxWSaUbgKNrsP4K","https://www.defined.fi/sol/AtzM4BhA87ajGktRQ3Bq73E6uFWVpoiNsn5G2B7cpump?maker=7LABrmDb5oHWpQADkFpnejEEAcyCkxWSaUbgKNrsP4K")</f>
        <v>https://www.defined.fi/sol/AtzM4BhA87ajGktRQ3Bq73E6uFWVpoiNsn5G2B7cpump?maker=7LABrmDb5oHWpQADkFpnejEEAcyCkxWSaUbgKNrsP4K</v>
      </c>
      <c r="M32" t="str">
        <f>HYPERLINK("https://dexscreener.com/solana/AtzM4BhA87ajGktRQ3Bq73E6uFWVpoiNsn5G2B7cpump?maker=7LABrmDb5oHWpQADkFpnejEEAcyCkxWSaUbgKNrsP4K","https://dexscreener.com/solana/AtzM4BhA87ajGktRQ3Bq73E6uFWVpoiNsn5G2B7cpump?maker=7LABrmDb5oHWpQADkFpnejEEAcyCkxWSaUbgKNrsP4K")</f>
        <v>https://dexscreener.com/solana/AtzM4BhA87ajGktRQ3Bq73E6uFWVpoiNsn5G2B7cpump?maker=7LABrmDb5oHWpQADkFpnejEEAcyCkxWSaUbgKNrsP4K</v>
      </c>
    </row>
    <row r="33" spans="1:13">
      <c r="A33" t="s">
        <v>71</v>
      </c>
      <c r="B33" t="s">
        <v>72</v>
      </c>
      <c r="C33">
        <v>1</v>
      </c>
      <c r="D33">
        <v>-0.267</v>
      </c>
      <c r="E33">
        <v>-1</v>
      </c>
      <c r="F33">
        <v>0.724</v>
      </c>
      <c r="G33">
        <v>0.45</v>
      </c>
      <c r="H33">
        <v>1</v>
      </c>
      <c r="I33">
        <v>1</v>
      </c>
      <c r="J33">
        <v>-1</v>
      </c>
      <c r="K33">
        <v>-1</v>
      </c>
      <c r="L33" t="str">
        <f>HYPERLINK("https://www.defined.fi/sol/BvBcJFcKJ9hhLyCoonMsq2pfWMTBsqh4sy2EhARApump?maker=7LABrmDb5oHWpQADkFpnejEEAcyCkxWSaUbgKNrsP4K","https://www.defined.fi/sol/BvBcJFcKJ9hhLyCoonMsq2pfWMTBsqh4sy2EhARApump?maker=7LABrmDb5oHWpQADkFpnejEEAcyCkxWSaUbgKNrsP4K")</f>
        <v>https://www.defined.fi/sol/BvBcJFcKJ9hhLyCoonMsq2pfWMTBsqh4sy2EhARApump?maker=7LABrmDb5oHWpQADkFpnejEEAcyCkxWSaUbgKNrsP4K</v>
      </c>
      <c r="M33" t="str">
        <f>HYPERLINK("https://dexscreener.com/solana/BvBcJFcKJ9hhLyCoonMsq2pfWMTBsqh4sy2EhARApump?maker=7LABrmDb5oHWpQADkFpnejEEAcyCkxWSaUbgKNrsP4K","https://dexscreener.com/solana/BvBcJFcKJ9hhLyCoonMsq2pfWMTBsqh4sy2EhARApump?maker=7LABrmDb5oHWpQADkFpnejEEAcyCkxWSaUbgKNrsP4K")</f>
        <v>https://dexscreener.com/solana/BvBcJFcKJ9hhLyCoonMsq2pfWMTBsqh4sy2EhARApump?maker=7LABrmDb5oHWpQADkFpnejEEAcyCkxWSaUbgKNrsP4K</v>
      </c>
    </row>
    <row r="34" spans="1:13">
      <c r="A34" t="s">
        <v>73</v>
      </c>
      <c r="B34" t="s">
        <v>74</v>
      </c>
      <c r="C34">
        <v>1</v>
      </c>
      <c r="D34">
        <v>9.59</v>
      </c>
      <c r="E34">
        <v>0.23</v>
      </c>
      <c r="F34">
        <v>42.97</v>
      </c>
      <c r="G34">
        <v>52.02</v>
      </c>
      <c r="H34">
        <v>10</v>
      </c>
      <c r="I34">
        <v>7</v>
      </c>
      <c r="J34">
        <v>-1</v>
      </c>
      <c r="K34">
        <v>-1</v>
      </c>
      <c r="L34" t="str">
        <f>HYPERLINK("https://www.defined.fi/sol/4NgSY5hPhzDivgpxj9YRf3jFMH4wAJuPPAKhEtWApump?maker=7LABrmDb5oHWpQADkFpnejEEAcyCkxWSaUbgKNrsP4K","https://www.defined.fi/sol/4NgSY5hPhzDivgpxj9YRf3jFMH4wAJuPPAKhEtWApump?maker=7LABrmDb5oHWpQADkFpnejEEAcyCkxWSaUbgKNrsP4K")</f>
        <v>https://www.defined.fi/sol/4NgSY5hPhzDivgpxj9YRf3jFMH4wAJuPPAKhEtWApump?maker=7LABrmDb5oHWpQADkFpnejEEAcyCkxWSaUbgKNrsP4K</v>
      </c>
      <c r="M34" t="str">
        <f>HYPERLINK("https://dexscreener.com/solana/4NgSY5hPhzDivgpxj9YRf3jFMH4wAJuPPAKhEtWApump?maker=7LABrmDb5oHWpQADkFpnejEEAcyCkxWSaUbgKNrsP4K","https://dexscreener.com/solana/4NgSY5hPhzDivgpxj9YRf3jFMH4wAJuPPAKhEtWApump?maker=7LABrmDb5oHWpQADkFpnejEEAcyCkxWSaUbgKNrsP4K")</f>
        <v>https://dexscreener.com/solana/4NgSY5hPhzDivgpxj9YRf3jFMH4wAJuPPAKhEtWApump?maker=7LABrmDb5oHWpQADkFpnejEEAcyCkxWSaUbgKNrsP4K</v>
      </c>
    </row>
    <row r="35" spans="1:13">
      <c r="A35" t="s">
        <v>75</v>
      </c>
      <c r="B35" t="s">
        <v>76</v>
      </c>
      <c r="C35">
        <v>1</v>
      </c>
      <c r="D35">
        <v>-0.486</v>
      </c>
      <c r="E35">
        <v>-1</v>
      </c>
      <c r="F35">
        <v>1.77</v>
      </c>
      <c r="G35">
        <v>1.27</v>
      </c>
      <c r="H35">
        <v>1</v>
      </c>
      <c r="I35">
        <v>1</v>
      </c>
      <c r="J35">
        <v>-1</v>
      </c>
      <c r="K35">
        <v>-1</v>
      </c>
      <c r="L35" t="str">
        <f>HYPERLINK("https://www.defined.fi/sol/8zxQAGixp7t3yHvq1McenK9kcH1BRXweDytpbkcApump?maker=7LABrmDb5oHWpQADkFpnejEEAcyCkxWSaUbgKNrsP4K","https://www.defined.fi/sol/8zxQAGixp7t3yHvq1McenK9kcH1BRXweDytpbkcApump?maker=7LABrmDb5oHWpQADkFpnejEEAcyCkxWSaUbgKNrsP4K")</f>
        <v>https://www.defined.fi/sol/8zxQAGixp7t3yHvq1McenK9kcH1BRXweDytpbkcApump?maker=7LABrmDb5oHWpQADkFpnejEEAcyCkxWSaUbgKNrsP4K</v>
      </c>
      <c r="M35" t="str">
        <f>HYPERLINK("https://dexscreener.com/solana/8zxQAGixp7t3yHvq1McenK9kcH1BRXweDytpbkcApump?maker=7LABrmDb5oHWpQADkFpnejEEAcyCkxWSaUbgKNrsP4K","https://dexscreener.com/solana/8zxQAGixp7t3yHvq1McenK9kcH1BRXweDytpbkcApump?maker=7LABrmDb5oHWpQADkFpnejEEAcyCkxWSaUbgKNrsP4K")</f>
        <v>https://dexscreener.com/solana/8zxQAGixp7t3yHvq1McenK9kcH1BRXweDytpbkcApump?maker=7LABrmDb5oHWpQADkFpnejEEAcyCkxWSaUbgKNrsP4K</v>
      </c>
    </row>
    <row r="36" spans="1:13">
      <c r="A36" t="s">
        <v>77</v>
      </c>
      <c r="B36" t="s">
        <v>78</v>
      </c>
      <c r="C36">
        <v>1</v>
      </c>
      <c r="D36">
        <v>-13.29</v>
      </c>
      <c r="E36">
        <v>-0.92</v>
      </c>
      <c r="F36">
        <v>14.68</v>
      </c>
      <c r="G36">
        <v>1.24</v>
      </c>
      <c r="H36">
        <v>3</v>
      </c>
      <c r="I36">
        <v>1</v>
      </c>
      <c r="J36">
        <v>-1</v>
      </c>
      <c r="K36">
        <v>-1</v>
      </c>
      <c r="L36" t="str">
        <f>HYPERLINK("https://www.defined.fi/sol/DSJqArCZdZLdxrWDWh3stfpGmBFDfHoLK6jEZS68pump?maker=7LABrmDb5oHWpQADkFpnejEEAcyCkxWSaUbgKNrsP4K","https://www.defined.fi/sol/DSJqArCZdZLdxrWDWh3stfpGmBFDfHoLK6jEZS68pump?maker=7LABrmDb5oHWpQADkFpnejEEAcyCkxWSaUbgKNrsP4K")</f>
        <v>https://www.defined.fi/sol/DSJqArCZdZLdxrWDWh3stfpGmBFDfHoLK6jEZS68pump?maker=7LABrmDb5oHWpQADkFpnejEEAcyCkxWSaUbgKNrsP4K</v>
      </c>
      <c r="M36" t="str">
        <f>HYPERLINK("https://dexscreener.com/solana/DSJqArCZdZLdxrWDWh3stfpGmBFDfHoLK6jEZS68pump?maker=7LABrmDb5oHWpQADkFpnejEEAcyCkxWSaUbgKNrsP4K","https://dexscreener.com/solana/DSJqArCZdZLdxrWDWh3stfpGmBFDfHoLK6jEZS68pump?maker=7LABrmDb5oHWpQADkFpnejEEAcyCkxWSaUbgKNrsP4K")</f>
        <v>https://dexscreener.com/solana/DSJqArCZdZLdxrWDWh3stfpGmBFDfHoLK6jEZS68pump?maker=7LABrmDb5oHWpQADkFpnejEEAcyCkxWSaUbgKNrsP4K</v>
      </c>
    </row>
    <row r="37" spans="1:13">
      <c r="A37" t="s">
        <v>79</v>
      </c>
      <c r="B37" t="s">
        <v>80</v>
      </c>
      <c r="C37">
        <v>1</v>
      </c>
      <c r="D37">
        <v>-0.004</v>
      </c>
      <c r="E37">
        <v>0</v>
      </c>
      <c r="F37">
        <v>0.984</v>
      </c>
      <c r="G37">
        <v>0.97</v>
      </c>
      <c r="H37">
        <v>1</v>
      </c>
      <c r="I37">
        <v>1</v>
      </c>
      <c r="J37">
        <v>-1</v>
      </c>
      <c r="K37">
        <v>-1</v>
      </c>
      <c r="L37" t="str">
        <f>HYPERLINK("https://www.defined.fi/sol/13Xs3ciDCpQ9Em1cih5A86rShxuX4esVHCMfxQB4wVrd?maker=7LABrmDb5oHWpQADkFpnejEEAcyCkxWSaUbgKNrsP4K","https://www.defined.fi/sol/13Xs3ciDCpQ9Em1cih5A86rShxuX4esVHCMfxQB4wVrd?maker=7LABrmDb5oHWpQADkFpnejEEAcyCkxWSaUbgKNrsP4K")</f>
        <v>https://www.defined.fi/sol/13Xs3ciDCpQ9Em1cih5A86rShxuX4esVHCMfxQB4wVrd?maker=7LABrmDb5oHWpQADkFpnejEEAcyCkxWSaUbgKNrsP4K</v>
      </c>
      <c r="M37" t="str">
        <f>HYPERLINK("https://dexscreener.com/solana/13Xs3ciDCpQ9Em1cih5A86rShxuX4esVHCMfxQB4wVrd?maker=7LABrmDb5oHWpQADkFpnejEEAcyCkxWSaUbgKNrsP4K","https://dexscreener.com/solana/13Xs3ciDCpQ9Em1cih5A86rShxuX4esVHCMfxQB4wVrd?maker=7LABrmDb5oHWpQADkFpnejEEAcyCkxWSaUbgKNrsP4K")</f>
        <v>https://dexscreener.com/solana/13Xs3ciDCpQ9Em1cih5A86rShxuX4esVHCMfxQB4wVrd?maker=7LABrmDb5oHWpQADkFpnejEEAcyCkxWSaUbgKNrsP4K</v>
      </c>
    </row>
    <row r="38" spans="1:13">
      <c r="A38" t="s">
        <v>81</v>
      </c>
      <c r="B38" t="s">
        <v>82</v>
      </c>
      <c r="C38">
        <v>1</v>
      </c>
      <c r="D38">
        <v>1.58</v>
      </c>
      <c r="E38">
        <v>-1</v>
      </c>
      <c r="F38">
        <v>2.92</v>
      </c>
      <c r="G38">
        <v>4.47</v>
      </c>
      <c r="H38">
        <v>1</v>
      </c>
      <c r="I38">
        <v>1</v>
      </c>
      <c r="J38">
        <v>-1</v>
      </c>
      <c r="K38">
        <v>-1</v>
      </c>
      <c r="L38" t="str">
        <f>HYPERLINK("https://www.defined.fi/sol/65q5TgHrLQ3fwtWFJWiyq4vHaSCGM7ms67eSf42Rpump?maker=7LABrmDb5oHWpQADkFpnejEEAcyCkxWSaUbgKNrsP4K","https://www.defined.fi/sol/65q5TgHrLQ3fwtWFJWiyq4vHaSCGM7ms67eSf42Rpump?maker=7LABrmDb5oHWpQADkFpnejEEAcyCkxWSaUbgKNrsP4K")</f>
        <v>https://www.defined.fi/sol/65q5TgHrLQ3fwtWFJWiyq4vHaSCGM7ms67eSf42Rpump?maker=7LABrmDb5oHWpQADkFpnejEEAcyCkxWSaUbgKNrsP4K</v>
      </c>
      <c r="M38" t="str">
        <f>HYPERLINK("https://dexscreener.com/solana/65q5TgHrLQ3fwtWFJWiyq4vHaSCGM7ms67eSf42Rpump?maker=7LABrmDb5oHWpQADkFpnejEEAcyCkxWSaUbgKNrsP4K","https://dexscreener.com/solana/65q5TgHrLQ3fwtWFJWiyq4vHaSCGM7ms67eSf42Rpump?maker=7LABrmDb5oHWpQADkFpnejEEAcyCkxWSaUbgKNrsP4K")</f>
        <v>https://dexscreener.com/solana/65q5TgHrLQ3fwtWFJWiyq4vHaSCGM7ms67eSf42Rpump?maker=7LABrmDb5oHWpQADkFpnejEEAcyCkxWSaUbgKNrsP4K</v>
      </c>
    </row>
    <row r="39" spans="1:13">
      <c r="A39" t="s">
        <v>83</v>
      </c>
      <c r="B39" t="s">
        <v>84</v>
      </c>
      <c r="C39">
        <v>1</v>
      </c>
      <c r="D39">
        <v>1.22</v>
      </c>
      <c r="E39">
        <v>0.08</v>
      </c>
      <c r="F39">
        <v>15.23</v>
      </c>
      <c r="G39">
        <v>16.39</v>
      </c>
      <c r="H39">
        <v>4</v>
      </c>
      <c r="I39">
        <v>4</v>
      </c>
      <c r="J39">
        <v>-1</v>
      </c>
      <c r="K39">
        <v>-1</v>
      </c>
      <c r="L39" t="str">
        <f>HYPERLINK("https://www.defined.fi/sol/BovNKN44RsQHutPc2VMpF5HF71WGrSnNjo2GNG7Mpump?maker=7LABrmDb5oHWpQADkFpnejEEAcyCkxWSaUbgKNrsP4K","https://www.defined.fi/sol/BovNKN44RsQHutPc2VMpF5HF71WGrSnNjo2GNG7Mpump?maker=7LABrmDb5oHWpQADkFpnejEEAcyCkxWSaUbgKNrsP4K")</f>
        <v>https://www.defined.fi/sol/BovNKN44RsQHutPc2VMpF5HF71WGrSnNjo2GNG7Mpump?maker=7LABrmDb5oHWpQADkFpnejEEAcyCkxWSaUbgKNrsP4K</v>
      </c>
      <c r="M39" t="str">
        <f>HYPERLINK("https://dexscreener.com/solana/BovNKN44RsQHutPc2VMpF5HF71WGrSnNjo2GNG7Mpump?maker=7LABrmDb5oHWpQADkFpnejEEAcyCkxWSaUbgKNrsP4K","https://dexscreener.com/solana/BovNKN44RsQHutPc2VMpF5HF71WGrSnNjo2GNG7Mpump?maker=7LABrmDb5oHWpQADkFpnejEEAcyCkxWSaUbgKNrsP4K")</f>
        <v>https://dexscreener.com/solana/BovNKN44RsQHutPc2VMpF5HF71WGrSnNjo2GNG7Mpump?maker=7LABrmDb5oHWpQADkFpnejEEAcyCkxWSaUbgKNrsP4K</v>
      </c>
    </row>
    <row r="40" spans="1:13">
      <c r="A40" t="s">
        <v>85</v>
      </c>
      <c r="B40" t="s">
        <v>86</v>
      </c>
      <c r="C40">
        <v>1</v>
      </c>
      <c r="D40">
        <v>-1.68</v>
      </c>
      <c r="E40">
        <v>-1</v>
      </c>
      <c r="F40">
        <v>4.85</v>
      </c>
      <c r="G40">
        <v>3.13</v>
      </c>
      <c r="H40">
        <v>1</v>
      </c>
      <c r="I40">
        <v>1</v>
      </c>
      <c r="J40">
        <v>-1</v>
      </c>
      <c r="K40">
        <v>-1</v>
      </c>
      <c r="L40" t="str">
        <f>HYPERLINK("https://www.defined.fi/sol/5wUoNHQCZjATGb5RRm1sCrhuaDXCGAN81Q3Yjferpump?maker=7LABrmDb5oHWpQADkFpnejEEAcyCkxWSaUbgKNrsP4K","https://www.defined.fi/sol/5wUoNHQCZjATGb5RRm1sCrhuaDXCGAN81Q3Yjferpump?maker=7LABrmDb5oHWpQADkFpnejEEAcyCkxWSaUbgKNrsP4K")</f>
        <v>https://www.defined.fi/sol/5wUoNHQCZjATGb5RRm1sCrhuaDXCGAN81Q3Yjferpump?maker=7LABrmDb5oHWpQADkFpnejEEAcyCkxWSaUbgKNrsP4K</v>
      </c>
      <c r="M40" t="str">
        <f>HYPERLINK("https://dexscreener.com/solana/5wUoNHQCZjATGb5RRm1sCrhuaDXCGAN81Q3Yjferpump?maker=7LABrmDb5oHWpQADkFpnejEEAcyCkxWSaUbgKNrsP4K","https://dexscreener.com/solana/5wUoNHQCZjATGb5RRm1sCrhuaDXCGAN81Q3Yjferpump?maker=7LABrmDb5oHWpQADkFpnejEEAcyCkxWSaUbgKNrsP4K")</f>
        <v>https://dexscreener.com/solana/5wUoNHQCZjATGb5RRm1sCrhuaDXCGAN81Q3Yjferpump?maker=7LABrmDb5oHWpQADkFpnejEEAcyCkxWSaUbgKNrsP4K</v>
      </c>
    </row>
    <row r="41" spans="1:13">
      <c r="A41" t="s">
        <v>87</v>
      </c>
      <c r="B41" t="s">
        <v>88</v>
      </c>
      <c r="C41">
        <v>1</v>
      </c>
      <c r="D41">
        <v>1.02</v>
      </c>
      <c r="E41">
        <v>-1</v>
      </c>
      <c r="F41">
        <v>2.79</v>
      </c>
      <c r="G41">
        <v>3.79</v>
      </c>
      <c r="H41">
        <v>1</v>
      </c>
      <c r="I41">
        <v>1</v>
      </c>
      <c r="J41">
        <v>-1</v>
      </c>
      <c r="K41">
        <v>-1</v>
      </c>
      <c r="L41" t="str">
        <f>HYPERLINK("https://www.defined.fi/sol/mxuPhgciXwMuqidRjb1mwuDfbpNb7TQHCpDZRtqpump?maker=7LABrmDb5oHWpQADkFpnejEEAcyCkxWSaUbgKNrsP4K","https://www.defined.fi/sol/mxuPhgciXwMuqidRjb1mwuDfbpNb7TQHCpDZRtqpump?maker=7LABrmDb5oHWpQADkFpnejEEAcyCkxWSaUbgKNrsP4K")</f>
        <v>https://www.defined.fi/sol/mxuPhgciXwMuqidRjb1mwuDfbpNb7TQHCpDZRtqpump?maker=7LABrmDb5oHWpQADkFpnejEEAcyCkxWSaUbgKNrsP4K</v>
      </c>
      <c r="M41" t="str">
        <f>HYPERLINK("https://dexscreener.com/solana/mxuPhgciXwMuqidRjb1mwuDfbpNb7TQHCpDZRtqpump?maker=7LABrmDb5oHWpQADkFpnejEEAcyCkxWSaUbgKNrsP4K","https://dexscreener.com/solana/mxuPhgciXwMuqidRjb1mwuDfbpNb7TQHCpDZRtqpump?maker=7LABrmDb5oHWpQADkFpnejEEAcyCkxWSaUbgKNrsP4K")</f>
        <v>https://dexscreener.com/solana/mxuPhgciXwMuqidRjb1mwuDfbpNb7TQHCpDZRtqpump?maker=7LABrmDb5oHWpQADkFpnejEEAcyCkxWSaUbgKNrsP4K</v>
      </c>
    </row>
    <row r="42" spans="1:13">
      <c r="A42" t="s">
        <v>89</v>
      </c>
      <c r="B42" t="s">
        <v>90</v>
      </c>
      <c r="C42">
        <v>1</v>
      </c>
      <c r="D42">
        <v>-0.925</v>
      </c>
      <c r="E42">
        <v>-0.17</v>
      </c>
      <c r="F42">
        <v>5.57</v>
      </c>
      <c r="G42">
        <v>4.58</v>
      </c>
      <c r="H42">
        <v>1</v>
      </c>
      <c r="I42">
        <v>1</v>
      </c>
      <c r="J42">
        <v>-1</v>
      </c>
      <c r="K42">
        <v>-1</v>
      </c>
      <c r="L42" t="str">
        <f>HYPERLINK("https://www.defined.fi/sol/ASuLL9SrJwnUVxDHaX5igty1Ms4DNf3yBoYVmkAvpump?maker=7LABrmDb5oHWpQADkFpnejEEAcyCkxWSaUbgKNrsP4K","https://www.defined.fi/sol/ASuLL9SrJwnUVxDHaX5igty1Ms4DNf3yBoYVmkAvpump?maker=7LABrmDb5oHWpQADkFpnejEEAcyCkxWSaUbgKNrsP4K")</f>
        <v>https://www.defined.fi/sol/ASuLL9SrJwnUVxDHaX5igty1Ms4DNf3yBoYVmkAvpump?maker=7LABrmDb5oHWpQADkFpnejEEAcyCkxWSaUbgKNrsP4K</v>
      </c>
      <c r="M42" t="str">
        <f>HYPERLINK("https://dexscreener.com/solana/ASuLL9SrJwnUVxDHaX5igty1Ms4DNf3yBoYVmkAvpump?maker=7LABrmDb5oHWpQADkFpnejEEAcyCkxWSaUbgKNrsP4K","https://dexscreener.com/solana/ASuLL9SrJwnUVxDHaX5igty1Ms4DNf3yBoYVmkAvpump?maker=7LABrmDb5oHWpQADkFpnejEEAcyCkxWSaUbgKNrsP4K")</f>
        <v>https://dexscreener.com/solana/ASuLL9SrJwnUVxDHaX5igty1Ms4DNf3yBoYVmkAvpump?maker=7LABrmDb5oHWpQADkFpnejEEAcyCkxWSaUbgKNrsP4K</v>
      </c>
    </row>
    <row r="43" spans="1:13">
      <c r="A43" t="s">
        <v>91</v>
      </c>
      <c r="B43" t="s">
        <v>92</v>
      </c>
      <c r="C43">
        <v>1</v>
      </c>
      <c r="D43">
        <v>0.729</v>
      </c>
      <c r="E43">
        <v>0.13</v>
      </c>
      <c r="F43">
        <v>5.48</v>
      </c>
      <c r="G43">
        <v>6.16</v>
      </c>
      <c r="H43">
        <v>2</v>
      </c>
      <c r="I43">
        <v>3</v>
      </c>
      <c r="J43">
        <v>-1</v>
      </c>
      <c r="K43">
        <v>-1</v>
      </c>
      <c r="L43" t="str">
        <f>HYPERLINK("https://www.defined.fi/sol/Z19ibmkwxW2tWPX7F3EBA8HhuwCkRzSWfNXrN5Ppump?maker=7LABrmDb5oHWpQADkFpnejEEAcyCkxWSaUbgKNrsP4K","https://www.defined.fi/sol/Z19ibmkwxW2tWPX7F3EBA8HhuwCkRzSWfNXrN5Ppump?maker=7LABrmDb5oHWpQADkFpnejEEAcyCkxWSaUbgKNrsP4K")</f>
        <v>https://www.defined.fi/sol/Z19ibmkwxW2tWPX7F3EBA8HhuwCkRzSWfNXrN5Ppump?maker=7LABrmDb5oHWpQADkFpnejEEAcyCkxWSaUbgKNrsP4K</v>
      </c>
      <c r="M43" t="str">
        <f>HYPERLINK("https://dexscreener.com/solana/Z19ibmkwxW2tWPX7F3EBA8HhuwCkRzSWfNXrN5Ppump?maker=7LABrmDb5oHWpQADkFpnejEEAcyCkxWSaUbgKNrsP4K","https://dexscreener.com/solana/Z19ibmkwxW2tWPX7F3EBA8HhuwCkRzSWfNXrN5Ppump?maker=7LABrmDb5oHWpQADkFpnejEEAcyCkxWSaUbgKNrsP4K")</f>
        <v>https://dexscreener.com/solana/Z19ibmkwxW2tWPX7F3EBA8HhuwCkRzSWfNXrN5Ppump?maker=7LABrmDb5oHWpQADkFpnejEEAcyCkxWSaUbgKNrsP4K</v>
      </c>
    </row>
    <row r="44" spans="1:13">
      <c r="A44" t="s">
        <v>93</v>
      </c>
      <c r="B44" t="s">
        <v>94</v>
      </c>
      <c r="C44">
        <v>2</v>
      </c>
      <c r="D44">
        <v>0.446</v>
      </c>
      <c r="E44">
        <v>-1</v>
      </c>
      <c r="F44">
        <v>0.958</v>
      </c>
      <c r="G44">
        <v>1.4</v>
      </c>
      <c r="H44">
        <v>1</v>
      </c>
      <c r="I44">
        <v>1</v>
      </c>
      <c r="J44">
        <v>-1</v>
      </c>
      <c r="K44">
        <v>-1</v>
      </c>
      <c r="L44" t="str">
        <f>HYPERLINK("https://www.defined.fi/sol/9vmy1JopAeYe44Vqt4AjxpKCSZdwH4VNpXB3iBCkpump?maker=7LABrmDb5oHWpQADkFpnejEEAcyCkxWSaUbgKNrsP4K","https://www.defined.fi/sol/9vmy1JopAeYe44Vqt4AjxpKCSZdwH4VNpXB3iBCkpump?maker=7LABrmDb5oHWpQADkFpnejEEAcyCkxWSaUbgKNrsP4K")</f>
        <v>https://www.defined.fi/sol/9vmy1JopAeYe44Vqt4AjxpKCSZdwH4VNpXB3iBCkpump?maker=7LABrmDb5oHWpQADkFpnejEEAcyCkxWSaUbgKNrsP4K</v>
      </c>
      <c r="M44" t="str">
        <f>HYPERLINK("https://dexscreener.com/solana/9vmy1JopAeYe44Vqt4AjxpKCSZdwH4VNpXB3iBCkpump?maker=7LABrmDb5oHWpQADkFpnejEEAcyCkxWSaUbgKNrsP4K","https://dexscreener.com/solana/9vmy1JopAeYe44Vqt4AjxpKCSZdwH4VNpXB3iBCkpump?maker=7LABrmDb5oHWpQADkFpnejEEAcyCkxWSaUbgKNrsP4K")</f>
        <v>https://dexscreener.com/solana/9vmy1JopAeYe44Vqt4AjxpKCSZdwH4VNpXB3iBCkpump?maker=7LABrmDb5oHWpQADkFpnejEEAcyCkxWSaUbgKNrsP4K</v>
      </c>
    </row>
    <row r="45" spans="1:13">
      <c r="A45" t="s">
        <v>95</v>
      </c>
      <c r="B45" t="s">
        <v>94</v>
      </c>
      <c r="C45">
        <v>2</v>
      </c>
      <c r="D45">
        <v>-0.133</v>
      </c>
      <c r="E45">
        <v>-1</v>
      </c>
      <c r="F45">
        <v>1.09</v>
      </c>
      <c r="G45">
        <v>0.942</v>
      </c>
      <c r="H45">
        <v>1</v>
      </c>
      <c r="I45">
        <v>1</v>
      </c>
      <c r="J45">
        <v>-1</v>
      </c>
      <c r="K45">
        <v>-1</v>
      </c>
      <c r="L45" t="str">
        <f>HYPERLINK("https://www.defined.fi/sol/4NvrmkdzUXv6wSuQb9Yh8JSUt2VKrpzzG8Vuoi6ipump?maker=7LABrmDb5oHWpQADkFpnejEEAcyCkxWSaUbgKNrsP4K","https://www.defined.fi/sol/4NvrmkdzUXv6wSuQb9Yh8JSUt2VKrpzzG8Vuoi6ipump?maker=7LABrmDb5oHWpQADkFpnejEEAcyCkxWSaUbgKNrsP4K")</f>
        <v>https://www.defined.fi/sol/4NvrmkdzUXv6wSuQb9Yh8JSUt2VKrpzzG8Vuoi6ipump?maker=7LABrmDb5oHWpQADkFpnejEEAcyCkxWSaUbgKNrsP4K</v>
      </c>
      <c r="M45" t="str">
        <f>HYPERLINK("https://dexscreener.com/solana/4NvrmkdzUXv6wSuQb9Yh8JSUt2VKrpzzG8Vuoi6ipump?maker=7LABrmDb5oHWpQADkFpnejEEAcyCkxWSaUbgKNrsP4K","https://dexscreener.com/solana/4NvrmkdzUXv6wSuQb9Yh8JSUt2VKrpzzG8Vuoi6ipump?maker=7LABrmDb5oHWpQADkFpnejEEAcyCkxWSaUbgKNrsP4K")</f>
        <v>https://dexscreener.com/solana/4NvrmkdzUXv6wSuQb9Yh8JSUt2VKrpzzG8Vuoi6ipump?maker=7LABrmDb5oHWpQADkFpnejEEAcyCkxWSaUbgKNrsP4K</v>
      </c>
    </row>
    <row r="46" spans="1:13">
      <c r="A46" t="s">
        <v>96</v>
      </c>
      <c r="B46" t="s">
        <v>97</v>
      </c>
      <c r="C46">
        <v>2</v>
      </c>
      <c r="D46">
        <v>11.38</v>
      </c>
      <c r="E46">
        <v>1.2</v>
      </c>
      <c r="F46">
        <v>9.55</v>
      </c>
      <c r="G46">
        <v>20.84</v>
      </c>
      <c r="H46">
        <v>2</v>
      </c>
      <c r="I46">
        <v>6</v>
      </c>
      <c r="J46">
        <v>-1</v>
      </c>
      <c r="K46">
        <v>-1</v>
      </c>
      <c r="L46" t="str">
        <f>HYPERLINK("https://www.defined.fi/sol/ETZDTrZp1tWSTPHf22cyUXiv5xGzXuBFEwJAsE8ypump?maker=7LABrmDb5oHWpQADkFpnejEEAcyCkxWSaUbgKNrsP4K","https://www.defined.fi/sol/ETZDTrZp1tWSTPHf22cyUXiv5xGzXuBFEwJAsE8ypump?maker=7LABrmDb5oHWpQADkFpnejEEAcyCkxWSaUbgKNrsP4K")</f>
        <v>https://www.defined.fi/sol/ETZDTrZp1tWSTPHf22cyUXiv5xGzXuBFEwJAsE8ypump?maker=7LABrmDb5oHWpQADkFpnejEEAcyCkxWSaUbgKNrsP4K</v>
      </c>
      <c r="M46" t="str">
        <f>HYPERLINK("https://dexscreener.com/solana/ETZDTrZp1tWSTPHf22cyUXiv5xGzXuBFEwJAsE8ypump?maker=7LABrmDb5oHWpQADkFpnejEEAcyCkxWSaUbgKNrsP4K","https://dexscreener.com/solana/ETZDTrZp1tWSTPHf22cyUXiv5xGzXuBFEwJAsE8ypump?maker=7LABrmDb5oHWpQADkFpnejEEAcyCkxWSaUbgKNrsP4K")</f>
        <v>https://dexscreener.com/solana/ETZDTrZp1tWSTPHf22cyUXiv5xGzXuBFEwJAsE8ypump?maker=7LABrmDb5oHWpQADkFpnejEEAcyCkxWSaUbgKNrsP4K</v>
      </c>
    </row>
    <row r="47" spans="1:13">
      <c r="A47" t="s">
        <v>98</v>
      </c>
      <c r="B47" t="s">
        <v>99</v>
      </c>
      <c r="C47">
        <v>2</v>
      </c>
      <c r="D47">
        <v>-0.029</v>
      </c>
      <c r="E47">
        <v>-1</v>
      </c>
      <c r="F47">
        <v>0.953</v>
      </c>
      <c r="G47">
        <v>0.914</v>
      </c>
      <c r="H47">
        <v>1</v>
      </c>
      <c r="I47">
        <v>1</v>
      </c>
      <c r="J47">
        <v>-1</v>
      </c>
      <c r="K47">
        <v>-1</v>
      </c>
      <c r="L47" t="str">
        <f>HYPERLINK("https://www.defined.fi/sol/HmUcRseaFSpnezsZXyCSLN1nV1FHJ5G2ndk7MuyQpump?maker=7LABrmDb5oHWpQADkFpnejEEAcyCkxWSaUbgKNrsP4K","https://www.defined.fi/sol/HmUcRseaFSpnezsZXyCSLN1nV1FHJ5G2ndk7MuyQpump?maker=7LABrmDb5oHWpQADkFpnejEEAcyCkxWSaUbgKNrsP4K")</f>
        <v>https://www.defined.fi/sol/HmUcRseaFSpnezsZXyCSLN1nV1FHJ5G2ndk7MuyQpump?maker=7LABrmDb5oHWpQADkFpnejEEAcyCkxWSaUbgKNrsP4K</v>
      </c>
      <c r="M47" t="str">
        <f>HYPERLINK("https://dexscreener.com/solana/HmUcRseaFSpnezsZXyCSLN1nV1FHJ5G2ndk7MuyQpump?maker=7LABrmDb5oHWpQADkFpnejEEAcyCkxWSaUbgKNrsP4K","https://dexscreener.com/solana/HmUcRseaFSpnezsZXyCSLN1nV1FHJ5G2ndk7MuyQpump?maker=7LABrmDb5oHWpQADkFpnejEEAcyCkxWSaUbgKNrsP4K")</f>
        <v>https://dexscreener.com/solana/HmUcRseaFSpnezsZXyCSLN1nV1FHJ5G2ndk7MuyQpump?maker=7LABrmDb5oHWpQADkFpnejEEAcyCkxWSaUbgKNrsP4K</v>
      </c>
    </row>
    <row r="48" spans="1:13">
      <c r="A48" t="s">
        <v>100</v>
      </c>
      <c r="B48" t="s">
        <v>101</v>
      </c>
      <c r="C48">
        <v>2</v>
      </c>
      <c r="D48">
        <v>1.08</v>
      </c>
      <c r="E48">
        <v>0.23</v>
      </c>
      <c r="F48">
        <v>4.75</v>
      </c>
      <c r="G48">
        <v>5.78</v>
      </c>
      <c r="H48">
        <v>1</v>
      </c>
      <c r="I48">
        <v>1</v>
      </c>
      <c r="J48">
        <v>-1</v>
      </c>
      <c r="K48">
        <v>-1</v>
      </c>
      <c r="L48" t="str">
        <f>HYPERLINK("https://www.defined.fi/sol/5r6Ny1tCBEUFdU3ehUqBAsGCp7U8LBrsMKhgJGqRyBaZ?maker=7LABrmDb5oHWpQADkFpnejEEAcyCkxWSaUbgKNrsP4K","https://www.defined.fi/sol/5r6Ny1tCBEUFdU3ehUqBAsGCp7U8LBrsMKhgJGqRyBaZ?maker=7LABrmDb5oHWpQADkFpnejEEAcyCkxWSaUbgKNrsP4K")</f>
        <v>https://www.defined.fi/sol/5r6Ny1tCBEUFdU3ehUqBAsGCp7U8LBrsMKhgJGqRyBaZ?maker=7LABrmDb5oHWpQADkFpnejEEAcyCkxWSaUbgKNrsP4K</v>
      </c>
      <c r="M48" t="str">
        <f>HYPERLINK("https://dexscreener.com/solana/5r6Ny1tCBEUFdU3ehUqBAsGCp7U8LBrsMKhgJGqRyBaZ?maker=7LABrmDb5oHWpQADkFpnejEEAcyCkxWSaUbgKNrsP4K","https://dexscreener.com/solana/5r6Ny1tCBEUFdU3ehUqBAsGCp7U8LBrsMKhgJGqRyBaZ?maker=7LABrmDb5oHWpQADkFpnejEEAcyCkxWSaUbgKNrsP4K")</f>
        <v>https://dexscreener.com/solana/5r6Ny1tCBEUFdU3ehUqBAsGCp7U8LBrsMKhgJGqRyBaZ?maker=7LABrmDb5oHWpQADkFpnejEEAcyCkxWSaUbgKNrsP4K</v>
      </c>
    </row>
    <row r="49" spans="1:13">
      <c r="A49" t="s">
        <v>102</v>
      </c>
      <c r="B49" t="s">
        <v>103</v>
      </c>
      <c r="C49">
        <v>2</v>
      </c>
      <c r="D49">
        <v>-0.008</v>
      </c>
      <c r="E49">
        <v>0</v>
      </c>
      <c r="F49">
        <v>4.81</v>
      </c>
      <c r="G49">
        <v>4.75</v>
      </c>
      <c r="H49">
        <v>1</v>
      </c>
      <c r="I49">
        <v>1</v>
      </c>
      <c r="J49">
        <v>-1</v>
      </c>
      <c r="K49">
        <v>-1</v>
      </c>
      <c r="L49" t="str">
        <f>HYPERLINK("https://www.defined.fi/sol/EQqQVg2kp7kcvydu7xYG2DJFFZLjwToWHAq7JZtrpump?maker=7LABrmDb5oHWpQADkFpnejEEAcyCkxWSaUbgKNrsP4K","https://www.defined.fi/sol/EQqQVg2kp7kcvydu7xYG2DJFFZLjwToWHAq7JZtrpump?maker=7LABrmDb5oHWpQADkFpnejEEAcyCkxWSaUbgKNrsP4K")</f>
        <v>https://www.defined.fi/sol/EQqQVg2kp7kcvydu7xYG2DJFFZLjwToWHAq7JZtrpump?maker=7LABrmDb5oHWpQADkFpnejEEAcyCkxWSaUbgKNrsP4K</v>
      </c>
      <c r="M49" t="str">
        <f>HYPERLINK("https://dexscreener.com/solana/EQqQVg2kp7kcvydu7xYG2DJFFZLjwToWHAq7JZtrpump?maker=7LABrmDb5oHWpQADkFpnejEEAcyCkxWSaUbgKNrsP4K","https://dexscreener.com/solana/EQqQVg2kp7kcvydu7xYG2DJFFZLjwToWHAq7JZtrpump?maker=7LABrmDb5oHWpQADkFpnejEEAcyCkxWSaUbgKNrsP4K")</f>
        <v>https://dexscreener.com/solana/EQqQVg2kp7kcvydu7xYG2DJFFZLjwToWHAq7JZtrpump?maker=7LABrmDb5oHWpQADkFpnejEEAcyCkxWSaUbgKNrsP4K</v>
      </c>
    </row>
    <row r="50" spans="1:13">
      <c r="A50" t="s">
        <v>104</v>
      </c>
      <c r="B50" t="s">
        <v>105</v>
      </c>
      <c r="C50">
        <v>2</v>
      </c>
      <c r="D50">
        <v>0.525</v>
      </c>
      <c r="E50">
        <v>0.14</v>
      </c>
      <c r="F50">
        <v>3.8</v>
      </c>
      <c r="G50">
        <v>4.29</v>
      </c>
      <c r="H50">
        <v>1</v>
      </c>
      <c r="I50">
        <v>1</v>
      </c>
      <c r="J50">
        <v>-1</v>
      </c>
      <c r="K50">
        <v>-1</v>
      </c>
      <c r="L50" t="str">
        <f>HYPERLINK("https://www.defined.fi/sol/9irNZCPQTXqcS6QzFQNoq2nofLD9CyBnf5UbAAaVkEaL?maker=7LABrmDb5oHWpQADkFpnejEEAcyCkxWSaUbgKNrsP4K","https://www.defined.fi/sol/9irNZCPQTXqcS6QzFQNoq2nofLD9CyBnf5UbAAaVkEaL?maker=7LABrmDb5oHWpQADkFpnejEEAcyCkxWSaUbgKNrsP4K")</f>
        <v>https://www.defined.fi/sol/9irNZCPQTXqcS6QzFQNoq2nofLD9CyBnf5UbAAaVkEaL?maker=7LABrmDb5oHWpQADkFpnejEEAcyCkxWSaUbgKNrsP4K</v>
      </c>
      <c r="M50" t="str">
        <f>HYPERLINK("https://dexscreener.com/solana/9irNZCPQTXqcS6QzFQNoq2nofLD9CyBnf5UbAAaVkEaL?maker=7LABrmDb5oHWpQADkFpnejEEAcyCkxWSaUbgKNrsP4K","https://dexscreener.com/solana/9irNZCPQTXqcS6QzFQNoq2nofLD9CyBnf5UbAAaVkEaL?maker=7LABrmDb5oHWpQADkFpnejEEAcyCkxWSaUbgKNrsP4K")</f>
        <v>https://dexscreener.com/solana/9irNZCPQTXqcS6QzFQNoq2nofLD9CyBnf5UbAAaVkEaL?maker=7LABrmDb5oHWpQADkFpnejEEAcyCkxWSaUbgKNrsP4K</v>
      </c>
    </row>
    <row r="51" spans="1:13">
      <c r="A51" t="s">
        <v>106</v>
      </c>
      <c r="B51" t="s">
        <v>107</v>
      </c>
      <c r="C51">
        <v>3</v>
      </c>
      <c r="D51">
        <v>1.02</v>
      </c>
      <c r="E51">
        <v>-1</v>
      </c>
      <c r="F51">
        <v>0.963</v>
      </c>
      <c r="G51">
        <v>1.97</v>
      </c>
      <c r="H51">
        <v>1</v>
      </c>
      <c r="I51">
        <v>1</v>
      </c>
      <c r="J51">
        <v>-1</v>
      </c>
      <c r="K51">
        <v>-1</v>
      </c>
      <c r="L51" t="str">
        <f>HYPERLINK("https://www.defined.fi/sol/9J3cZL9JNQQAjkr39JTLLd7c9H7iqrEaMq7igQXzpump?maker=7LABrmDb5oHWpQADkFpnejEEAcyCkxWSaUbgKNrsP4K","https://www.defined.fi/sol/9J3cZL9JNQQAjkr39JTLLd7c9H7iqrEaMq7igQXzpump?maker=7LABrmDb5oHWpQADkFpnejEEAcyCkxWSaUbgKNrsP4K")</f>
        <v>https://www.defined.fi/sol/9J3cZL9JNQQAjkr39JTLLd7c9H7iqrEaMq7igQXzpump?maker=7LABrmDb5oHWpQADkFpnejEEAcyCkxWSaUbgKNrsP4K</v>
      </c>
      <c r="M51" t="str">
        <f>HYPERLINK("https://dexscreener.com/solana/9J3cZL9JNQQAjkr39JTLLd7c9H7iqrEaMq7igQXzpump?maker=7LABrmDb5oHWpQADkFpnejEEAcyCkxWSaUbgKNrsP4K","https://dexscreener.com/solana/9J3cZL9JNQQAjkr39JTLLd7c9H7iqrEaMq7igQXzpump?maker=7LABrmDb5oHWpQADkFpnejEEAcyCkxWSaUbgKNrsP4K")</f>
        <v>https://dexscreener.com/solana/9J3cZL9JNQQAjkr39JTLLd7c9H7iqrEaMq7igQXzpump?maker=7LABrmDb5oHWpQADkFpnejEEAcyCkxWSaUbgKNrsP4K</v>
      </c>
    </row>
    <row r="52" spans="1:13">
      <c r="A52" t="s">
        <v>108</v>
      </c>
      <c r="B52" t="s">
        <v>109</v>
      </c>
      <c r="C52">
        <v>3</v>
      </c>
      <c r="D52">
        <v>2.39</v>
      </c>
      <c r="E52">
        <v>0.5</v>
      </c>
      <c r="F52">
        <v>4.86</v>
      </c>
      <c r="G52">
        <v>7.2</v>
      </c>
      <c r="H52">
        <v>1</v>
      </c>
      <c r="I52">
        <v>1</v>
      </c>
      <c r="J52">
        <v>-1</v>
      </c>
      <c r="K52">
        <v>-1</v>
      </c>
      <c r="L52" t="str">
        <f>HYPERLINK("https://www.defined.fi/sol/9KULHJGPPnorCWLwPRL27emwD2RdPq1q4Fw8BxA8pump?maker=7LABrmDb5oHWpQADkFpnejEEAcyCkxWSaUbgKNrsP4K","https://www.defined.fi/sol/9KULHJGPPnorCWLwPRL27emwD2RdPq1q4Fw8BxA8pump?maker=7LABrmDb5oHWpQADkFpnejEEAcyCkxWSaUbgKNrsP4K")</f>
        <v>https://www.defined.fi/sol/9KULHJGPPnorCWLwPRL27emwD2RdPq1q4Fw8BxA8pump?maker=7LABrmDb5oHWpQADkFpnejEEAcyCkxWSaUbgKNrsP4K</v>
      </c>
      <c r="M52" t="str">
        <f>HYPERLINK("https://dexscreener.com/solana/9KULHJGPPnorCWLwPRL27emwD2RdPq1q4Fw8BxA8pump?maker=7LABrmDb5oHWpQADkFpnejEEAcyCkxWSaUbgKNrsP4K","https://dexscreener.com/solana/9KULHJGPPnorCWLwPRL27emwD2RdPq1q4Fw8BxA8pump?maker=7LABrmDb5oHWpQADkFpnejEEAcyCkxWSaUbgKNrsP4K")</f>
        <v>https://dexscreener.com/solana/9KULHJGPPnorCWLwPRL27emwD2RdPq1q4Fw8BxA8pump?maker=7LABrmDb5oHWpQADkFpnejEEAcyCkxWSaUbgKNrsP4K</v>
      </c>
    </row>
    <row r="53" spans="1:13">
      <c r="A53" t="s">
        <v>110</v>
      </c>
      <c r="B53" t="s">
        <v>111</v>
      </c>
      <c r="C53">
        <v>3</v>
      </c>
      <c r="D53">
        <v>-4.06</v>
      </c>
      <c r="E53">
        <v>-1</v>
      </c>
      <c r="F53">
        <v>7.68</v>
      </c>
      <c r="G53">
        <v>3.54</v>
      </c>
      <c r="H53">
        <v>2</v>
      </c>
      <c r="I53">
        <v>1</v>
      </c>
      <c r="J53">
        <v>-1</v>
      </c>
      <c r="K53">
        <v>-1</v>
      </c>
      <c r="L53" t="str">
        <f>HYPERLINK("https://www.defined.fi/sol/hf7AksJU5Kd9XtxeQtjoQgLJdh8ErN5oKpNXEHkpump?maker=7LABrmDb5oHWpQADkFpnejEEAcyCkxWSaUbgKNrsP4K","https://www.defined.fi/sol/hf7AksJU5Kd9XtxeQtjoQgLJdh8ErN5oKpNXEHkpump?maker=7LABrmDb5oHWpQADkFpnejEEAcyCkxWSaUbgKNrsP4K")</f>
        <v>https://www.defined.fi/sol/hf7AksJU5Kd9XtxeQtjoQgLJdh8ErN5oKpNXEHkpump?maker=7LABrmDb5oHWpQADkFpnejEEAcyCkxWSaUbgKNrsP4K</v>
      </c>
      <c r="M53" t="str">
        <f>HYPERLINK("https://dexscreener.com/solana/hf7AksJU5Kd9XtxeQtjoQgLJdh8ErN5oKpNXEHkpump?maker=7LABrmDb5oHWpQADkFpnejEEAcyCkxWSaUbgKNrsP4K","https://dexscreener.com/solana/hf7AksJU5Kd9XtxeQtjoQgLJdh8ErN5oKpNXEHkpump?maker=7LABrmDb5oHWpQADkFpnejEEAcyCkxWSaUbgKNrsP4K")</f>
        <v>https://dexscreener.com/solana/hf7AksJU5Kd9XtxeQtjoQgLJdh8ErN5oKpNXEHkpump?maker=7LABrmDb5oHWpQADkFpnejEEAcyCkxWSaUbgKNrsP4K</v>
      </c>
    </row>
    <row r="54" spans="1:13">
      <c r="A54" t="s">
        <v>112</v>
      </c>
      <c r="B54" t="s">
        <v>113</v>
      </c>
      <c r="C54">
        <v>3</v>
      </c>
      <c r="D54">
        <v>0.051</v>
      </c>
      <c r="E54">
        <v>-1</v>
      </c>
      <c r="F54">
        <v>9.63</v>
      </c>
      <c r="G54">
        <v>9.58</v>
      </c>
      <c r="H54">
        <v>2</v>
      </c>
      <c r="I54">
        <v>2</v>
      </c>
      <c r="J54">
        <v>-1</v>
      </c>
      <c r="K54">
        <v>-1</v>
      </c>
      <c r="L54" t="str">
        <f>HYPERLINK("https://www.defined.fi/sol/DwRyTc2X1UsbfLd5LrsnAhfs8K7v37cL99ZtwiePpump?maker=7LABrmDb5oHWpQADkFpnejEEAcyCkxWSaUbgKNrsP4K","https://www.defined.fi/sol/DwRyTc2X1UsbfLd5LrsnAhfs8K7v37cL99ZtwiePpump?maker=7LABrmDb5oHWpQADkFpnejEEAcyCkxWSaUbgKNrsP4K")</f>
        <v>https://www.defined.fi/sol/DwRyTc2X1UsbfLd5LrsnAhfs8K7v37cL99ZtwiePpump?maker=7LABrmDb5oHWpQADkFpnejEEAcyCkxWSaUbgKNrsP4K</v>
      </c>
      <c r="M54" t="str">
        <f>HYPERLINK("https://dexscreener.com/solana/DwRyTc2X1UsbfLd5LrsnAhfs8K7v37cL99ZtwiePpump?maker=7LABrmDb5oHWpQADkFpnejEEAcyCkxWSaUbgKNrsP4K","https://dexscreener.com/solana/DwRyTc2X1UsbfLd5LrsnAhfs8K7v37cL99ZtwiePpump?maker=7LABrmDb5oHWpQADkFpnejEEAcyCkxWSaUbgKNrsP4K")</f>
        <v>https://dexscreener.com/solana/DwRyTc2X1UsbfLd5LrsnAhfs8K7v37cL99ZtwiePpump?maker=7LABrmDb5oHWpQADkFpnejEEAcyCkxWSaUbgKNrsP4K</v>
      </c>
    </row>
    <row r="55" spans="1:13">
      <c r="A55" t="s">
        <v>114</v>
      </c>
      <c r="B55" t="s">
        <v>115</v>
      </c>
      <c r="C55">
        <v>4</v>
      </c>
      <c r="D55">
        <v>-2.65</v>
      </c>
      <c r="E55">
        <v>-1</v>
      </c>
      <c r="F55">
        <v>3.86</v>
      </c>
      <c r="G55">
        <v>1.17</v>
      </c>
      <c r="H55">
        <v>1</v>
      </c>
      <c r="I55">
        <v>1</v>
      </c>
      <c r="J55">
        <v>-1</v>
      </c>
      <c r="K55">
        <v>-1</v>
      </c>
      <c r="L55" t="str">
        <f>HYPERLINK("https://www.defined.fi/sol/H2wL9nxxy3QxtXwKtpr9pWLT2sJ9JGtUPkkTYDrK1GoW?maker=7LABrmDb5oHWpQADkFpnejEEAcyCkxWSaUbgKNrsP4K","https://www.defined.fi/sol/H2wL9nxxy3QxtXwKtpr9pWLT2sJ9JGtUPkkTYDrK1GoW?maker=7LABrmDb5oHWpQADkFpnejEEAcyCkxWSaUbgKNrsP4K")</f>
        <v>https://www.defined.fi/sol/H2wL9nxxy3QxtXwKtpr9pWLT2sJ9JGtUPkkTYDrK1GoW?maker=7LABrmDb5oHWpQADkFpnejEEAcyCkxWSaUbgKNrsP4K</v>
      </c>
      <c r="M55" t="str">
        <f>HYPERLINK("https://dexscreener.com/solana/H2wL9nxxy3QxtXwKtpr9pWLT2sJ9JGtUPkkTYDrK1GoW?maker=7LABrmDb5oHWpQADkFpnejEEAcyCkxWSaUbgKNrsP4K","https://dexscreener.com/solana/H2wL9nxxy3QxtXwKtpr9pWLT2sJ9JGtUPkkTYDrK1GoW?maker=7LABrmDb5oHWpQADkFpnejEEAcyCkxWSaUbgKNrsP4K")</f>
        <v>https://dexscreener.com/solana/H2wL9nxxy3QxtXwKtpr9pWLT2sJ9JGtUPkkTYDrK1GoW?maker=7LABrmDb5oHWpQADkFpnejEEAcyCkxWSaUbgKNrsP4K</v>
      </c>
    </row>
    <row r="56" spans="1:13">
      <c r="A56" t="s">
        <v>116</v>
      </c>
      <c r="B56" t="s">
        <v>117</v>
      </c>
      <c r="C56">
        <v>4</v>
      </c>
      <c r="D56">
        <v>-0.098</v>
      </c>
      <c r="E56">
        <v>-0.01</v>
      </c>
      <c r="F56">
        <v>14.49</v>
      </c>
      <c r="G56">
        <v>14.24</v>
      </c>
      <c r="H56">
        <v>3</v>
      </c>
      <c r="I56">
        <v>1</v>
      </c>
      <c r="J56">
        <v>-1</v>
      </c>
      <c r="K56">
        <v>-1</v>
      </c>
      <c r="L56" t="str">
        <f>HYPERLINK("https://www.defined.fi/sol/BwHZEG96CrUrMHve29Xj3rkhCpHB38cPoMrSDMLTpump?maker=7LABrmDb5oHWpQADkFpnejEEAcyCkxWSaUbgKNrsP4K","https://www.defined.fi/sol/BwHZEG96CrUrMHve29Xj3rkhCpHB38cPoMrSDMLTpump?maker=7LABrmDb5oHWpQADkFpnejEEAcyCkxWSaUbgKNrsP4K")</f>
        <v>https://www.defined.fi/sol/BwHZEG96CrUrMHve29Xj3rkhCpHB38cPoMrSDMLTpump?maker=7LABrmDb5oHWpQADkFpnejEEAcyCkxWSaUbgKNrsP4K</v>
      </c>
      <c r="M56" t="str">
        <f>HYPERLINK("https://dexscreener.com/solana/BwHZEG96CrUrMHve29Xj3rkhCpHB38cPoMrSDMLTpump?maker=7LABrmDb5oHWpQADkFpnejEEAcyCkxWSaUbgKNrsP4K","https://dexscreener.com/solana/BwHZEG96CrUrMHve29Xj3rkhCpHB38cPoMrSDMLTpump?maker=7LABrmDb5oHWpQADkFpnejEEAcyCkxWSaUbgKNrsP4K")</f>
        <v>https://dexscreener.com/solana/BwHZEG96CrUrMHve29Xj3rkhCpHB38cPoMrSDMLTpump?maker=7LABrmDb5oHWpQADkFpnejEEAcyCkxWSaUbgKNrsP4K</v>
      </c>
    </row>
    <row r="57" spans="1:13">
      <c r="A57" t="s">
        <v>118</v>
      </c>
      <c r="B57" t="s">
        <v>119</v>
      </c>
      <c r="C57">
        <v>4</v>
      </c>
      <c r="D57">
        <v>-8.02</v>
      </c>
      <c r="E57">
        <v>-0.11</v>
      </c>
      <c r="F57">
        <v>72.47</v>
      </c>
      <c r="G57">
        <v>64.45</v>
      </c>
      <c r="H57">
        <v>1</v>
      </c>
      <c r="I57">
        <v>3</v>
      </c>
      <c r="J57">
        <v>-1</v>
      </c>
      <c r="K57">
        <v>-1</v>
      </c>
      <c r="L57" t="str">
        <f>HYPERLINK("https://www.defined.fi/sol/CuX76yuricawbVKTXByi21GA86aApSWT9GsEehSYpump?maker=7LABrmDb5oHWpQADkFpnejEEAcyCkxWSaUbgKNrsP4K","https://www.defined.fi/sol/CuX76yuricawbVKTXByi21GA86aApSWT9GsEehSYpump?maker=7LABrmDb5oHWpQADkFpnejEEAcyCkxWSaUbgKNrsP4K")</f>
        <v>https://www.defined.fi/sol/CuX76yuricawbVKTXByi21GA86aApSWT9GsEehSYpump?maker=7LABrmDb5oHWpQADkFpnejEEAcyCkxWSaUbgKNrsP4K</v>
      </c>
      <c r="M57" t="str">
        <f>HYPERLINK("https://dexscreener.com/solana/CuX76yuricawbVKTXByi21GA86aApSWT9GsEehSYpump?maker=7LABrmDb5oHWpQADkFpnejEEAcyCkxWSaUbgKNrsP4K","https://dexscreener.com/solana/CuX76yuricawbVKTXByi21GA86aApSWT9GsEehSYpump?maker=7LABrmDb5oHWpQADkFpnejEEAcyCkxWSaUbgKNrsP4K")</f>
        <v>https://dexscreener.com/solana/CuX76yuricawbVKTXByi21GA86aApSWT9GsEehSYpump?maker=7LABrmDb5oHWpQADkFpnejEEAcyCkxWSaUbgKNrsP4K</v>
      </c>
    </row>
    <row r="58" spans="1:13">
      <c r="A58" t="s">
        <v>120</v>
      </c>
      <c r="B58" t="s">
        <v>121</v>
      </c>
      <c r="C58">
        <v>4</v>
      </c>
      <c r="D58">
        <v>0</v>
      </c>
      <c r="E58">
        <v>-1</v>
      </c>
      <c r="F58">
        <v>0.953</v>
      </c>
      <c r="G58">
        <v>0</v>
      </c>
      <c r="H58">
        <v>1</v>
      </c>
      <c r="I58">
        <v>0</v>
      </c>
      <c r="J58">
        <v>-1</v>
      </c>
      <c r="K58">
        <v>-1</v>
      </c>
      <c r="L58" t="str">
        <f>HYPERLINK("https://www.defined.fi/sol/5fHWBnrgtrYTAu3p1WTsPV42zcJ4GwHJTN3Tzs2Fpump?maker=7LABrmDb5oHWpQADkFpnejEEAcyCkxWSaUbgKNrsP4K","https://www.defined.fi/sol/5fHWBnrgtrYTAu3p1WTsPV42zcJ4GwHJTN3Tzs2Fpump?maker=7LABrmDb5oHWpQADkFpnejEEAcyCkxWSaUbgKNrsP4K")</f>
        <v>https://www.defined.fi/sol/5fHWBnrgtrYTAu3p1WTsPV42zcJ4GwHJTN3Tzs2Fpump?maker=7LABrmDb5oHWpQADkFpnejEEAcyCkxWSaUbgKNrsP4K</v>
      </c>
      <c r="M58" t="str">
        <f>HYPERLINK("https://dexscreener.com/solana/5fHWBnrgtrYTAu3p1WTsPV42zcJ4GwHJTN3Tzs2Fpump?maker=7LABrmDb5oHWpQADkFpnejEEAcyCkxWSaUbgKNrsP4K","https://dexscreener.com/solana/5fHWBnrgtrYTAu3p1WTsPV42zcJ4GwHJTN3Tzs2Fpump?maker=7LABrmDb5oHWpQADkFpnejEEAcyCkxWSaUbgKNrsP4K")</f>
        <v>https://dexscreener.com/solana/5fHWBnrgtrYTAu3p1WTsPV42zcJ4GwHJTN3Tzs2Fpump?maker=7LABrmDb5oHWpQADkFpnejEEAcyCkxWSaUbgKNrsP4K</v>
      </c>
    </row>
    <row r="59" spans="1:13">
      <c r="A59" t="s">
        <v>122</v>
      </c>
      <c r="B59" t="s">
        <v>123</v>
      </c>
      <c r="C59">
        <v>4</v>
      </c>
      <c r="D59">
        <v>-2.93</v>
      </c>
      <c r="E59">
        <v>-0.31</v>
      </c>
      <c r="F59">
        <v>9.56</v>
      </c>
      <c r="G59">
        <v>6.53</v>
      </c>
      <c r="H59">
        <v>2</v>
      </c>
      <c r="I59">
        <v>1</v>
      </c>
      <c r="J59">
        <v>-1</v>
      </c>
      <c r="K59">
        <v>-1</v>
      </c>
      <c r="L59" t="str">
        <f>HYPERLINK("https://www.defined.fi/sol/CK14BYDgYkkvVgdAKJVwUpQ6uFMqtxx5SHYx6wwCpump?maker=7LABrmDb5oHWpQADkFpnejEEAcyCkxWSaUbgKNrsP4K","https://www.defined.fi/sol/CK14BYDgYkkvVgdAKJVwUpQ6uFMqtxx5SHYx6wwCpump?maker=7LABrmDb5oHWpQADkFpnejEEAcyCkxWSaUbgKNrsP4K")</f>
        <v>https://www.defined.fi/sol/CK14BYDgYkkvVgdAKJVwUpQ6uFMqtxx5SHYx6wwCpump?maker=7LABrmDb5oHWpQADkFpnejEEAcyCkxWSaUbgKNrsP4K</v>
      </c>
      <c r="M59" t="str">
        <f>HYPERLINK("https://dexscreener.com/solana/CK14BYDgYkkvVgdAKJVwUpQ6uFMqtxx5SHYx6wwCpump?maker=7LABrmDb5oHWpQADkFpnejEEAcyCkxWSaUbgKNrsP4K","https://dexscreener.com/solana/CK14BYDgYkkvVgdAKJVwUpQ6uFMqtxx5SHYx6wwCpump?maker=7LABrmDb5oHWpQADkFpnejEEAcyCkxWSaUbgKNrsP4K")</f>
        <v>https://dexscreener.com/solana/CK14BYDgYkkvVgdAKJVwUpQ6uFMqtxx5SHYx6wwCpump?maker=7LABrmDb5oHWpQADkFpnejEEAcyCkxWSaUbgKNrsP4K</v>
      </c>
    </row>
    <row r="60" spans="1:13">
      <c r="A60" t="s">
        <v>124</v>
      </c>
      <c r="B60" t="s">
        <v>125</v>
      </c>
      <c r="C60">
        <v>4</v>
      </c>
      <c r="D60">
        <v>0.116</v>
      </c>
      <c r="E60">
        <v>-1</v>
      </c>
      <c r="F60">
        <v>10.5</v>
      </c>
      <c r="G60">
        <v>10.5</v>
      </c>
      <c r="H60">
        <v>3</v>
      </c>
      <c r="I60">
        <v>3</v>
      </c>
      <c r="J60">
        <v>-1</v>
      </c>
      <c r="K60">
        <v>-1</v>
      </c>
      <c r="L60" t="str">
        <f>HYPERLINK("https://www.defined.fi/sol/HCC1F5X6djDFJKDtpeEvHfMN8xYVMB5dmRYRALk1pump?maker=7LABrmDb5oHWpQADkFpnejEEAcyCkxWSaUbgKNrsP4K","https://www.defined.fi/sol/HCC1F5X6djDFJKDtpeEvHfMN8xYVMB5dmRYRALk1pump?maker=7LABrmDb5oHWpQADkFpnejEEAcyCkxWSaUbgKNrsP4K")</f>
        <v>https://www.defined.fi/sol/HCC1F5X6djDFJKDtpeEvHfMN8xYVMB5dmRYRALk1pump?maker=7LABrmDb5oHWpQADkFpnejEEAcyCkxWSaUbgKNrsP4K</v>
      </c>
      <c r="M60" t="str">
        <f>HYPERLINK("https://dexscreener.com/solana/HCC1F5X6djDFJKDtpeEvHfMN8xYVMB5dmRYRALk1pump?maker=7LABrmDb5oHWpQADkFpnejEEAcyCkxWSaUbgKNrsP4K","https://dexscreener.com/solana/HCC1F5X6djDFJKDtpeEvHfMN8xYVMB5dmRYRALk1pump?maker=7LABrmDb5oHWpQADkFpnejEEAcyCkxWSaUbgKNrsP4K")</f>
        <v>https://dexscreener.com/solana/HCC1F5X6djDFJKDtpeEvHfMN8xYVMB5dmRYRALk1pump?maker=7LABrmDb5oHWpQADkFpnejEEAcyCkxWSaUbgKNrsP4K</v>
      </c>
    </row>
    <row r="61" spans="1:13">
      <c r="A61" t="s">
        <v>126</v>
      </c>
      <c r="B61" t="s">
        <v>127</v>
      </c>
      <c r="C61">
        <v>4</v>
      </c>
      <c r="D61">
        <v>-1.58</v>
      </c>
      <c r="E61">
        <v>-1</v>
      </c>
      <c r="F61">
        <v>4.59</v>
      </c>
      <c r="G61">
        <v>2.97</v>
      </c>
      <c r="H61">
        <v>1</v>
      </c>
      <c r="I61">
        <v>3</v>
      </c>
      <c r="J61">
        <v>-1</v>
      </c>
      <c r="K61">
        <v>-1</v>
      </c>
      <c r="L61" t="str">
        <f>HYPERLINK("https://www.defined.fi/sol/DC6K4kP8T1rGknXKoMygqJ5oYbDkEmLtgXTknZ2pump?maker=7LABrmDb5oHWpQADkFpnejEEAcyCkxWSaUbgKNrsP4K","https://www.defined.fi/sol/DC6K4kP8T1rGknXKoMygqJ5oYbDkEmLtgXTknZ2pump?maker=7LABrmDb5oHWpQADkFpnejEEAcyCkxWSaUbgKNrsP4K")</f>
        <v>https://www.defined.fi/sol/DC6K4kP8T1rGknXKoMygqJ5oYbDkEmLtgXTknZ2pump?maker=7LABrmDb5oHWpQADkFpnejEEAcyCkxWSaUbgKNrsP4K</v>
      </c>
      <c r="M61" t="str">
        <f>HYPERLINK("https://dexscreener.com/solana/DC6K4kP8T1rGknXKoMygqJ5oYbDkEmLtgXTknZ2pump?maker=7LABrmDb5oHWpQADkFpnejEEAcyCkxWSaUbgKNrsP4K","https://dexscreener.com/solana/DC6K4kP8T1rGknXKoMygqJ5oYbDkEmLtgXTknZ2pump?maker=7LABrmDb5oHWpQADkFpnejEEAcyCkxWSaUbgKNrsP4K")</f>
        <v>https://dexscreener.com/solana/DC6K4kP8T1rGknXKoMygqJ5oYbDkEmLtgXTknZ2pump?maker=7LABrmDb5oHWpQADkFpnejEEAcyCkxWSaUbgKNrsP4K</v>
      </c>
    </row>
    <row r="62" spans="1:13">
      <c r="A62" t="s">
        <v>128</v>
      </c>
      <c r="B62" t="s">
        <v>129</v>
      </c>
      <c r="C62">
        <v>4</v>
      </c>
      <c r="D62">
        <v>1.19</v>
      </c>
      <c r="E62">
        <v>0.08</v>
      </c>
      <c r="F62">
        <v>14.45</v>
      </c>
      <c r="G62">
        <v>15.5</v>
      </c>
      <c r="H62">
        <v>3</v>
      </c>
      <c r="I62">
        <v>4</v>
      </c>
      <c r="J62">
        <v>-1</v>
      </c>
      <c r="K62">
        <v>-1</v>
      </c>
      <c r="L62" t="str">
        <f>HYPERLINK("https://www.defined.fi/sol/3Rp3hNx6i5oZchWAEAhoApHb71oLQrrQmo8mtyzEpump?maker=7LABrmDb5oHWpQADkFpnejEEAcyCkxWSaUbgKNrsP4K","https://www.defined.fi/sol/3Rp3hNx6i5oZchWAEAhoApHb71oLQrrQmo8mtyzEpump?maker=7LABrmDb5oHWpQADkFpnejEEAcyCkxWSaUbgKNrsP4K")</f>
        <v>https://www.defined.fi/sol/3Rp3hNx6i5oZchWAEAhoApHb71oLQrrQmo8mtyzEpump?maker=7LABrmDb5oHWpQADkFpnejEEAcyCkxWSaUbgKNrsP4K</v>
      </c>
      <c r="M62" t="str">
        <f>HYPERLINK("https://dexscreener.com/solana/3Rp3hNx6i5oZchWAEAhoApHb71oLQrrQmo8mtyzEpump?maker=7LABrmDb5oHWpQADkFpnejEEAcyCkxWSaUbgKNrsP4K","https://dexscreener.com/solana/3Rp3hNx6i5oZchWAEAhoApHb71oLQrrQmo8mtyzEpump?maker=7LABrmDb5oHWpQADkFpnejEEAcyCkxWSaUbgKNrsP4K")</f>
        <v>https://dexscreener.com/solana/3Rp3hNx6i5oZchWAEAhoApHb71oLQrrQmo8mtyzEpump?maker=7LABrmDb5oHWpQADkFpnejEEAcyCkxWSaUbgKNrsP4K</v>
      </c>
    </row>
    <row r="63" spans="1:13">
      <c r="A63" t="s">
        <v>130</v>
      </c>
      <c r="B63" t="s">
        <v>131</v>
      </c>
      <c r="C63">
        <v>4</v>
      </c>
      <c r="D63">
        <v>1.37</v>
      </c>
      <c r="E63">
        <v>-1</v>
      </c>
      <c r="F63">
        <v>4.08</v>
      </c>
      <c r="G63">
        <v>5.4</v>
      </c>
      <c r="H63">
        <v>1</v>
      </c>
      <c r="I63">
        <v>1</v>
      </c>
      <c r="J63">
        <v>-1</v>
      </c>
      <c r="K63">
        <v>-1</v>
      </c>
      <c r="L63" t="str">
        <f>HYPERLINK("https://www.defined.fi/sol/G86orp6nceQiWW9x8cur2GtZBii6D8rvwGL5X8V3pump?maker=7LABrmDb5oHWpQADkFpnejEEAcyCkxWSaUbgKNrsP4K","https://www.defined.fi/sol/G86orp6nceQiWW9x8cur2GtZBii6D8rvwGL5X8V3pump?maker=7LABrmDb5oHWpQADkFpnejEEAcyCkxWSaUbgKNrsP4K")</f>
        <v>https://www.defined.fi/sol/G86orp6nceQiWW9x8cur2GtZBii6D8rvwGL5X8V3pump?maker=7LABrmDb5oHWpQADkFpnejEEAcyCkxWSaUbgKNrsP4K</v>
      </c>
      <c r="M63" t="str">
        <f>HYPERLINK("https://dexscreener.com/solana/G86orp6nceQiWW9x8cur2GtZBii6D8rvwGL5X8V3pump?maker=7LABrmDb5oHWpQADkFpnejEEAcyCkxWSaUbgKNrsP4K","https://dexscreener.com/solana/G86orp6nceQiWW9x8cur2GtZBii6D8rvwGL5X8V3pump?maker=7LABrmDb5oHWpQADkFpnejEEAcyCkxWSaUbgKNrsP4K")</f>
        <v>https://dexscreener.com/solana/G86orp6nceQiWW9x8cur2GtZBii6D8rvwGL5X8V3pump?maker=7LABrmDb5oHWpQADkFpnejEEAcyCkxWSaUbgKNrsP4K</v>
      </c>
    </row>
    <row r="64" spans="1:13">
      <c r="A64" t="s">
        <v>132</v>
      </c>
      <c r="B64" t="s">
        <v>133</v>
      </c>
      <c r="C64">
        <v>4</v>
      </c>
      <c r="D64">
        <v>-0.315</v>
      </c>
      <c r="E64">
        <v>-1</v>
      </c>
      <c r="F64">
        <v>2.9</v>
      </c>
      <c r="G64">
        <v>2.56</v>
      </c>
      <c r="H64">
        <v>1</v>
      </c>
      <c r="I64">
        <v>2</v>
      </c>
      <c r="J64">
        <v>-1</v>
      </c>
      <c r="K64">
        <v>-1</v>
      </c>
      <c r="L64" t="str">
        <f>HYPERLINK("https://www.defined.fi/sol/21q2Wk6XFbDTPD1E8ZNXcHtUT8GgjopFZ2e4a2kHpump?maker=7LABrmDb5oHWpQADkFpnejEEAcyCkxWSaUbgKNrsP4K","https://www.defined.fi/sol/21q2Wk6XFbDTPD1E8ZNXcHtUT8GgjopFZ2e4a2kHpump?maker=7LABrmDb5oHWpQADkFpnejEEAcyCkxWSaUbgKNrsP4K")</f>
        <v>https://www.defined.fi/sol/21q2Wk6XFbDTPD1E8ZNXcHtUT8GgjopFZ2e4a2kHpump?maker=7LABrmDb5oHWpQADkFpnejEEAcyCkxWSaUbgKNrsP4K</v>
      </c>
      <c r="M64" t="str">
        <f>HYPERLINK("https://dexscreener.com/solana/21q2Wk6XFbDTPD1E8ZNXcHtUT8GgjopFZ2e4a2kHpump?maker=7LABrmDb5oHWpQADkFpnejEEAcyCkxWSaUbgKNrsP4K","https://dexscreener.com/solana/21q2Wk6XFbDTPD1E8ZNXcHtUT8GgjopFZ2e4a2kHpump?maker=7LABrmDb5oHWpQADkFpnejEEAcyCkxWSaUbgKNrsP4K")</f>
        <v>https://dexscreener.com/solana/21q2Wk6XFbDTPD1E8ZNXcHtUT8GgjopFZ2e4a2kHpump?maker=7LABrmDb5oHWpQADkFpnejEEAcyCkxWSaUbgKNrsP4K</v>
      </c>
    </row>
    <row r="65" spans="1:13">
      <c r="A65" t="s">
        <v>134</v>
      </c>
      <c r="B65" t="s">
        <v>135</v>
      </c>
      <c r="C65">
        <v>4</v>
      </c>
      <c r="D65">
        <v>0.389</v>
      </c>
      <c r="E65">
        <v>0.04</v>
      </c>
      <c r="F65">
        <v>9.91</v>
      </c>
      <c r="G65">
        <v>10.2</v>
      </c>
      <c r="H65">
        <v>2</v>
      </c>
      <c r="I65">
        <v>2</v>
      </c>
      <c r="J65">
        <v>-1</v>
      </c>
      <c r="K65">
        <v>-1</v>
      </c>
      <c r="L65" t="str">
        <f>HYPERLINK("https://www.defined.fi/sol/645FRDzfDVMv95K585E3g4aehCYo5gxMhn3ywkMpump?maker=7LABrmDb5oHWpQADkFpnejEEAcyCkxWSaUbgKNrsP4K","https://www.defined.fi/sol/645FRDzfDVMv95K585E3g4aehCYo5gxMhn3ywkMpump?maker=7LABrmDb5oHWpQADkFpnejEEAcyCkxWSaUbgKNrsP4K")</f>
        <v>https://www.defined.fi/sol/645FRDzfDVMv95K585E3g4aehCYo5gxMhn3ywkMpump?maker=7LABrmDb5oHWpQADkFpnejEEAcyCkxWSaUbgKNrsP4K</v>
      </c>
      <c r="M65" t="str">
        <f>HYPERLINK("https://dexscreener.com/solana/645FRDzfDVMv95K585E3g4aehCYo5gxMhn3ywkMpump?maker=7LABrmDb5oHWpQADkFpnejEEAcyCkxWSaUbgKNrsP4K","https://dexscreener.com/solana/645FRDzfDVMv95K585E3g4aehCYo5gxMhn3ywkMpump?maker=7LABrmDb5oHWpQADkFpnejEEAcyCkxWSaUbgKNrsP4K")</f>
        <v>https://dexscreener.com/solana/645FRDzfDVMv95K585E3g4aehCYo5gxMhn3ywkMpump?maker=7LABrmDb5oHWpQADkFpnejEEAcyCkxWSaUbgKNrsP4K</v>
      </c>
    </row>
    <row r="66" spans="1:13">
      <c r="A66" t="s">
        <v>136</v>
      </c>
      <c r="B66" t="s">
        <v>137</v>
      </c>
      <c r="C66">
        <v>4</v>
      </c>
      <c r="D66">
        <v>-0.048</v>
      </c>
      <c r="E66">
        <v>-1</v>
      </c>
      <c r="F66">
        <v>0.963</v>
      </c>
      <c r="G66">
        <v>0.906</v>
      </c>
      <c r="H66">
        <v>1</v>
      </c>
      <c r="I66">
        <v>1</v>
      </c>
      <c r="J66">
        <v>-1</v>
      </c>
      <c r="K66">
        <v>-1</v>
      </c>
      <c r="L66" t="str">
        <f>HYPERLINK("https://www.defined.fi/sol/G1tXpCdxPBQQmghXziPUCkNaLQyxZTfE9hK8z8AZpump?maker=7LABrmDb5oHWpQADkFpnejEEAcyCkxWSaUbgKNrsP4K","https://www.defined.fi/sol/G1tXpCdxPBQQmghXziPUCkNaLQyxZTfE9hK8z8AZpump?maker=7LABrmDb5oHWpQADkFpnejEEAcyCkxWSaUbgKNrsP4K")</f>
        <v>https://www.defined.fi/sol/G1tXpCdxPBQQmghXziPUCkNaLQyxZTfE9hK8z8AZpump?maker=7LABrmDb5oHWpQADkFpnejEEAcyCkxWSaUbgKNrsP4K</v>
      </c>
      <c r="M66" t="str">
        <f>HYPERLINK("https://dexscreener.com/solana/G1tXpCdxPBQQmghXziPUCkNaLQyxZTfE9hK8z8AZpump?maker=7LABrmDb5oHWpQADkFpnejEEAcyCkxWSaUbgKNrsP4K","https://dexscreener.com/solana/G1tXpCdxPBQQmghXziPUCkNaLQyxZTfE9hK8z8AZpump?maker=7LABrmDb5oHWpQADkFpnejEEAcyCkxWSaUbgKNrsP4K")</f>
        <v>https://dexscreener.com/solana/G1tXpCdxPBQQmghXziPUCkNaLQyxZTfE9hK8z8AZpump?maker=7LABrmDb5oHWpQADkFpnejEEAcyCkxWSaUbgKNrsP4K</v>
      </c>
    </row>
    <row r="67" spans="1:13">
      <c r="A67" t="s">
        <v>138</v>
      </c>
      <c r="B67" t="s">
        <v>139</v>
      </c>
      <c r="C67">
        <v>4</v>
      </c>
      <c r="D67">
        <v>-0.004</v>
      </c>
      <c r="E67">
        <v>0</v>
      </c>
      <c r="F67">
        <v>0.973</v>
      </c>
      <c r="G67">
        <v>0.96</v>
      </c>
      <c r="H67">
        <v>1</v>
      </c>
      <c r="I67">
        <v>1</v>
      </c>
      <c r="J67">
        <v>-1</v>
      </c>
      <c r="K67">
        <v>-1</v>
      </c>
      <c r="L67" t="str">
        <f>HYPERLINK("https://www.defined.fi/sol/2pAGNKBTxSYt5rpGUpHZm4D3kAUNqo7WHg7GBpUMcFvW?maker=7LABrmDb5oHWpQADkFpnejEEAcyCkxWSaUbgKNrsP4K","https://www.defined.fi/sol/2pAGNKBTxSYt5rpGUpHZm4D3kAUNqo7WHg7GBpUMcFvW?maker=7LABrmDb5oHWpQADkFpnejEEAcyCkxWSaUbgKNrsP4K")</f>
        <v>https://www.defined.fi/sol/2pAGNKBTxSYt5rpGUpHZm4D3kAUNqo7WHg7GBpUMcFvW?maker=7LABrmDb5oHWpQADkFpnejEEAcyCkxWSaUbgKNrsP4K</v>
      </c>
      <c r="M67" t="str">
        <f>HYPERLINK("https://dexscreener.com/solana/2pAGNKBTxSYt5rpGUpHZm4D3kAUNqo7WHg7GBpUMcFvW?maker=7LABrmDb5oHWpQADkFpnejEEAcyCkxWSaUbgKNrsP4K","https://dexscreener.com/solana/2pAGNKBTxSYt5rpGUpHZm4D3kAUNqo7WHg7GBpUMcFvW?maker=7LABrmDb5oHWpQADkFpnejEEAcyCkxWSaUbgKNrsP4K")</f>
        <v>https://dexscreener.com/solana/2pAGNKBTxSYt5rpGUpHZm4D3kAUNqo7WHg7GBpUMcFvW?maker=7LABrmDb5oHWpQADkFpnejEEAcyCkxWSaUbgKNrsP4K</v>
      </c>
    </row>
    <row r="68" spans="1:13">
      <c r="A68" t="s">
        <v>140</v>
      </c>
      <c r="B68" t="s">
        <v>141</v>
      </c>
      <c r="C68">
        <v>4</v>
      </c>
      <c r="D68">
        <v>0.318</v>
      </c>
      <c r="E68">
        <v>-1</v>
      </c>
      <c r="F68">
        <v>1.89</v>
      </c>
      <c r="G68">
        <v>2.19</v>
      </c>
      <c r="H68">
        <v>1</v>
      </c>
      <c r="I68">
        <v>1</v>
      </c>
      <c r="J68">
        <v>-1</v>
      </c>
      <c r="K68">
        <v>-1</v>
      </c>
      <c r="L68" t="str">
        <f>HYPERLINK("https://www.defined.fi/sol/GXNLNa7nAV9XY7TdfmCKHdSqYTgxoo8JgG9Aqxuopump?maker=7LABrmDb5oHWpQADkFpnejEEAcyCkxWSaUbgKNrsP4K","https://www.defined.fi/sol/GXNLNa7nAV9XY7TdfmCKHdSqYTgxoo8JgG9Aqxuopump?maker=7LABrmDb5oHWpQADkFpnejEEAcyCkxWSaUbgKNrsP4K")</f>
        <v>https://www.defined.fi/sol/GXNLNa7nAV9XY7TdfmCKHdSqYTgxoo8JgG9Aqxuopump?maker=7LABrmDb5oHWpQADkFpnejEEAcyCkxWSaUbgKNrsP4K</v>
      </c>
      <c r="M68" t="str">
        <f>HYPERLINK("https://dexscreener.com/solana/GXNLNa7nAV9XY7TdfmCKHdSqYTgxoo8JgG9Aqxuopump?maker=7LABrmDb5oHWpQADkFpnejEEAcyCkxWSaUbgKNrsP4K","https://dexscreener.com/solana/GXNLNa7nAV9XY7TdfmCKHdSqYTgxoo8JgG9Aqxuopump?maker=7LABrmDb5oHWpQADkFpnejEEAcyCkxWSaUbgKNrsP4K")</f>
        <v>https://dexscreener.com/solana/GXNLNa7nAV9XY7TdfmCKHdSqYTgxoo8JgG9Aqxuopump?maker=7LABrmDb5oHWpQADkFpnejEEAcyCkxWSaUbgKNrsP4K</v>
      </c>
    </row>
    <row r="69" spans="1:13">
      <c r="A69" t="s">
        <v>142</v>
      </c>
      <c r="B69" t="s">
        <v>143</v>
      </c>
      <c r="C69">
        <v>4</v>
      </c>
      <c r="D69">
        <v>-1.08</v>
      </c>
      <c r="E69">
        <v>-0.38</v>
      </c>
      <c r="F69">
        <v>2.84</v>
      </c>
      <c r="G69">
        <v>1.74</v>
      </c>
      <c r="H69">
        <v>2</v>
      </c>
      <c r="I69">
        <v>1</v>
      </c>
      <c r="J69">
        <v>-1</v>
      </c>
      <c r="K69">
        <v>-1</v>
      </c>
      <c r="L69" t="str">
        <f>HYPERLINK("https://www.defined.fi/sol/EbzPNaCyCBxtbFao1gTRvGKWW6qhM8QrNDZsiPgSpump?maker=7LABrmDb5oHWpQADkFpnejEEAcyCkxWSaUbgKNrsP4K","https://www.defined.fi/sol/EbzPNaCyCBxtbFao1gTRvGKWW6qhM8QrNDZsiPgSpump?maker=7LABrmDb5oHWpQADkFpnejEEAcyCkxWSaUbgKNrsP4K")</f>
        <v>https://www.defined.fi/sol/EbzPNaCyCBxtbFao1gTRvGKWW6qhM8QrNDZsiPgSpump?maker=7LABrmDb5oHWpQADkFpnejEEAcyCkxWSaUbgKNrsP4K</v>
      </c>
      <c r="M69" t="str">
        <f>HYPERLINK("https://dexscreener.com/solana/EbzPNaCyCBxtbFao1gTRvGKWW6qhM8QrNDZsiPgSpump?maker=7LABrmDb5oHWpQADkFpnejEEAcyCkxWSaUbgKNrsP4K","https://dexscreener.com/solana/EbzPNaCyCBxtbFao1gTRvGKWW6qhM8QrNDZsiPgSpump?maker=7LABrmDb5oHWpQADkFpnejEEAcyCkxWSaUbgKNrsP4K")</f>
        <v>https://dexscreener.com/solana/EbzPNaCyCBxtbFao1gTRvGKWW6qhM8QrNDZsiPgSpump?maker=7LABrmDb5oHWpQADkFpnejEEAcyCkxWSaUbgKNrsP4K</v>
      </c>
    </row>
    <row r="70" spans="1:13">
      <c r="A70" t="s">
        <v>144</v>
      </c>
      <c r="B70" t="s">
        <v>145</v>
      </c>
      <c r="C70">
        <v>4</v>
      </c>
      <c r="D70">
        <v>0.242</v>
      </c>
      <c r="E70">
        <v>-1</v>
      </c>
      <c r="F70">
        <v>0.964</v>
      </c>
      <c r="G70">
        <v>1.2</v>
      </c>
      <c r="H70">
        <v>1</v>
      </c>
      <c r="I70">
        <v>1</v>
      </c>
      <c r="J70">
        <v>-1</v>
      </c>
      <c r="K70">
        <v>-1</v>
      </c>
      <c r="L70" t="str">
        <f>HYPERLINK("https://www.defined.fi/sol/Bf5e4naiVtAG2ZdkbcAj2QGdhWz4bZga1g4doou6pump?maker=7LABrmDb5oHWpQADkFpnejEEAcyCkxWSaUbgKNrsP4K","https://www.defined.fi/sol/Bf5e4naiVtAG2ZdkbcAj2QGdhWz4bZga1g4doou6pump?maker=7LABrmDb5oHWpQADkFpnejEEAcyCkxWSaUbgKNrsP4K")</f>
        <v>https://www.defined.fi/sol/Bf5e4naiVtAG2ZdkbcAj2QGdhWz4bZga1g4doou6pump?maker=7LABrmDb5oHWpQADkFpnejEEAcyCkxWSaUbgKNrsP4K</v>
      </c>
      <c r="M70" t="str">
        <f>HYPERLINK("https://dexscreener.com/solana/Bf5e4naiVtAG2ZdkbcAj2QGdhWz4bZga1g4doou6pump?maker=7LABrmDb5oHWpQADkFpnejEEAcyCkxWSaUbgKNrsP4K","https://dexscreener.com/solana/Bf5e4naiVtAG2ZdkbcAj2QGdhWz4bZga1g4doou6pump?maker=7LABrmDb5oHWpQADkFpnejEEAcyCkxWSaUbgKNrsP4K")</f>
        <v>https://dexscreener.com/solana/Bf5e4naiVtAG2ZdkbcAj2QGdhWz4bZga1g4doou6pump?maker=7LABrmDb5oHWpQADkFpnejEEAcyCkxWSaUbgKNrsP4K</v>
      </c>
    </row>
    <row r="71" spans="1:13">
      <c r="A71" t="s">
        <v>146</v>
      </c>
      <c r="B71" t="s">
        <v>147</v>
      </c>
      <c r="C71">
        <v>4</v>
      </c>
      <c r="D71">
        <v>-6.56</v>
      </c>
      <c r="E71">
        <v>-0.69</v>
      </c>
      <c r="F71">
        <v>9.66</v>
      </c>
      <c r="G71">
        <v>3</v>
      </c>
      <c r="H71">
        <v>2</v>
      </c>
      <c r="I71">
        <v>1</v>
      </c>
      <c r="J71">
        <v>-1</v>
      </c>
      <c r="K71">
        <v>-1</v>
      </c>
      <c r="L71" t="str">
        <f>HYPERLINK("https://www.defined.fi/sol/A1fBsECe5nUSer7JpcBgTbXnFGaANq838oucqGVwpump?maker=7LABrmDb5oHWpQADkFpnejEEAcyCkxWSaUbgKNrsP4K","https://www.defined.fi/sol/A1fBsECe5nUSer7JpcBgTbXnFGaANq838oucqGVwpump?maker=7LABrmDb5oHWpQADkFpnejEEAcyCkxWSaUbgKNrsP4K")</f>
        <v>https://www.defined.fi/sol/A1fBsECe5nUSer7JpcBgTbXnFGaANq838oucqGVwpump?maker=7LABrmDb5oHWpQADkFpnejEEAcyCkxWSaUbgKNrsP4K</v>
      </c>
      <c r="M71" t="str">
        <f>HYPERLINK("https://dexscreener.com/solana/A1fBsECe5nUSer7JpcBgTbXnFGaANq838oucqGVwpump?maker=7LABrmDb5oHWpQADkFpnejEEAcyCkxWSaUbgKNrsP4K","https://dexscreener.com/solana/A1fBsECe5nUSer7JpcBgTbXnFGaANq838oucqGVwpump?maker=7LABrmDb5oHWpQADkFpnejEEAcyCkxWSaUbgKNrsP4K")</f>
        <v>https://dexscreener.com/solana/A1fBsECe5nUSer7JpcBgTbXnFGaANq838oucqGVwpump?maker=7LABrmDb5oHWpQADkFpnejEEAcyCkxWSaUbgKNrsP4K</v>
      </c>
    </row>
    <row r="72" spans="1:13">
      <c r="A72" t="s">
        <v>148</v>
      </c>
      <c r="B72" t="s">
        <v>149</v>
      </c>
      <c r="C72">
        <v>4</v>
      </c>
      <c r="D72">
        <v>0.061</v>
      </c>
      <c r="E72">
        <v>0.06</v>
      </c>
      <c r="F72">
        <v>0.976</v>
      </c>
      <c r="G72">
        <v>1.03</v>
      </c>
      <c r="H72">
        <v>1</v>
      </c>
      <c r="I72">
        <v>1</v>
      </c>
      <c r="J72">
        <v>-1</v>
      </c>
      <c r="K72">
        <v>-1</v>
      </c>
      <c r="L72" t="str">
        <f>HYPERLINK("https://www.defined.fi/sol/8hDZEyhWjMNBjVnAo7r1hD9CG3LvQMcVPmeENcgMpump?maker=7LABrmDb5oHWpQADkFpnejEEAcyCkxWSaUbgKNrsP4K","https://www.defined.fi/sol/8hDZEyhWjMNBjVnAo7r1hD9CG3LvQMcVPmeENcgMpump?maker=7LABrmDb5oHWpQADkFpnejEEAcyCkxWSaUbgKNrsP4K")</f>
        <v>https://www.defined.fi/sol/8hDZEyhWjMNBjVnAo7r1hD9CG3LvQMcVPmeENcgMpump?maker=7LABrmDb5oHWpQADkFpnejEEAcyCkxWSaUbgKNrsP4K</v>
      </c>
      <c r="M72" t="str">
        <f>HYPERLINK("https://dexscreener.com/solana/8hDZEyhWjMNBjVnAo7r1hD9CG3LvQMcVPmeENcgMpump?maker=7LABrmDb5oHWpQADkFpnejEEAcyCkxWSaUbgKNrsP4K","https://dexscreener.com/solana/8hDZEyhWjMNBjVnAo7r1hD9CG3LvQMcVPmeENcgMpump?maker=7LABrmDb5oHWpQADkFpnejEEAcyCkxWSaUbgKNrsP4K")</f>
        <v>https://dexscreener.com/solana/8hDZEyhWjMNBjVnAo7r1hD9CG3LvQMcVPmeENcgMpump?maker=7LABrmDb5oHWpQADkFpnejEEAcyCkxWSaUbgKNrsP4K</v>
      </c>
    </row>
    <row r="73" spans="1:13">
      <c r="A73" t="s">
        <v>150</v>
      </c>
      <c r="B73" t="s">
        <v>151</v>
      </c>
      <c r="C73">
        <v>4</v>
      </c>
      <c r="D73">
        <v>-0.348</v>
      </c>
      <c r="E73">
        <v>-1</v>
      </c>
      <c r="F73">
        <v>1.02</v>
      </c>
      <c r="G73">
        <v>0.658</v>
      </c>
      <c r="H73">
        <v>1</v>
      </c>
      <c r="I73">
        <v>1</v>
      </c>
      <c r="J73">
        <v>-1</v>
      </c>
      <c r="K73">
        <v>-1</v>
      </c>
      <c r="L73" t="str">
        <f>HYPERLINK("https://www.defined.fi/sol/FUKobErytJMVrWSEzY5zmZyhurw6Ax2C6QhndPJ7pump?maker=7LABrmDb5oHWpQADkFpnejEEAcyCkxWSaUbgKNrsP4K","https://www.defined.fi/sol/FUKobErytJMVrWSEzY5zmZyhurw6Ax2C6QhndPJ7pump?maker=7LABrmDb5oHWpQADkFpnejEEAcyCkxWSaUbgKNrsP4K")</f>
        <v>https://www.defined.fi/sol/FUKobErytJMVrWSEzY5zmZyhurw6Ax2C6QhndPJ7pump?maker=7LABrmDb5oHWpQADkFpnejEEAcyCkxWSaUbgKNrsP4K</v>
      </c>
      <c r="M73" t="str">
        <f>HYPERLINK("https://dexscreener.com/solana/FUKobErytJMVrWSEzY5zmZyhurw6Ax2C6QhndPJ7pump?maker=7LABrmDb5oHWpQADkFpnejEEAcyCkxWSaUbgKNrsP4K","https://dexscreener.com/solana/FUKobErytJMVrWSEzY5zmZyhurw6Ax2C6QhndPJ7pump?maker=7LABrmDb5oHWpQADkFpnejEEAcyCkxWSaUbgKNrsP4K")</f>
        <v>https://dexscreener.com/solana/FUKobErytJMVrWSEzY5zmZyhurw6Ax2C6QhndPJ7pump?maker=7LABrmDb5oHWpQADkFpnejEEAcyCkxWSaUbgKNrsP4K</v>
      </c>
    </row>
    <row r="74" spans="1:13">
      <c r="A74" t="s">
        <v>152</v>
      </c>
      <c r="B74" t="s">
        <v>153</v>
      </c>
      <c r="C74">
        <v>4</v>
      </c>
      <c r="D74">
        <v>-0.025</v>
      </c>
      <c r="E74">
        <v>-1</v>
      </c>
      <c r="F74">
        <v>1.93</v>
      </c>
      <c r="G74">
        <v>1.89</v>
      </c>
      <c r="H74">
        <v>1</v>
      </c>
      <c r="I74">
        <v>1</v>
      </c>
      <c r="J74">
        <v>-1</v>
      </c>
      <c r="K74">
        <v>-1</v>
      </c>
      <c r="L74" t="str">
        <f>HYPERLINK("https://www.defined.fi/sol/D2guxnWEP9GkHvnzZcQsLBcFroZmfnHFc5cTXA3jpump?maker=7LABrmDb5oHWpQADkFpnejEEAcyCkxWSaUbgKNrsP4K","https://www.defined.fi/sol/D2guxnWEP9GkHvnzZcQsLBcFroZmfnHFc5cTXA3jpump?maker=7LABrmDb5oHWpQADkFpnejEEAcyCkxWSaUbgKNrsP4K")</f>
        <v>https://www.defined.fi/sol/D2guxnWEP9GkHvnzZcQsLBcFroZmfnHFc5cTXA3jpump?maker=7LABrmDb5oHWpQADkFpnejEEAcyCkxWSaUbgKNrsP4K</v>
      </c>
      <c r="M74" t="str">
        <f>HYPERLINK("https://dexscreener.com/solana/D2guxnWEP9GkHvnzZcQsLBcFroZmfnHFc5cTXA3jpump?maker=7LABrmDb5oHWpQADkFpnejEEAcyCkxWSaUbgKNrsP4K","https://dexscreener.com/solana/D2guxnWEP9GkHvnzZcQsLBcFroZmfnHFc5cTXA3jpump?maker=7LABrmDb5oHWpQADkFpnejEEAcyCkxWSaUbgKNrsP4K")</f>
        <v>https://dexscreener.com/solana/D2guxnWEP9GkHvnzZcQsLBcFroZmfnHFc5cTXA3jpump?maker=7LABrmDb5oHWpQADkFpnejEEAcyCkxWSaUbgKNrsP4K</v>
      </c>
    </row>
    <row r="75" spans="1:13">
      <c r="A75" t="s">
        <v>154</v>
      </c>
      <c r="B75" t="s">
        <v>155</v>
      </c>
      <c r="C75">
        <v>4</v>
      </c>
      <c r="D75">
        <v>-5.58</v>
      </c>
      <c r="E75">
        <v>-0.58</v>
      </c>
      <c r="F75">
        <v>9.77</v>
      </c>
      <c r="G75">
        <v>4.09</v>
      </c>
      <c r="H75">
        <v>2</v>
      </c>
      <c r="I75">
        <v>1</v>
      </c>
      <c r="J75">
        <v>-1</v>
      </c>
      <c r="K75">
        <v>-1</v>
      </c>
      <c r="L75" t="str">
        <f>HYPERLINK("https://www.defined.fi/sol/1GEGEdvXhNHXLvnXxnQp1MbrjVmoFgymwbrGwm5pump?maker=7LABrmDb5oHWpQADkFpnejEEAcyCkxWSaUbgKNrsP4K","https://www.defined.fi/sol/1GEGEdvXhNHXLvnXxnQp1MbrjVmoFgymwbrGwm5pump?maker=7LABrmDb5oHWpQADkFpnejEEAcyCkxWSaUbgKNrsP4K")</f>
        <v>https://www.defined.fi/sol/1GEGEdvXhNHXLvnXxnQp1MbrjVmoFgymwbrGwm5pump?maker=7LABrmDb5oHWpQADkFpnejEEAcyCkxWSaUbgKNrsP4K</v>
      </c>
      <c r="M75" t="str">
        <f>HYPERLINK("https://dexscreener.com/solana/1GEGEdvXhNHXLvnXxnQp1MbrjVmoFgymwbrGwm5pump?maker=7LABrmDb5oHWpQADkFpnejEEAcyCkxWSaUbgKNrsP4K","https://dexscreener.com/solana/1GEGEdvXhNHXLvnXxnQp1MbrjVmoFgymwbrGwm5pump?maker=7LABrmDb5oHWpQADkFpnejEEAcyCkxWSaUbgKNrsP4K")</f>
        <v>https://dexscreener.com/solana/1GEGEdvXhNHXLvnXxnQp1MbrjVmoFgymwbrGwm5pump?maker=7LABrmDb5oHWpQADkFpnejEEAcyCkxWSaUbgKNrsP4K</v>
      </c>
    </row>
    <row r="76" spans="1:13">
      <c r="A76" t="s">
        <v>156</v>
      </c>
      <c r="B76" t="s">
        <v>157</v>
      </c>
      <c r="C76">
        <v>4</v>
      </c>
      <c r="D76">
        <v>0.115</v>
      </c>
      <c r="E76">
        <v>0.12</v>
      </c>
      <c r="F76">
        <v>0.977</v>
      </c>
      <c r="G76">
        <v>1.08</v>
      </c>
      <c r="H76">
        <v>1</v>
      </c>
      <c r="I76">
        <v>1</v>
      </c>
      <c r="J76">
        <v>-1</v>
      </c>
      <c r="K76">
        <v>-1</v>
      </c>
      <c r="L76" t="str">
        <f>HYPERLINK("https://www.defined.fi/sol/7h7cM8dgGNomxp3wjxP6Aoa4eFoJFStDNQsS7DFjpump?maker=7LABrmDb5oHWpQADkFpnejEEAcyCkxWSaUbgKNrsP4K","https://www.defined.fi/sol/7h7cM8dgGNomxp3wjxP6Aoa4eFoJFStDNQsS7DFjpump?maker=7LABrmDb5oHWpQADkFpnejEEAcyCkxWSaUbgKNrsP4K")</f>
        <v>https://www.defined.fi/sol/7h7cM8dgGNomxp3wjxP6Aoa4eFoJFStDNQsS7DFjpump?maker=7LABrmDb5oHWpQADkFpnejEEAcyCkxWSaUbgKNrsP4K</v>
      </c>
      <c r="M76" t="str">
        <f>HYPERLINK("https://dexscreener.com/solana/7h7cM8dgGNomxp3wjxP6Aoa4eFoJFStDNQsS7DFjpump?maker=7LABrmDb5oHWpQADkFpnejEEAcyCkxWSaUbgKNrsP4K","https://dexscreener.com/solana/7h7cM8dgGNomxp3wjxP6Aoa4eFoJFStDNQsS7DFjpump?maker=7LABrmDb5oHWpQADkFpnejEEAcyCkxWSaUbgKNrsP4K")</f>
        <v>https://dexscreener.com/solana/7h7cM8dgGNomxp3wjxP6Aoa4eFoJFStDNQsS7DFjpump?maker=7LABrmDb5oHWpQADkFpnejEEAcyCkxWSaUbgKNrsP4K</v>
      </c>
    </row>
    <row r="77" spans="1:13">
      <c r="A77" t="s">
        <v>158</v>
      </c>
      <c r="B77" t="s">
        <v>159</v>
      </c>
      <c r="C77">
        <v>4</v>
      </c>
      <c r="D77">
        <v>0.124</v>
      </c>
      <c r="E77">
        <v>-1</v>
      </c>
      <c r="F77">
        <v>0.804</v>
      </c>
      <c r="G77">
        <v>0.92</v>
      </c>
      <c r="H77">
        <v>1</v>
      </c>
      <c r="I77">
        <v>1</v>
      </c>
      <c r="J77">
        <v>-1</v>
      </c>
      <c r="K77">
        <v>-1</v>
      </c>
      <c r="L77" t="str">
        <f>HYPERLINK("https://www.defined.fi/sol/EryuMnvqpNHDEtuHNr2SbtGJtsYZswsCGkLFRXjxpump?maker=7LABrmDb5oHWpQADkFpnejEEAcyCkxWSaUbgKNrsP4K","https://www.defined.fi/sol/EryuMnvqpNHDEtuHNr2SbtGJtsYZswsCGkLFRXjxpump?maker=7LABrmDb5oHWpQADkFpnejEEAcyCkxWSaUbgKNrsP4K")</f>
        <v>https://www.defined.fi/sol/EryuMnvqpNHDEtuHNr2SbtGJtsYZswsCGkLFRXjxpump?maker=7LABrmDb5oHWpQADkFpnejEEAcyCkxWSaUbgKNrsP4K</v>
      </c>
      <c r="M77" t="str">
        <f>HYPERLINK("https://dexscreener.com/solana/EryuMnvqpNHDEtuHNr2SbtGJtsYZswsCGkLFRXjxpump?maker=7LABrmDb5oHWpQADkFpnejEEAcyCkxWSaUbgKNrsP4K","https://dexscreener.com/solana/EryuMnvqpNHDEtuHNr2SbtGJtsYZswsCGkLFRXjxpump?maker=7LABrmDb5oHWpQADkFpnejEEAcyCkxWSaUbgKNrsP4K")</f>
        <v>https://dexscreener.com/solana/EryuMnvqpNHDEtuHNr2SbtGJtsYZswsCGkLFRXjxpump?maker=7LABrmDb5oHWpQADkFpnejEEAcyCkxWSaUbgKNrsP4K</v>
      </c>
    </row>
    <row r="78" spans="1:13">
      <c r="A78" t="s">
        <v>160</v>
      </c>
      <c r="B78" t="s">
        <v>161</v>
      </c>
      <c r="C78">
        <v>4</v>
      </c>
      <c r="D78">
        <v>-2</v>
      </c>
      <c r="E78">
        <v>-0.39</v>
      </c>
      <c r="F78">
        <v>5.2</v>
      </c>
      <c r="G78">
        <v>3.15</v>
      </c>
      <c r="H78">
        <v>1</v>
      </c>
      <c r="I78">
        <v>1</v>
      </c>
      <c r="J78">
        <v>-1</v>
      </c>
      <c r="K78">
        <v>-1</v>
      </c>
      <c r="L78" t="str">
        <f>HYPERLINK("https://www.defined.fi/sol/D7wNpeSHSRkM9WjZS96h29oEG4Ev4YHa7C1NYuNfpump?maker=7LABrmDb5oHWpQADkFpnejEEAcyCkxWSaUbgKNrsP4K","https://www.defined.fi/sol/D7wNpeSHSRkM9WjZS96h29oEG4Ev4YHa7C1NYuNfpump?maker=7LABrmDb5oHWpQADkFpnejEEAcyCkxWSaUbgKNrsP4K")</f>
        <v>https://www.defined.fi/sol/D7wNpeSHSRkM9WjZS96h29oEG4Ev4YHa7C1NYuNfpump?maker=7LABrmDb5oHWpQADkFpnejEEAcyCkxWSaUbgKNrsP4K</v>
      </c>
      <c r="M78" t="str">
        <f>HYPERLINK("https://dexscreener.com/solana/D7wNpeSHSRkM9WjZS96h29oEG4Ev4YHa7C1NYuNfpump?maker=7LABrmDb5oHWpQADkFpnejEEAcyCkxWSaUbgKNrsP4K","https://dexscreener.com/solana/D7wNpeSHSRkM9WjZS96h29oEG4Ev4YHa7C1NYuNfpump?maker=7LABrmDb5oHWpQADkFpnejEEAcyCkxWSaUbgKNrsP4K")</f>
        <v>https://dexscreener.com/solana/D7wNpeSHSRkM9WjZS96h29oEG4Ev4YHa7C1NYuNfpump?maker=7LABrmDb5oHWpQADkFpnejEEAcyCkxWSaUbgKNrsP4K</v>
      </c>
    </row>
    <row r="79" spans="1:13">
      <c r="A79" t="s">
        <v>162</v>
      </c>
      <c r="B79" t="s">
        <v>163</v>
      </c>
      <c r="C79">
        <v>4</v>
      </c>
      <c r="D79">
        <v>0.071</v>
      </c>
      <c r="E79">
        <v>-1</v>
      </c>
      <c r="F79">
        <v>2.08</v>
      </c>
      <c r="G79">
        <v>2.13</v>
      </c>
      <c r="H79">
        <v>2</v>
      </c>
      <c r="I79">
        <v>1</v>
      </c>
      <c r="J79">
        <v>-1</v>
      </c>
      <c r="K79">
        <v>-1</v>
      </c>
      <c r="L79" t="str">
        <f>HYPERLINK("https://www.defined.fi/sol/5jyWwiWsjAAeZ1Qv52MsX8iATKeBQJZyDCYTeidvpump?maker=7LABrmDb5oHWpQADkFpnejEEAcyCkxWSaUbgKNrsP4K","https://www.defined.fi/sol/5jyWwiWsjAAeZ1Qv52MsX8iATKeBQJZyDCYTeidvpump?maker=7LABrmDb5oHWpQADkFpnejEEAcyCkxWSaUbgKNrsP4K")</f>
        <v>https://www.defined.fi/sol/5jyWwiWsjAAeZ1Qv52MsX8iATKeBQJZyDCYTeidvpump?maker=7LABrmDb5oHWpQADkFpnejEEAcyCkxWSaUbgKNrsP4K</v>
      </c>
      <c r="M79" t="str">
        <f>HYPERLINK("https://dexscreener.com/solana/5jyWwiWsjAAeZ1Qv52MsX8iATKeBQJZyDCYTeidvpump?maker=7LABrmDb5oHWpQADkFpnejEEAcyCkxWSaUbgKNrsP4K","https://dexscreener.com/solana/5jyWwiWsjAAeZ1Qv52MsX8iATKeBQJZyDCYTeidvpump?maker=7LABrmDb5oHWpQADkFpnejEEAcyCkxWSaUbgKNrsP4K")</f>
        <v>https://dexscreener.com/solana/5jyWwiWsjAAeZ1Qv52MsX8iATKeBQJZyDCYTeidvpump?maker=7LABrmDb5oHWpQADkFpnejEEAcyCkxWSaUbgKNrsP4K</v>
      </c>
    </row>
    <row r="80" spans="1:13">
      <c r="A80" t="s">
        <v>164</v>
      </c>
      <c r="B80" t="s">
        <v>165</v>
      </c>
      <c r="C80">
        <v>4</v>
      </c>
      <c r="D80">
        <v>0.328</v>
      </c>
      <c r="E80">
        <v>-1</v>
      </c>
      <c r="F80">
        <v>1.94</v>
      </c>
      <c r="G80">
        <v>2.25</v>
      </c>
      <c r="H80">
        <v>2</v>
      </c>
      <c r="I80">
        <v>1</v>
      </c>
      <c r="J80">
        <v>-1</v>
      </c>
      <c r="K80">
        <v>-1</v>
      </c>
      <c r="L80" t="str">
        <f>HYPERLINK("https://www.defined.fi/sol/E8tnNDDxfdKbTxVwypGQY2oeivTz2VgvQ5qwW8prpump?maker=7LABrmDb5oHWpQADkFpnejEEAcyCkxWSaUbgKNrsP4K","https://www.defined.fi/sol/E8tnNDDxfdKbTxVwypGQY2oeivTz2VgvQ5qwW8prpump?maker=7LABrmDb5oHWpQADkFpnejEEAcyCkxWSaUbgKNrsP4K")</f>
        <v>https://www.defined.fi/sol/E8tnNDDxfdKbTxVwypGQY2oeivTz2VgvQ5qwW8prpump?maker=7LABrmDb5oHWpQADkFpnejEEAcyCkxWSaUbgKNrsP4K</v>
      </c>
      <c r="M80" t="str">
        <f>HYPERLINK("https://dexscreener.com/solana/E8tnNDDxfdKbTxVwypGQY2oeivTz2VgvQ5qwW8prpump?maker=7LABrmDb5oHWpQADkFpnejEEAcyCkxWSaUbgKNrsP4K","https://dexscreener.com/solana/E8tnNDDxfdKbTxVwypGQY2oeivTz2VgvQ5qwW8prpump?maker=7LABrmDb5oHWpQADkFpnejEEAcyCkxWSaUbgKNrsP4K")</f>
        <v>https://dexscreener.com/solana/E8tnNDDxfdKbTxVwypGQY2oeivTz2VgvQ5qwW8prpump?maker=7LABrmDb5oHWpQADkFpnejEEAcyCkxWSaUbgKNrsP4K</v>
      </c>
    </row>
    <row r="81" spans="1:13">
      <c r="A81" t="s">
        <v>166</v>
      </c>
      <c r="B81" t="s">
        <v>167</v>
      </c>
      <c r="C81">
        <v>4</v>
      </c>
      <c r="D81">
        <v>0.199</v>
      </c>
      <c r="E81">
        <v>-1</v>
      </c>
      <c r="F81">
        <v>0.923</v>
      </c>
      <c r="G81">
        <v>1.11</v>
      </c>
      <c r="H81">
        <v>1</v>
      </c>
      <c r="I81">
        <v>1</v>
      </c>
      <c r="J81">
        <v>-1</v>
      </c>
      <c r="K81">
        <v>-1</v>
      </c>
      <c r="L81" t="str">
        <f>HYPERLINK("https://www.defined.fi/sol/AV44gLCALEPzpCHzBAUEkWbg5nswqhxB8P6CFXgUpump?maker=7LABrmDb5oHWpQADkFpnejEEAcyCkxWSaUbgKNrsP4K","https://www.defined.fi/sol/AV44gLCALEPzpCHzBAUEkWbg5nswqhxB8P6CFXgUpump?maker=7LABrmDb5oHWpQADkFpnejEEAcyCkxWSaUbgKNrsP4K")</f>
        <v>https://www.defined.fi/sol/AV44gLCALEPzpCHzBAUEkWbg5nswqhxB8P6CFXgUpump?maker=7LABrmDb5oHWpQADkFpnejEEAcyCkxWSaUbgKNrsP4K</v>
      </c>
      <c r="M81" t="str">
        <f>HYPERLINK("https://dexscreener.com/solana/AV44gLCALEPzpCHzBAUEkWbg5nswqhxB8P6CFXgUpump?maker=7LABrmDb5oHWpQADkFpnejEEAcyCkxWSaUbgKNrsP4K","https://dexscreener.com/solana/AV44gLCALEPzpCHzBAUEkWbg5nswqhxB8P6CFXgUpump?maker=7LABrmDb5oHWpQADkFpnejEEAcyCkxWSaUbgKNrsP4K")</f>
        <v>https://dexscreener.com/solana/AV44gLCALEPzpCHzBAUEkWbg5nswqhxB8P6CFXgUpump?maker=7LABrmDb5oHWpQADkFpnejEEAcyCkxWSaUbgKNrsP4K</v>
      </c>
    </row>
    <row r="82" spans="1:13">
      <c r="A82" t="s">
        <v>168</v>
      </c>
      <c r="B82" t="s">
        <v>169</v>
      </c>
      <c r="C82">
        <v>4</v>
      </c>
      <c r="D82">
        <v>1.97</v>
      </c>
      <c r="E82">
        <v>0.41</v>
      </c>
      <c r="F82">
        <v>4.86</v>
      </c>
      <c r="G82">
        <v>6.79</v>
      </c>
      <c r="H82">
        <v>1</v>
      </c>
      <c r="I82">
        <v>1</v>
      </c>
      <c r="J82">
        <v>-1</v>
      </c>
      <c r="K82">
        <v>-1</v>
      </c>
      <c r="L82" t="str">
        <f>HYPERLINK("https://www.defined.fi/sol/CHN5RZvK4UiE55RpCMBsUv8H7jt6sEZ87U9pprmvpump?maker=7LABrmDb5oHWpQADkFpnejEEAcyCkxWSaUbgKNrsP4K","https://www.defined.fi/sol/CHN5RZvK4UiE55RpCMBsUv8H7jt6sEZ87U9pprmvpump?maker=7LABrmDb5oHWpQADkFpnejEEAcyCkxWSaUbgKNrsP4K")</f>
        <v>https://www.defined.fi/sol/CHN5RZvK4UiE55RpCMBsUv8H7jt6sEZ87U9pprmvpump?maker=7LABrmDb5oHWpQADkFpnejEEAcyCkxWSaUbgKNrsP4K</v>
      </c>
      <c r="M82" t="str">
        <f>HYPERLINK("https://dexscreener.com/solana/CHN5RZvK4UiE55RpCMBsUv8H7jt6sEZ87U9pprmvpump?maker=7LABrmDb5oHWpQADkFpnejEEAcyCkxWSaUbgKNrsP4K","https://dexscreener.com/solana/CHN5RZvK4UiE55RpCMBsUv8H7jt6sEZ87U9pprmvpump?maker=7LABrmDb5oHWpQADkFpnejEEAcyCkxWSaUbgKNrsP4K")</f>
        <v>https://dexscreener.com/solana/CHN5RZvK4UiE55RpCMBsUv8H7jt6sEZ87U9pprmvpump?maker=7LABrmDb5oHWpQADkFpnejEEAcyCkxWSaUbgKNrsP4K</v>
      </c>
    </row>
    <row r="83" spans="1:13">
      <c r="A83" t="s">
        <v>170</v>
      </c>
      <c r="B83" t="s">
        <v>171</v>
      </c>
      <c r="C83">
        <v>4</v>
      </c>
      <c r="D83">
        <v>0.331</v>
      </c>
      <c r="E83">
        <v>-1</v>
      </c>
      <c r="F83">
        <v>0.967</v>
      </c>
      <c r="G83">
        <v>1.29</v>
      </c>
      <c r="H83">
        <v>1</v>
      </c>
      <c r="I83">
        <v>1</v>
      </c>
      <c r="J83">
        <v>-1</v>
      </c>
      <c r="K83">
        <v>-1</v>
      </c>
      <c r="L83" t="str">
        <f>HYPERLINK("https://www.defined.fi/sol/7zpsJ3HG8HTtkWdiPaVbiTAAx6DxUGe76CBdZHfApump?maker=7LABrmDb5oHWpQADkFpnejEEAcyCkxWSaUbgKNrsP4K","https://www.defined.fi/sol/7zpsJ3HG8HTtkWdiPaVbiTAAx6DxUGe76CBdZHfApump?maker=7LABrmDb5oHWpQADkFpnejEEAcyCkxWSaUbgKNrsP4K")</f>
        <v>https://www.defined.fi/sol/7zpsJ3HG8HTtkWdiPaVbiTAAx6DxUGe76CBdZHfApump?maker=7LABrmDb5oHWpQADkFpnejEEAcyCkxWSaUbgKNrsP4K</v>
      </c>
      <c r="M83" t="str">
        <f>HYPERLINK("https://dexscreener.com/solana/7zpsJ3HG8HTtkWdiPaVbiTAAx6DxUGe76CBdZHfApump?maker=7LABrmDb5oHWpQADkFpnejEEAcyCkxWSaUbgKNrsP4K","https://dexscreener.com/solana/7zpsJ3HG8HTtkWdiPaVbiTAAx6DxUGe76CBdZHfApump?maker=7LABrmDb5oHWpQADkFpnejEEAcyCkxWSaUbgKNrsP4K")</f>
        <v>https://dexscreener.com/solana/7zpsJ3HG8HTtkWdiPaVbiTAAx6DxUGe76CBdZHfApump?maker=7LABrmDb5oHWpQADkFpnejEEAcyCkxWSaUbgKNrsP4K</v>
      </c>
    </row>
    <row r="84" spans="1:13">
      <c r="A84" t="s">
        <v>172</v>
      </c>
      <c r="B84" t="s">
        <v>173</v>
      </c>
      <c r="C84">
        <v>4</v>
      </c>
      <c r="D84">
        <v>-1.58</v>
      </c>
      <c r="E84">
        <v>-1</v>
      </c>
      <c r="F84">
        <v>2.9</v>
      </c>
      <c r="G84">
        <v>1.29</v>
      </c>
      <c r="H84">
        <v>1</v>
      </c>
      <c r="I84">
        <v>1</v>
      </c>
      <c r="J84">
        <v>-1</v>
      </c>
      <c r="K84">
        <v>-1</v>
      </c>
      <c r="L84" t="str">
        <f>HYPERLINK("https://www.defined.fi/sol/2JKdzsTYbrnM8g1Zrk3SYKPepR6pokYZrArjSgG6pump?maker=7LABrmDb5oHWpQADkFpnejEEAcyCkxWSaUbgKNrsP4K","https://www.defined.fi/sol/2JKdzsTYbrnM8g1Zrk3SYKPepR6pokYZrArjSgG6pump?maker=7LABrmDb5oHWpQADkFpnejEEAcyCkxWSaUbgKNrsP4K")</f>
        <v>https://www.defined.fi/sol/2JKdzsTYbrnM8g1Zrk3SYKPepR6pokYZrArjSgG6pump?maker=7LABrmDb5oHWpQADkFpnejEEAcyCkxWSaUbgKNrsP4K</v>
      </c>
      <c r="M84" t="str">
        <f>HYPERLINK("https://dexscreener.com/solana/2JKdzsTYbrnM8g1Zrk3SYKPepR6pokYZrArjSgG6pump?maker=7LABrmDb5oHWpQADkFpnejEEAcyCkxWSaUbgKNrsP4K","https://dexscreener.com/solana/2JKdzsTYbrnM8g1Zrk3SYKPepR6pokYZrArjSgG6pump?maker=7LABrmDb5oHWpQADkFpnejEEAcyCkxWSaUbgKNrsP4K")</f>
        <v>https://dexscreener.com/solana/2JKdzsTYbrnM8g1Zrk3SYKPepR6pokYZrArjSgG6pump?maker=7LABrmDb5oHWpQADkFpnejEEAcyCkxWSaUbgKNrsP4K</v>
      </c>
    </row>
    <row r="85" spans="1:13">
      <c r="A85" t="s">
        <v>174</v>
      </c>
      <c r="B85" t="s">
        <v>175</v>
      </c>
      <c r="C85">
        <v>4</v>
      </c>
      <c r="D85">
        <v>0.771</v>
      </c>
      <c r="E85">
        <v>-1</v>
      </c>
      <c r="F85">
        <v>0.957</v>
      </c>
      <c r="G85">
        <v>1.72</v>
      </c>
      <c r="H85">
        <v>1</v>
      </c>
      <c r="I85">
        <v>1</v>
      </c>
      <c r="J85">
        <v>-1</v>
      </c>
      <c r="K85">
        <v>-1</v>
      </c>
      <c r="L85" t="str">
        <f>HYPERLINK("https://www.defined.fi/sol/4PScwagAdm28nM1YkswXAsFHhEEqdpUuFJTD3GFbpump?maker=7LABrmDb5oHWpQADkFpnejEEAcyCkxWSaUbgKNrsP4K","https://www.defined.fi/sol/4PScwagAdm28nM1YkswXAsFHhEEqdpUuFJTD3GFbpump?maker=7LABrmDb5oHWpQADkFpnejEEAcyCkxWSaUbgKNrsP4K")</f>
        <v>https://www.defined.fi/sol/4PScwagAdm28nM1YkswXAsFHhEEqdpUuFJTD3GFbpump?maker=7LABrmDb5oHWpQADkFpnejEEAcyCkxWSaUbgKNrsP4K</v>
      </c>
      <c r="M85" t="str">
        <f>HYPERLINK("https://dexscreener.com/solana/4PScwagAdm28nM1YkswXAsFHhEEqdpUuFJTD3GFbpump?maker=7LABrmDb5oHWpQADkFpnejEEAcyCkxWSaUbgKNrsP4K","https://dexscreener.com/solana/4PScwagAdm28nM1YkswXAsFHhEEqdpUuFJTD3GFbpump?maker=7LABrmDb5oHWpQADkFpnejEEAcyCkxWSaUbgKNrsP4K")</f>
        <v>https://dexscreener.com/solana/4PScwagAdm28nM1YkswXAsFHhEEqdpUuFJTD3GFbpump?maker=7LABrmDb5oHWpQADkFpnejEEAcyCkxWSaUbgKNrsP4K</v>
      </c>
    </row>
    <row r="86" spans="1:13">
      <c r="A86" t="s">
        <v>176</v>
      </c>
      <c r="B86" t="s">
        <v>177</v>
      </c>
      <c r="C86">
        <v>4</v>
      </c>
      <c r="D86">
        <v>2.1</v>
      </c>
      <c r="E86">
        <v>0.44</v>
      </c>
      <c r="F86">
        <v>4.82</v>
      </c>
      <c r="G86">
        <v>6.87</v>
      </c>
      <c r="H86">
        <v>1</v>
      </c>
      <c r="I86">
        <v>1</v>
      </c>
      <c r="J86">
        <v>-1</v>
      </c>
      <c r="K86">
        <v>-1</v>
      </c>
      <c r="L86" t="str">
        <f>HYPERLINK("https://www.defined.fi/sol/Ap1LGvmiznrJKD1N7vGv9VHhziZDiyuSt2SMRSXhpump?maker=7LABrmDb5oHWpQADkFpnejEEAcyCkxWSaUbgKNrsP4K","https://www.defined.fi/sol/Ap1LGvmiznrJKD1N7vGv9VHhziZDiyuSt2SMRSXhpump?maker=7LABrmDb5oHWpQADkFpnejEEAcyCkxWSaUbgKNrsP4K")</f>
        <v>https://www.defined.fi/sol/Ap1LGvmiznrJKD1N7vGv9VHhziZDiyuSt2SMRSXhpump?maker=7LABrmDb5oHWpQADkFpnejEEAcyCkxWSaUbgKNrsP4K</v>
      </c>
      <c r="M86" t="str">
        <f>HYPERLINK("https://dexscreener.com/solana/Ap1LGvmiznrJKD1N7vGv9VHhziZDiyuSt2SMRSXhpump?maker=7LABrmDb5oHWpQADkFpnejEEAcyCkxWSaUbgKNrsP4K","https://dexscreener.com/solana/Ap1LGvmiznrJKD1N7vGv9VHhziZDiyuSt2SMRSXhpump?maker=7LABrmDb5oHWpQADkFpnejEEAcyCkxWSaUbgKNrsP4K")</f>
        <v>https://dexscreener.com/solana/Ap1LGvmiznrJKD1N7vGv9VHhziZDiyuSt2SMRSXhpump?maker=7LABrmDb5oHWpQADkFpnejEEAcyCkxWSaUbgKNrsP4K</v>
      </c>
    </row>
    <row r="87" spans="1:13">
      <c r="A87" t="s">
        <v>178</v>
      </c>
      <c r="B87" t="s">
        <v>179</v>
      </c>
      <c r="C87">
        <v>4</v>
      </c>
      <c r="D87">
        <v>0.298</v>
      </c>
      <c r="E87">
        <v>0.06</v>
      </c>
      <c r="F87">
        <v>4.88</v>
      </c>
      <c r="G87">
        <v>5.13</v>
      </c>
      <c r="H87">
        <v>1</v>
      </c>
      <c r="I87">
        <v>1</v>
      </c>
      <c r="J87">
        <v>-1</v>
      </c>
      <c r="K87">
        <v>-1</v>
      </c>
      <c r="L87" t="str">
        <f>HYPERLINK("https://www.defined.fi/sol/J9TT6b1Yv8ZJi4FqYTzsuYUJwW1wMapZ5acWvjxA1ogH?maker=7LABrmDb5oHWpQADkFpnejEEAcyCkxWSaUbgKNrsP4K","https://www.defined.fi/sol/J9TT6b1Yv8ZJi4FqYTzsuYUJwW1wMapZ5acWvjxA1ogH?maker=7LABrmDb5oHWpQADkFpnejEEAcyCkxWSaUbgKNrsP4K")</f>
        <v>https://www.defined.fi/sol/J9TT6b1Yv8ZJi4FqYTzsuYUJwW1wMapZ5acWvjxA1ogH?maker=7LABrmDb5oHWpQADkFpnejEEAcyCkxWSaUbgKNrsP4K</v>
      </c>
      <c r="M87" t="str">
        <f>HYPERLINK("https://dexscreener.com/solana/J9TT6b1Yv8ZJi4FqYTzsuYUJwW1wMapZ5acWvjxA1ogH?maker=7LABrmDb5oHWpQADkFpnejEEAcyCkxWSaUbgKNrsP4K","https://dexscreener.com/solana/J9TT6b1Yv8ZJi4FqYTzsuYUJwW1wMapZ5acWvjxA1ogH?maker=7LABrmDb5oHWpQADkFpnejEEAcyCkxWSaUbgKNrsP4K")</f>
        <v>https://dexscreener.com/solana/J9TT6b1Yv8ZJi4FqYTzsuYUJwW1wMapZ5acWvjxA1ogH?maker=7LABrmDb5oHWpQADkFpnejEEAcyCkxWSaUbgKNrsP4K</v>
      </c>
    </row>
    <row r="88" spans="1:13">
      <c r="A88" t="s">
        <v>180</v>
      </c>
      <c r="B88" t="s">
        <v>181</v>
      </c>
      <c r="C88">
        <v>4</v>
      </c>
      <c r="D88">
        <v>0.874</v>
      </c>
      <c r="E88">
        <v>-1</v>
      </c>
      <c r="F88">
        <v>1.12</v>
      </c>
      <c r="G88">
        <v>1.98</v>
      </c>
      <c r="H88">
        <v>1</v>
      </c>
      <c r="I88">
        <v>1</v>
      </c>
      <c r="J88">
        <v>-1</v>
      </c>
      <c r="K88">
        <v>-1</v>
      </c>
      <c r="L88" t="str">
        <f>HYPERLINK("https://www.defined.fi/sol/2Nh6SQ9FENvmsRG4pMqWRsJp7Wpni2brePxtsuH7pump?maker=7LABrmDb5oHWpQADkFpnejEEAcyCkxWSaUbgKNrsP4K","https://www.defined.fi/sol/2Nh6SQ9FENvmsRG4pMqWRsJp7Wpni2brePxtsuH7pump?maker=7LABrmDb5oHWpQADkFpnejEEAcyCkxWSaUbgKNrsP4K")</f>
        <v>https://www.defined.fi/sol/2Nh6SQ9FENvmsRG4pMqWRsJp7Wpni2brePxtsuH7pump?maker=7LABrmDb5oHWpQADkFpnejEEAcyCkxWSaUbgKNrsP4K</v>
      </c>
      <c r="M88" t="str">
        <f>HYPERLINK("https://dexscreener.com/solana/2Nh6SQ9FENvmsRG4pMqWRsJp7Wpni2brePxtsuH7pump?maker=7LABrmDb5oHWpQADkFpnejEEAcyCkxWSaUbgKNrsP4K","https://dexscreener.com/solana/2Nh6SQ9FENvmsRG4pMqWRsJp7Wpni2brePxtsuH7pump?maker=7LABrmDb5oHWpQADkFpnejEEAcyCkxWSaUbgKNrsP4K")</f>
        <v>https://dexscreener.com/solana/2Nh6SQ9FENvmsRG4pMqWRsJp7Wpni2brePxtsuH7pump?maker=7LABrmDb5oHWpQADkFpnejEEAcyCkxWSaUbgKNrsP4K</v>
      </c>
    </row>
    <row r="89" spans="1:13">
      <c r="A89" t="s">
        <v>182</v>
      </c>
      <c r="B89" t="s">
        <v>14</v>
      </c>
      <c r="C89">
        <v>4</v>
      </c>
      <c r="D89">
        <v>-2.31</v>
      </c>
      <c r="E89">
        <v>-1</v>
      </c>
      <c r="F89">
        <v>4.3</v>
      </c>
      <c r="G89">
        <v>1.95</v>
      </c>
      <c r="H89">
        <v>1</v>
      </c>
      <c r="I89">
        <v>1</v>
      </c>
      <c r="J89">
        <v>-1</v>
      </c>
      <c r="K89">
        <v>-1</v>
      </c>
      <c r="L89" t="str">
        <f>HYPERLINK("https://www.defined.fi/sol/8cZvU9fXLdnqXdBQYY4nYmRFtqqvL65Lgkm8cCjNpump?maker=7LABrmDb5oHWpQADkFpnejEEAcyCkxWSaUbgKNrsP4K","https://www.defined.fi/sol/8cZvU9fXLdnqXdBQYY4nYmRFtqqvL65Lgkm8cCjNpump?maker=7LABrmDb5oHWpQADkFpnejEEAcyCkxWSaUbgKNrsP4K")</f>
        <v>https://www.defined.fi/sol/8cZvU9fXLdnqXdBQYY4nYmRFtqqvL65Lgkm8cCjNpump?maker=7LABrmDb5oHWpQADkFpnejEEAcyCkxWSaUbgKNrsP4K</v>
      </c>
      <c r="M89" t="str">
        <f>HYPERLINK("https://dexscreener.com/solana/8cZvU9fXLdnqXdBQYY4nYmRFtqqvL65Lgkm8cCjNpump?maker=7LABrmDb5oHWpQADkFpnejEEAcyCkxWSaUbgKNrsP4K","https://dexscreener.com/solana/8cZvU9fXLdnqXdBQYY4nYmRFtqqvL65Lgkm8cCjNpump?maker=7LABrmDb5oHWpQADkFpnejEEAcyCkxWSaUbgKNrsP4K")</f>
        <v>https://dexscreener.com/solana/8cZvU9fXLdnqXdBQYY4nYmRFtqqvL65Lgkm8cCjNpump?maker=7LABrmDb5oHWpQADkFpnejEEAcyCkxWSaUbgKNrsP4K</v>
      </c>
    </row>
    <row r="90" spans="1:13">
      <c r="A90" t="s">
        <v>183</v>
      </c>
      <c r="B90" t="s">
        <v>184</v>
      </c>
      <c r="C90">
        <v>4</v>
      </c>
      <c r="D90">
        <v>7.18</v>
      </c>
      <c r="E90">
        <v>0.49</v>
      </c>
      <c r="F90">
        <v>14.92</v>
      </c>
      <c r="G90">
        <v>21.95</v>
      </c>
      <c r="H90">
        <v>3</v>
      </c>
      <c r="I90">
        <v>1</v>
      </c>
      <c r="J90">
        <v>-1</v>
      </c>
      <c r="K90">
        <v>-1</v>
      </c>
      <c r="L90" t="str">
        <f>HYPERLINK("https://www.defined.fi/sol/82QjqWG4Fyk2FGQF8j1qzKRdr6416J6KLWtmeWbSpump?maker=7LABrmDb5oHWpQADkFpnejEEAcyCkxWSaUbgKNrsP4K","https://www.defined.fi/sol/82QjqWG4Fyk2FGQF8j1qzKRdr6416J6KLWtmeWbSpump?maker=7LABrmDb5oHWpQADkFpnejEEAcyCkxWSaUbgKNrsP4K")</f>
        <v>https://www.defined.fi/sol/82QjqWG4Fyk2FGQF8j1qzKRdr6416J6KLWtmeWbSpump?maker=7LABrmDb5oHWpQADkFpnejEEAcyCkxWSaUbgKNrsP4K</v>
      </c>
      <c r="M90" t="str">
        <f>HYPERLINK("https://dexscreener.com/solana/82QjqWG4Fyk2FGQF8j1qzKRdr6416J6KLWtmeWbSpump?maker=7LABrmDb5oHWpQADkFpnejEEAcyCkxWSaUbgKNrsP4K","https://dexscreener.com/solana/82QjqWG4Fyk2FGQF8j1qzKRdr6416J6KLWtmeWbSpump?maker=7LABrmDb5oHWpQADkFpnejEEAcyCkxWSaUbgKNrsP4K")</f>
        <v>https://dexscreener.com/solana/82QjqWG4Fyk2FGQF8j1qzKRdr6416J6KLWtmeWbSpump?maker=7LABrmDb5oHWpQADkFpnejEEAcyCkxWSaUbgKNrsP4K</v>
      </c>
    </row>
    <row r="91" spans="1:13">
      <c r="A91" t="s">
        <v>185</v>
      </c>
      <c r="B91" t="s">
        <v>186</v>
      </c>
      <c r="C91">
        <v>5</v>
      </c>
      <c r="D91">
        <v>0.54</v>
      </c>
      <c r="E91">
        <v>-1</v>
      </c>
      <c r="F91">
        <v>0.971</v>
      </c>
      <c r="G91">
        <v>1.5</v>
      </c>
      <c r="H91">
        <v>1</v>
      </c>
      <c r="I91">
        <v>1</v>
      </c>
      <c r="J91">
        <v>-1</v>
      </c>
      <c r="K91">
        <v>-1</v>
      </c>
      <c r="L91" t="str">
        <f>HYPERLINK("https://www.defined.fi/sol/8ujJZM1WK93qWffQ4w1gBPKtFfn39WoLGyKFLNAJ5XDt?maker=7LABrmDb5oHWpQADkFpnejEEAcyCkxWSaUbgKNrsP4K","https://www.defined.fi/sol/8ujJZM1WK93qWffQ4w1gBPKtFfn39WoLGyKFLNAJ5XDt?maker=7LABrmDb5oHWpQADkFpnejEEAcyCkxWSaUbgKNrsP4K")</f>
        <v>https://www.defined.fi/sol/8ujJZM1WK93qWffQ4w1gBPKtFfn39WoLGyKFLNAJ5XDt?maker=7LABrmDb5oHWpQADkFpnejEEAcyCkxWSaUbgKNrsP4K</v>
      </c>
      <c r="M91" t="str">
        <f>HYPERLINK("https://dexscreener.com/solana/8ujJZM1WK93qWffQ4w1gBPKtFfn39WoLGyKFLNAJ5XDt?maker=7LABrmDb5oHWpQADkFpnejEEAcyCkxWSaUbgKNrsP4K","https://dexscreener.com/solana/8ujJZM1WK93qWffQ4w1gBPKtFfn39WoLGyKFLNAJ5XDt?maker=7LABrmDb5oHWpQADkFpnejEEAcyCkxWSaUbgKNrsP4K")</f>
        <v>https://dexscreener.com/solana/8ujJZM1WK93qWffQ4w1gBPKtFfn39WoLGyKFLNAJ5XDt?maker=7LABrmDb5oHWpQADkFpnejEEAcyCkxWSaUbgKNrsP4K</v>
      </c>
    </row>
    <row r="92" spans="1:13">
      <c r="A92" t="s">
        <v>187</v>
      </c>
      <c r="B92" t="s">
        <v>186</v>
      </c>
      <c r="C92">
        <v>5</v>
      </c>
      <c r="D92">
        <v>-1.31</v>
      </c>
      <c r="E92">
        <v>-1</v>
      </c>
      <c r="F92">
        <v>2.91</v>
      </c>
      <c r="G92">
        <v>1.57</v>
      </c>
      <c r="H92">
        <v>2</v>
      </c>
      <c r="I92">
        <v>1</v>
      </c>
      <c r="J92">
        <v>-1</v>
      </c>
      <c r="K92">
        <v>-1</v>
      </c>
      <c r="L92" t="str">
        <f>HYPERLINK("https://www.defined.fi/sol/CM9VouBZ6E6QXSgsobNZRJcyfQVmD9U9mrTLxYKgpump?maker=7LABrmDb5oHWpQADkFpnejEEAcyCkxWSaUbgKNrsP4K","https://www.defined.fi/sol/CM9VouBZ6E6QXSgsobNZRJcyfQVmD9U9mrTLxYKgpump?maker=7LABrmDb5oHWpQADkFpnejEEAcyCkxWSaUbgKNrsP4K")</f>
        <v>https://www.defined.fi/sol/CM9VouBZ6E6QXSgsobNZRJcyfQVmD9U9mrTLxYKgpump?maker=7LABrmDb5oHWpQADkFpnejEEAcyCkxWSaUbgKNrsP4K</v>
      </c>
      <c r="M92" t="str">
        <f>HYPERLINK("https://dexscreener.com/solana/CM9VouBZ6E6QXSgsobNZRJcyfQVmD9U9mrTLxYKgpump?maker=7LABrmDb5oHWpQADkFpnejEEAcyCkxWSaUbgKNrsP4K","https://dexscreener.com/solana/CM9VouBZ6E6QXSgsobNZRJcyfQVmD9U9mrTLxYKgpump?maker=7LABrmDb5oHWpQADkFpnejEEAcyCkxWSaUbgKNrsP4K")</f>
        <v>https://dexscreener.com/solana/CM9VouBZ6E6QXSgsobNZRJcyfQVmD9U9mrTLxYKgpump?maker=7LABrmDb5oHWpQADkFpnejEEAcyCkxWSaUbgKNrsP4K</v>
      </c>
    </row>
    <row r="93" spans="1:13">
      <c r="A93" t="s">
        <v>188</v>
      </c>
      <c r="B93" t="s">
        <v>189</v>
      </c>
      <c r="C93">
        <v>5</v>
      </c>
      <c r="D93">
        <v>-18.67</v>
      </c>
      <c r="E93">
        <v>-0.55</v>
      </c>
      <c r="F93">
        <v>34.69</v>
      </c>
      <c r="G93">
        <v>15.56</v>
      </c>
      <c r="H93">
        <v>7</v>
      </c>
      <c r="I93">
        <v>3</v>
      </c>
      <c r="J93">
        <v>-1</v>
      </c>
      <c r="K93">
        <v>-1</v>
      </c>
      <c r="L93" t="str">
        <f>HYPERLINK("https://www.defined.fi/sol/3D1domeeRkm6e96794DiLXapQFziEihfDddiHbUHpump?maker=7LABrmDb5oHWpQADkFpnejEEAcyCkxWSaUbgKNrsP4K","https://www.defined.fi/sol/3D1domeeRkm6e96794DiLXapQFziEihfDddiHbUHpump?maker=7LABrmDb5oHWpQADkFpnejEEAcyCkxWSaUbgKNrsP4K")</f>
        <v>https://www.defined.fi/sol/3D1domeeRkm6e96794DiLXapQFziEihfDddiHbUHpump?maker=7LABrmDb5oHWpQADkFpnejEEAcyCkxWSaUbgKNrsP4K</v>
      </c>
      <c r="M93" t="str">
        <f>HYPERLINK("https://dexscreener.com/solana/3D1domeeRkm6e96794DiLXapQFziEihfDddiHbUHpump?maker=7LABrmDb5oHWpQADkFpnejEEAcyCkxWSaUbgKNrsP4K","https://dexscreener.com/solana/3D1domeeRkm6e96794DiLXapQFziEihfDddiHbUHpump?maker=7LABrmDb5oHWpQADkFpnejEEAcyCkxWSaUbgKNrsP4K")</f>
        <v>https://dexscreener.com/solana/3D1domeeRkm6e96794DiLXapQFziEihfDddiHbUHpump?maker=7LABrmDb5oHWpQADkFpnejEEAcyCkxWSaUbgKNrsP4K</v>
      </c>
    </row>
    <row r="94" spans="1:13">
      <c r="A94" t="s">
        <v>190</v>
      </c>
      <c r="B94" t="s">
        <v>191</v>
      </c>
      <c r="C94">
        <v>5</v>
      </c>
      <c r="D94">
        <v>-2.84</v>
      </c>
      <c r="E94">
        <v>-0.59</v>
      </c>
      <c r="F94">
        <v>4.89</v>
      </c>
      <c r="G94">
        <v>2</v>
      </c>
      <c r="H94">
        <v>1</v>
      </c>
      <c r="I94">
        <v>1</v>
      </c>
      <c r="J94">
        <v>-1</v>
      </c>
      <c r="K94">
        <v>-1</v>
      </c>
      <c r="L94" t="str">
        <f>HYPERLINK("https://www.defined.fi/sol/E2Zmd6LyiKLfqoaXoumzMShTrj4y4QhR6pE6YdMHpump?maker=7LABrmDb5oHWpQADkFpnejEEAcyCkxWSaUbgKNrsP4K","https://www.defined.fi/sol/E2Zmd6LyiKLfqoaXoumzMShTrj4y4QhR6pE6YdMHpump?maker=7LABrmDb5oHWpQADkFpnejEEAcyCkxWSaUbgKNrsP4K")</f>
        <v>https://www.defined.fi/sol/E2Zmd6LyiKLfqoaXoumzMShTrj4y4QhR6pE6YdMHpump?maker=7LABrmDb5oHWpQADkFpnejEEAcyCkxWSaUbgKNrsP4K</v>
      </c>
      <c r="M94" t="str">
        <f>HYPERLINK("https://dexscreener.com/solana/E2Zmd6LyiKLfqoaXoumzMShTrj4y4QhR6pE6YdMHpump?maker=7LABrmDb5oHWpQADkFpnejEEAcyCkxWSaUbgKNrsP4K","https://dexscreener.com/solana/E2Zmd6LyiKLfqoaXoumzMShTrj4y4QhR6pE6YdMHpump?maker=7LABrmDb5oHWpQADkFpnejEEAcyCkxWSaUbgKNrsP4K")</f>
        <v>https://dexscreener.com/solana/E2Zmd6LyiKLfqoaXoumzMShTrj4y4QhR6pE6YdMHpump?maker=7LABrmDb5oHWpQADkFpnejEEAcyCkxWSaUbgKNrsP4K</v>
      </c>
    </row>
    <row r="95" spans="1:13">
      <c r="A95" t="s">
        <v>192</v>
      </c>
      <c r="B95" t="s">
        <v>193</v>
      </c>
      <c r="C95">
        <v>5</v>
      </c>
      <c r="D95">
        <v>-0.317</v>
      </c>
      <c r="E95">
        <v>-1</v>
      </c>
      <c r="F95">
        <v>0.979</v>
      </c>
      <c r="G95">
        <v>0.653</v>
      </c>
      <c r="H95">
        <v>1</v>
      </c>
      <c r="I95">
        <v>1</v>
      </c>
      <c r="J95">
        <v>-1</v>
      </c>
      <c r="K95">
        <v>-1</v>
      </c>
      <c r="L95" t="str">
        <f>HYPERLINK("https://www.defined.fi/sol/9NdtWUTr851hwDrwkdRnhXYU2cc69jB6uTcNj7mapump?maker=7LABrmDb5oHWpQADkFpnejEEAcyCkxWSaUbgKNrsP4K","https://www.defined.fi/sol/9NdtWUTr851hwDrwkdRnhXYU2cc69jB6uTcNj7mapump?maker=7LABrmDb5oHWpQADkFpnejEEAcyCkxWSaUbgKNrsP4K")</f>
        <v>https://www.defined.fi/sol/9NdtWUTr851hwDrwkdRnhXYU2cc69jB6uTcNj7mapump?maker=7LABrmDb5oHWpQADkFpnejEEAcyCkxWSaUbgKNrsP4K</v>
      </c>
      <c r="M95" t="str">
        <f>HYPERLINK("https://dexscreener.com/solana/9NdtWUTr851hwDrwkdRnhXYU2cc69jB6uTcNj7mapump?maker=7LABrmDb5oHWpQADkFpnejEEAcyCkxWSaUbgKNrsP4K","https://dexscreener.com/solana/9NdtWUTr851hwDrwkdRnhXYU2cc69jB6uTcNj7mapump?maker=7LABrmDb5oHWpQADkFpnejEEAcyCkxWSaUbgKNrsP4K")</f>
        <v>https://dexscreener.com/solana/9NdtWUTr851hwDrwkdRnhXYU2cc69jB6uTcNj7mapump?maker=7LABrmDb5oHWpQADkFpnejEEAcyCkxWSaUbgKNrsP4K</v>
      </c>
    </row>
    <row r="96" spans="1:13">
      <c r="A96" t="s">
        <v>194</v>
      </c>
      <c r="B96" t="s">
        <v>195</v>
      </c>
      <c r="C96">
        <v>5</v>
      </c>
      <c r="D96">
        <v>-2.39</v>
      </c>
      <c r="E96">
        <v>-0.47</v>
      </c>
      <c r="F96">
        <v>5.15</v>
      </c>
      <c r="G96">
        <v>2.71</v>
      </c>
      <c r="H96">
        <v>1</v>
      </c>
      <c r="I96">
        <v>1</v>
      </c>
      <c r="J96">
        <v>-1</v>
      </c>
      <c r="K96">
        <v>-1</v>
      </c>
      <c r="L96" t="str">
        <f>HYPERLINK("https://www.defined.fi/sol/EYrci5wDqErWHXjKPLxeWtbXq36JcFKzCC7JoMi1pump?maker=7LABrmDb5oHWpQADkFpnejEEAcyCkxWSaUbgKNrsP4K","https://www.defined.fi/sol/EYrci5wDqErWHXjKPLxeWtbXq36JcFKzCC7JoMi1pump?maker=7LABrmDb5oHWpQADkFpnejEEAcyCkxWSaUbgKNrsP4K")</f>
        <v>https://www.defined.fi/sol/EYrci5wDqErWHXjKPLxeWtbXq36JcFKzCC7JoMi1pump?maker=7LABrmDb5oHWpQADkFpnejEEAcyCkxWSaUbgKNrsP4K</v>
      </c>
      <c r="M96" t="str">
        <f>HYPERLINK("https://dexscreener.com/solana/EYrci5wDqErWHXjKPLxeWtbXq36JcFKzCC7JoMi1pump?maker=7LABrmDb5oHWpQADkFpnejEEAcyCkxWSaUbgKNrsP4K","https://dexscreener.com/solana/EYrci5wDqErWHXjKPLxeWtbXq36JcFKzCC7JoMi1pump?maker=7LABrmDb5oHWpQADkFpnejEEAcyCkxWSaUbgKNrsP4K")</f>
        <v>https://dexscreener.com/solana/EYrci5wDqErWHXjKPLxeWtbXq36JcFKzCC7JoMi1pump?maker=7LABrmDb5oHWpQADkFpnejEEAcyCkxWSaUbgKNrsP4K</v>
      </c>
    </row>
    <row r="97" spans="1:13">
      <c r="A97" t="s">
        <v>196</v>
      </c>
      <c r="B97" t="s">
        <v>197</v>
      </c>
      <c r="C97">
        <v>5</v>
      </c>
      <c r="D97">
        <v>1.63</v>
      </c>
      <c r="E97">
        <v>0.08</v>
      </c>
      <c r="F97">
        <v>20.71</v>
      </c>
      <c r="G97">
        <v>21.63</v>
      </c>
      <c r="H97">
        <v>3</v>
      </c>
      <c r="I97">
        <v>5</v>
      </c>
      <c r="J97">
        <v>-1</v>
      </c>
      <c r="K97">
        <v>-1</v>
      </c>
      <c r="L97" t="str">
        <f>HYPERLINK("https://www.defined.fi/sol/39Mzpdw7NDGiXmZZGWiCdR6Nzoc7muWuYkPsVDV4pump?maker=7LABrmDb5oHWpQADkFpnejEEAcyCkxWSaUbgKNrsP4K","https://www.defined.fi/sol/39Mzpdw7NDGiXmZZGWiCdR6Nzoc7muWuYkPsVDV4pump?maker=7LABrmDb5oHWpQADkFpnejEEAcyCkxWSaUbgKNrsP4K")</f>
        <v>https://www.defined.fi/sol/39Mzpdw7NDGiXmZZGWiCdR6Nzoc7muWuYkPsVDV4pump?maker=7LABrmDb5oHWpQADkFpnejEEAcyCkxWSaUbgKNrsP4K</v>
      </c>
      <c r="M97" t="str">
        <f>HYPERLINK("https://dexscreener.com/solana/39Mzpdw7NDGiXmZZGWiCdR6Nzoc7muWuYkPsVDV4pump?maker=7LABrmDb5oHWpQADkFpnejEEAcyCkxWSaUbgKNrsP4K","https://dexscreener.com/solana/39Mzpdw7NDGiXmZZGWiCdR6Nzoc7muWuYkPsVDV4pump?maker=7LABrmDb5oHWpQADkFpnejEEAcyCkxWSaUbgKNrsP4K")</f>
        <v>https://dexscreener.com/solana/39Mzpdw7NDGiXmZZGWiCdR6Nzoc7muWuYkPsVDV4pump?maker=7LABrmDb5oHWpQADkFpnejEEAcyCkxWSaUbgKNrsP4K</v>
      </c>
    </row>
    <row r="98" spans="1:13">
      <c r="A98" t="s">
        <v>198</v>
      </c>
      <c r="B98" t="s">
        <v>181</v>
      </c>
      <c r="C98">
        <v>5</v>
      </c>
      <c r="D98">
        <v>0.413</v>
      </c>
      <c r="E98">
        <v>0.43</v>
      </c>
      <c r="F98">
        <v>0.978</v>
      </c>
      <c r="G98">
        <v>1.38</v>
      </c>
      <c r="H98">
        <v>1</v>
      </c>
      <c r="I98">
        <v>1</v>
      </c>
      <c r="J98">
        <v>-1</v>
      </c>
      <c r="K98">
        <v>-1</v>
      </c>
      <c r="L98" t="str">
        <f>HYPERLINK("https://www.defined.fi/sol/EEtTEC3xJQujmJCA1RxcvELBgEFE6jMPxdaDNyMdpump?maker=7LABrmDb5oHWpQADkFpnejEEAcyCkxWSaUbgKNrsP4K","https://www.defined.fi/sol/EEtTEC3xJQujmJCA1RxcvELBgEFE6jMPxdaDNyMdpump?maker=7LABrmDb5oHWpQADkFpnejEEAcyCkxWSaUbgKNrsP4K")</f>
        <v>https://www.defined.fi/sol/EEtTEC3xJQujmJCA1RxcvELBgEFE6jMPxdaDNyMdpump?maker=7LABrmDb5oHWpQADkFpnejEEAcyCkxWSaUbgKNrsP4K</v>
      </c>
      <c r="M98" t="str">
        <f>HYPERLINK("https://dexscreener.com/solana/EEtTEC3xJQujmJCA1RxcvELBgEFE6jMPxdaDNyMdpump?maker=7LABrmDb5oHWpQADkFpnejEEAcyCkxWSaUbgKNrsP4K","https://dexscreener.com/solana/EEtTEC3xJQujmJCA1RxcvELBgEFE6jMPxdaDNyMdpump?maker=7LABrmDb5oHWpQADkFpnejEEAcyCkxWSaUbgKNrsP4K")</f>
        <v>https://dexscreener.com/solana/EEtTEC3xJQujmJCA1RxcvELBgEFE6jMPxdaDNyMdpump?maker=7LABrmDb5oHWpQADkFpnejEEAcyCkxWSaUbgKNrsP4K</v>
      </c>
    </row>
    <row r="99" spans="1:13">
      <c r="A99" t="s">
        <v>199</v>
      </c>
      <c r="B99" t="s">
        <v>200</v>
      </c>
      <c r="C99">
        <v>5</v>
      </c>
      <c r="D99">
        <v>-3.89</v>
      </c>
      <c r="E99">
        <v>-1</v>
      </c>
      <c r="F99">
        <v>5.41</v>
      </c>
      <c r="G99">
        <v>1.47</v>
      </c>
      <c r="H99">
        <v>1</v>
      </c>
      <c r="I99">
        <v>1</v>
      </c>
      <c r="J99">
        <v>-1</v>
      </c>
      <c r="K99">
        <v>-1</v>
      </c>
      <c r="L99" t="str">
        <f>HYPERLINK("https://www.defined.fi/sol/24jR41ebG5XW7AbvBDfiSzMMxHiXjJa6qmQUGgKYpump?maker=7LABrmDb5oHWpQADkFpnejEEAcyCkxWSaUbgKNrsP4K","https://www.defined.fi/sol/24jR41ebG5XW7AbvBDfiSzMMxHiXjJa6qmQUGgKYpump?maker=7LABrmDb5oHWpQADkFpnejEEAcyCkxWSaUbgKNrsP4K")</f>
        <v>https://www.defined.fi/sol/24jR41ebG5XW7AbvBDfiSzMMxHiXjJa6qmQUGgKYpump?maker=7LABrmDb5oHWpQADkFpnejEEAcyCkxWSaUbgKNrsP4K</v>
      </c>
      <c r="M99" t="str">
        <f>HYPERLINK("https://dexscreener.com/solana/24jR41ebG5XW7AbvBDfiSzMMxHiXjJa6qmQUGgKYpump?maker=7LABrmDb5oHWpQADkFpnejEEAcyCkxWSaUbgKNrsP4K","https://dexscreener.com/solana/24jR41ebG5XW7AbvBDfiSzMMxHiXjJa6qmQUGgKYpump?maker=7LABrmDb5oHWpQADkFpnejEEAcyCkxWSaUbgKNrsP4K")</f>
        <v>https://dexscreener.com/solana/24jR41ebG5XW7AbvBDfiSzMMxHiXjJa6qmQUGgKYpump?maker=7LABrmDb5oHWpQADkFpnejEEAcyCkxWSaUbgKNrsP4K</v>
      </c>
    </row>
    <row r="100" spans="1:13">
      <c r="A100" t="s">
        <v>201</v>
      </c>
      <c r="B100" t="s">
        <v>202</v>
      </c>
      <c r="C100">
        <v>5</v>
      </c>
      <c r="D100">
        <v>0.717</v>
      </c>
      <c r="E100">
        <v>-1</v>
      </c>
      <c r="F100">
        <v>0.972</v>
      </c>
      <c r="G100">
        <v>1.68</v>
      </c>
      <c r="H100">
        <v>1</v>
      </c>
      <c r="I100">
        <v>1</v>
      </c>
      <c r="J100">
        <v>-1</v>
      </c>
      <c r="K100">
        <v>-1</v>
      </c>
      <c r="L100" t="str">
        <f>HYPERLINK("https://www.defined.fi/sol/4P7r7u2kShuqyZgV1fBJ3QH3DcEyRRPkS9NRqcP9pump?maker=7LABrmDb5oHWpQADkFpnejEEAcyCkxWSaUbgKNrsP4K","https://www.defined.fi/sol/4P7r7u2kShuqyZgV1fBJ3QH3DcEyRRPkS9NRqcP9pump?maker=7LABrmDb5oHWpQADkFpnejEEAcyCkxWSaUbgKNrsP4K")</f>
        <v>https://www.defined.fi/sol/4P7r7u2kShuqyZgV1fBJ3QH3DcEyRRPkS9NRqcP9pump?maker=7LABrmDb5oHWpQADkFpnejEEAcyCkxWSaUbgKNrsP4K</v>
      </c>
      <c r="M100" t="str">
        <f>HYPERLINK("https://dexscreener.com/solana/4P7r7u2kShuqyZgV1fBJ3QH3DcEyRRPkS9NRqcP9pump?maker=7LABrmDb5oHWpQADkFpnejEEAcyCkxWSaUbgKNrsP4K","https://dexscreener.com/solana/4P7r7u2kShuqyZgV1fBJ3QH3DcEyRRPkS9NRqcP9pump?maker=7LABrmDb5oHWpQADkFpnejEEAcyCkxWSaUbgKNrsP4K")</f>
        <v>https://dexscreener.com/solana/4P7r7u2kShuqyZgV1fBJ3QH3DcEyRRPkS9NRqcP9pump?maker=7LABrmDb5oHWpQADkFpnejEEAcyCkxWSaUbgKNrsP4K</v>
      </c>
    </row>
    <row r="101" spans="1:13">
      <c r="A101" t="s">
        <v>203</v>
      </c>
      <c r="B101" t="s">
        <v>204</v>
      </c>
      <c r="C101">
        <v>5</v>
      </c>
      <c r="D101">
        <v>-16.75</v>
      </c>
      <c r="E101">
        <v>-0.39</v>
      </c>
      <c r="F101">
        <v>43.14</v>
      </c>
      <c r="G101">
        <v>26.3</v>
      </c>
      <c r="H101">
        <v>9</v>
      </c>
      <c r="I101">
        <v>4</v>
      </c>
      <c r="J101">
        <v>-1</v>
      </c>
      <c r="K101">
        <v>-1</v>
      </c>
      <c r="L101" t="str">
        <f>HYPERLINK("https://www.defined.fi/sol/CJA4R4Bibxnvthy4fNqmdcsaUjG58QKHxY2GtS91pump?maker=7LABrmDb5oHWpQADkFpnejEEAcyCkxWSaUbgKNrsP4K","https://www.defined.fi/sol/CJA4R4Bibxnvthy4fNqmdcsaUjG58QKHxY2GtS91pump?maker=7LABrmDb5oHWpQADkFpnejEEAcyCkxWSaUbgKNrsP4K")</f>
        <v>https://www.defined.fi/sol/CJA4R4Bibxnvthy4fNqmdcsaUjG58QKHxY2GtS91pump?maker=7LABrmDb5oHWpQADkFpnejEEAcyCkxWSaUbgKNrsP4K</v>
      </c>
      <c r="M101" t="str">
        <f>HYPERLINK("https://dexscreener.com/solana/CJA4R4Bibxnvthy4fNqmdcsaUjG58QKHxY2GtS91pump?maker=7LABrmDb5oHWpQADkFpnejEEAcyCkxWSaUbgKNrsP4K","https://dexscreener.com/solana/CJA4R4Bibxnvthy4fNqmdcsaUjG58QKHxY2GtS91pump?maker=7LABrmDb5oHWpQADkFpnejEEAcyCkxWSaUbgKNrsP4K")</f>
        <v>https://dexscreener.com/solana/CJA4R4Bibxnvthy4fNqmdcsaUjG58QKHxY2GtS91pump?maker=7LABrmDb5oHWpQADkFpnejEEAcyCkxWSaUbgKNrsP4K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lvxuxi</cp:lastModifiedBy>
  <dcterms:created xsi:type="dcterms:W3CDTF">2024-10-20T23:37:00Z</dcterms:created>
  <dcterms:modified xsi:type="dcterms:W3CDTF">2024-10-21T10:35:39Z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928563957A995B01FBBD1567F398348B_42</vt:lpwstr>
  </property>
  <property fmtid="{D5CDD505-2E9C-101B-9397-08002B2CF9AE}" pid="3" name="KSOProductBuildVer">
    <vt:lpwstr>2052-12.1.0.17885</vt:lpwstr>
  </property>
</Properties>
</file>