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JBSVUpKgYNHt4GLtNebQxTJmZgftTMWENQrziHtGpump</t>
        </is>
      </c>
      <c r="B2" t="inlineStr">
        <is>
          <t>Swarm</t>
        </is>
      </c>
      <c r="C2" t="n">
        <v>0</v>
      </c>
      <c r="D2" t="n">
        <v>-31.63</v>
      </c>
      <c r="E2" t="n">
        <v>-0.27</v>
      </c>
      <c r="F2" t="n">
        <v>116.68</v>
      </c>
      <c r="G2" t="n">
        <v>74.84</v>
      </c>
      <c r="H2" t="n">
        <v>53</v>
      </c>
      <c r="I2" t="n">
        <v>28</v>
      </c>
      <c r="J2" t="n">
        <v>-1</v>
      </c>
      <c r="K2" t="n">
        <v>-1</v>
      </c>
      <c r="L2">
        <f>HYPERLINK("https://www.defined.fi/sol/JBSVUpKgYNHt4GLtNebQxTJmZgftTMWENQrziHtGpump?maker=6YZfhiHMaX7vx3uGUfWCFKk1QyhpZC9sPsakBhZyp33Q","https://www.defined.fi/sol/JBSVUpKgYNHt4GLtNebQxTJmZgftTMWENQrziHtGpump?maker=6YZfhiHMaX7vx3uGUfWCFKk1QyhpZC9sPsakBhZyp33Q")</f>
        <v/>
      </c>
      <c r="M2">
        <f>HYPERLINK("https://dexscreener.com/solana/JBSVUpKgYNHt4GLtNebQxTJmZgftTMWENQrziHtGpump?maker=6YZfhiHMaX7vx3uGUfWCFKk1QyhpZC9sPsakBhZyp33Q","https://dexscreener.com/solana/JBSVUpKgYNHt4GLtNebQxTJmZgftTMWENQrziHtGpump?maker=6YZfhiHMaX7vx3uGUfWCFKk1QyhpZC9sPsakBhZyp33Q")</f>
        <v/>
      </c>
    </row>
    <row r="3">
      <c r="A3" t="inlineStr">
        <is>
          <t>6dDdaqnP5CYD3rNRRu2yq7guDh2WXJth5pgaXzX1pump</t>
        </is>
      </c>
      <c r="B3" t="inlineStr">
        <is>
          <t>unknown_6dDd</t>
        </is>
      </c>
      <c r="C3" t="n">
        <v>0</v>
      </c>
      <c r="D3" t="n">
        <v>-0.544</v>
      </c>
      <c r="E3" t="n">
        <v>-0.05</v>
      </c>
      <c r="F3" t="n">
        <v>10.05</v>
      </c>
      <c r="G3" t="n">
        <v>9.51</v>
      </c>
      <c r="H3" t="n">
        <v>9</v>
      </c>
      <c r="I3" t="n">
        <v>3</v>
      </c>
      <c r="J3" t="n">
        <v>-1</v>
      </c>
      <c r="K3" t="n">
        <v>-1</v>
      </c>
      <c r="L3">
        <f>HYPERLINK("https://www.defined.fi/sol/6dDdaqnP5CYD3rNRRu2yq7guDh2WXJth5pgaXzX1pump?maker=6YZfhiHMaX7vx3uGUfWCFKk1QyhpZC9sPsakBhZyp33Q","https://www.defined.fi/sol/6dDdaqnP5CYD3rNRRu2yq7guDh2WXJth5pgaXzX1pump?maker=6YZfhiHMaX7vx3uGUfWCFKk1QyhpZC9sPsakBhZyp33Q")</f>
        <v/>
      </c>
      <c r="M3">
        <f>HYPERLINK("https://dexscreener.com/solana/6dDdaqnP5CYD3rNRRu2yq7guDh2WXJth5pgaXzX1pump?maker=6YZfhiHMaX7vx3uGUfWCFKk1QyhpZC9sPsakBhZyp33Q","https://dexscreener.com/solana/6dDdaqnP5CYD3rNRRu2yq7guDh2WXJth5pgaXzX1pump?maker=6YZfhiHMaX7vx3uGUfWCFKk1QyhpZC9sPsakBhZyp33Q")</f>
        <v/>
      </c>
    </row>
    <row r="4">
      <c r="A4" t="inlineStr">
        <is>
          <t>D57CP6MA7G5idNmxAuigU6W8uPeiGvDVuuwh4z2ypump</t>
        </is>
      </c>
      <c r="B4" t="inlineStr">
        <is>
          <t>LOOM</t>
        </is>
      </c>
      <c r="C4" t="n">
        <v>0</v>
      </c>
      <c r="D4" t="n">
        <v>-8.300000000000001</v>
      </c>
      <c r="E4" t="n">
        <v>-0.1</v>
      </c>
      <c r="F4" t="n">
        <v>82.66</v>
      </c>
      <c r="G4" t="n">
        <v>58.05</v>
      </c>
      <c r="H4" t="n">
        <v>16</v>
      </c>
      <c r="I4" t="n">
        <v>14</v>
      </c>
      <c r="J4" t="n">
        <v>-1</v>
      </c>
      <c r="K4" t="n">
        <v>-1</v>
      </c>
      <c r="L4">
        <f>HYPERLINK("https://www.defined.fi/sol/D57CP6MA7G5idNmxAuigU6W8uPeiGvDVuuwh4z2ypump?maker=6YZfhiHMaX7vx3uGUfWCFKk1QyhpZC9sPsakBhZyp33Q","https://www.defined.fi/sol/D57CP6MA7G5idNmxAuigU6W8uPeiGvDVuuwh4z2ypump?maker=6YZfhiHMaX7vx3uGUfWCFKk1QyhpZC9sPsakBhZyp33Q")</f>
        <v/>
      </c>
      <c r="M4">
        <f>HYPERLINK("https://dexscreener.com/solana/D57CP6MA7G5idNmxAuigU6W8uPeiGvDVuuwh4z2ypump?maker=6YZfhiHMaX7vx3uGUfWCFKk1QyhpZC9sPsakBhZyp33Q","https://dexscreener.com/solana/D57CP6MA7G5idNmxAuigU6W8uPeiGvDVuuwh4z2ypump?maker=6YZfhiHMaX7vx3uGUfWCFKk1QyhpZC9sPsakBhZyp33Q")</f>
        <v/>
      </c>
    </row>
    <row r="5">
      <c r="A5" t="inlineStr">
        <is>
          <t>EHrqe5bf4Su5Pi7Aj6uqUxHKyToC3s2BtbXekLWvpump</t>
        </is>
      </c>
      <c r="B5" t="inlineStr">
        <is>
          <t>Numochan</t>
        </is>
      </c>
      <c r="C5" t="n">
        <v>0</v>
      </c>
      <c r="D5" t="n">
        <v>-6.28</v>
      </c>
      <c r="E5" t="n">
        <v>-0.84</v>
      </c>
      <c r="F5" t="n">
        <v>7.52</v>
      </c>
      <c r="G5" t="n">
        <v>1.23</v>
      </c>
      <c r="H5" t="n">
        <v>4</v>
      </c>
      <c r="I5" t="n">
        <v>2</v>
      </c>
      <c r="J5" t="n">
        <v>-1</v>
      </c>
      <c r="K5" t="n">
        <v>-1</v>
      </c>
      <c r="L5">
        <f>HYPERLINK("https://www.defined.fi/sol/EHrqe5bf4Su5Pi7Aj6uqUxHKyToC3s2BtbXekLWvpump?maker=6YZfhiHMaX7vx3uGUfWCFKk1QyhpZC9sPsakBhZyp33Q","https://www.defined.fi/sol/EHrqe5bf4Su5Pi7Aj6uqUxHKyToC3s2BtbXekLWvpump?maker=6YZfhiHMaX7vx3uGUfWCFKk1QyhpZC9sPsakBhZyp33Q")</f>
        <v/>
      </c>
      <c r="M5">
        <f>HYPERLINK("https://dexscreener.com/solana/EHrqe5bf4Su5Pi7Aj6uqUxHKyToC3s2BtbXekLWvpump?maker=6YZfhiHMaX7vx3uGUfWCFKk1QyhpZC9sPsakBhZyp33Q","https://dexscreener.com/solana/EHrqe5bf4Su5Pi7Aj6uqUxHKyToC3s2BtbXekLWvpump?maker=6YZfhiHMaX7vx3uGUfWCFKk1QyhpZC9sPsakBhZyp33Q")</f>
        <v/>
      </c>
    </row>
    <row r="6">
      <c r="A6" t="inlineStr">
        <is>
          <t>KBFs8Zb1V1tT9x7Ba3AWQo8jSNyL6GLuXjBx6kHpump</t>
        </is>
      </c>
      <c r="B6" t="inlineStr">
        <is>
          <t>$HIVE</t>
        </is>
      </c>
      <c r="C6" t="n">
        <v>1</v>
      </c>
      <c r="D6" t="n">
        <v>-10.21</v>
      </c>
      <c r="E6" t="n">
        <v>-0.77</v>
      </c>
      <c r="F6" t="n">
        <v>13.23</v>
      </c>
      <c r="G6" t="n">
        <v>3.02</v>
      </c>
      <c r="H6" t="n">
        <v>8</v>
      </c>
      <c r="I6" t="n">
        <v>1</v>
      </c>
      <c r="J6" t="n">
        <v>-1</v>
      </c>
      <c r="K6" t="n">
        <v>-1</v>
      </c>
      <c r="L6">
        <f>HYPERLINK("https://www.defined.fi/sol/KBFs8Zb1V1tT9x7Ba3AWQo8jSNyL6GLuXjBx6kHpump?maker=6YZfhiHMaX7vx3uGUfWCFKk1QyhpZC9sPsakBhZyp33Q","https://www.defined.fi/sol/KBFs8Zb1V1tT9x7Ba3AWQo8jSNyL6GLuXjBx6kHpump?maker=6YZfhiHMaX7vx3uGUfWCFKk1QyhpZC9sPsakBhZyp33Q")</f>
        <v/>
      </c>
      <c r="M6">
        <f>HYPERLINK("https://dexscreener.com/solana/KBFs8Zb1V1tT9x7Ba3AWQo8jSNyL6GLuXjBx6kHpump?maker=6YZfhiHMaX7vx3uGUfWCFKk1QyhpZC9sPsakBhZyp33Q","https://dexscreener.com/solana/KBFs8Zb1V1tT9x7Ba3AWQo8jSNyL6GLuXjBx6kHpump?maker=6YZfhiHMaX7vx3uGUfWCFKk1QyhpZC9sPsakBhZyp33Q")</f>
        <v/>
      </c>
    </row>
    <row r="7">
      <c r="A7" t="inlineStr">
        <is>
          <t>ETZDTrZp1tWSTPHf22cyUXiv5xGzXuBFEwJAsE8ypump</t>
        </is>
      </c>
      <c r="B7" t="inlineStr">
        <is>
          <t>xcog</t>
        </is>
      </c>
      <c r="C7" t="n">
        <v>1</v>
      </c>
      <c r="D7" t="n">
        <v>30.1</v>
      </c>
      <c r="E7" t="n">
        <v>0.62</v>
      </c>
      <c r="F7" t="n">
        <v>48.19</v>
      </c>
      <c r="G7" t="n">
        <v>78.29000000000001</v>
      </c>
      <c r="H7" t="n">
        <v>17</v>
      </c>
      <c r="I7" t="n">
        <v>34</v>
      </c>
      <c r="J7" t="n">
        <v>-1</v>
      </c>
      <c r="K7" t="n">
        <v>-1</v>
      </c>
      <c r="L7">
        <f>HYPERLINK("https://www.defined.fi/sol/ETZDTrZp1tWSTPHf22cyUXiv5xGzXuBFEwJAsE8ypump?maker=6YZfhiHMaX7vx3uGUfWCFKk1QyhpZC9sPsakBhZyp33Q","https://www.defined.fi/sol/ETZDTrZp1tWSTPHf22cyUXiv5xGzXuBFEwJAsE8ypump?maker=6YZfhiHMaX7vx3uGUfWCFKk1QyhpZC9sPsakBhZyp33Q")</f>
        <v/>
      </c>
      <c r="M7">
        <f>HYPERLINK("https://dexscreener.com/solana/ETZDTrZp1tWSTPHf22cyUXiv5xGzXuBFEwJAsE8ypump?maker=6YZfhiHMaX7vx3uGUfWCFKk1QyhpZC9sPsakBhZyp33Q","https://dexscreener.com/solana/ETZDTrZp1tWSTPHf22cyUXiv5xGzXuBFEwJAsE8ypump?maker=6YZfhiHMaX7vx3uGUfWCFKk1QyhpZC9sPsakBhZyp33Q")</f>
        <v/>
      </c>
    </row>
    <row r="8">
      <c r="A8" t="inlineStr">
        <is>
          <t>CekE2jcGFDMGtYXhAikas1nfWeYuSP1FgHepuh1epump</t>
        </is>
      </c>
      <c r="B8" t="inlineStr">
        <is>
          <t>$BORG</t>
        </is>
      </c>
      <c r="C8" t="n">
        <v>1</v>
      </c>
      <c r="D8" t="n">
        <v>-3.22</v>
      </c>
      <c r="E8" t="n">
        <v>-0.5</v>
      </c>
      <c r="F8" t="n">
        <v>6.42</v>
      </c>
      <c r="G8" t="n">
        <v>3.2</v>
      </c>
      <c r="H8" t="n">
        <v>4</v>
      </c>
      <c r="I8" t="n">
        <v>3</v>
      </c>
      <c r="J8" t="n">
        <v>-1</v>
      </c>
      <c r="K8" t="n">
        <v>-1</v>
      </c>
      <c r="L8">
        <f>HYPERLINK("https://www.defined.fi/sol/CekE2jcGFDMGtYXhAikas1nfWeYuSP1FgHepuh1epump?maker=6YZfhiHMaX7vx3uGUfWCFKk1QyhpZC9sPsakBhZyp33Q","https://www.defined.fi/sol/CekE2jcGFDMGtYXhAikas1nfWeYuSP1FgHepuh1epump?maker=6YZfhiHMaX7vx3uGUfWCFKk1QyhpZC9sPsakBhZyp33Q")</f>
        <v/>
      </c>
      <c r="M8">
        <f>HYPERLINK("https://dexscreener.com/solana/CekE2jcGFDMGtYXhAikas1nfWeYuSP1FgHepuh1epump?maker=6YZfhiHMaX7vx3uGUfWCFKk1QyhpZC9sPsakBhZyp33Q","https://dexscreener.com/solana/CekE2jcGFDMGtYXhAikas1nfWeYuSP1FgHepuh1epump?maker=6YZfhiHMaX7vx3uGUfWCFKk1QyhpZC9sPsakBhZyp33Q")</f>
        <v/>
      </c>
    </row>
    <row r="9">
      <c r="A9" t="inlineStr">
        <is>
          <t>J186WtYErzrwAVg9Nbv9rth4u6c8eoDP9XFEHRjdZsqn</t>
        </is>
      </c>
      <c r="B9" t="inlineStr">
        <is>
          <t>SEX</t>
        </is>
      </c>
      <c r="C9" t="n">
        <v>1</v>
      </c>
      <c r="D9" t="n">
        <v>-0.929</v>
      </c>
      <c r="E9" t="n">
        <v>-0.14</v>
      </c>
      <c r="F9" t="n">
        <v>6.55</v>
      </c>
      <c r="G9" t="n">
        <v>5.62</v>
      </c>
      <c r="H9" t="n">
        <v>5</v>
      </c>
      <c r="I9" t="n">
        <v>1</v>
      </c>
      <c r="J9" t="n">
        <v>-1</v>
      </c>
      <c r="K9" t="n">
        <v>-1</v>
      </c>
      <c r="L9">
        <f>HYPERLINK("https://www.defined.fi/sol/J186WtYErzrwAVg9Nbv9rth4u6c8eoDP9XFEHRjdZsqn?maker=6YZfhiHMaX7vx3uGUfWCFKk1QyhpZC9sPsakBhZyp33Q","https://www.defined.fi/sol/J186WtYErzrwAVg9Nbv9rth4u6c8eoDP9XFEHRjdZsqn?maker=6YZfhiHMaX7vx3uGUfWCFKk1QyhpZC9sPsakBhZyp33Q")</f>
        <v/>
      </c>
      <c r="M9">
        <f>HYPERLINK("https://dexscreener.com/solana/J186WtYErzrwAVg9Nbv9rth4u6c8eoDP9XFEHRjdZsqn?maker=6YZfhiHMaX7vx3uGUfWCFKk1QyhpZC9sPsakBhZyp33Q","https://dexscreener.com/solana/J186WtYErzrwAVg9Nbv9rth4u6c8eoDP9XFEHRjdZsqn?maker=6YZfhiHMaX7vx3uGUfWCFKk1QyhpZC9sPsakBhZyp33Q")</f>
        <v/>
      </c>
    </row>
    <row r="10">
      <c r="A10" t="inlineStr">
        <is>
          <t>GbCBWwoJsYY5fyxbGarZCmRv6FaL8tTiEawNRZ5fpump</t>
        </is>
      </c>
      <c r="B10" t="inlineStr">
        <is>
          <t>SOLFESSION</t>
        </is>
      </c>
      <c r="C10" t="n">
        <v>1</v>
      </c>
      <c r="D10" t="n">
        <v>-2.85</v>
      </c>
      <c r="E10" t="n">
        <v>-0.14</v>
      </c>
      <c r="F10" t="n">
        <v>20.26</v>
      </c>
      <c r="G10" t="n">
        <v>17.41</v>
      </c>
      <c r="H10" t="n">
        <v>9</v>
      </c>
      <c r="I10" t="n">
        <v>9</v>
      </c>
      <c r="J10" t="n">
        <v>-1</v>
      </c>
      <c r="K10" t="n">
        <v>-1</v>
      </c>
      <c r="L10">
        <f>HYPERLINK("https://www.defined.fi/sol/GbCBWwoJsYY5fyxbGarZCmRv6FaL8tTiEawNRZ5fpump?maker=6YZfhiHMaX7vx3uGUfWCFKk1QyhpZC9sPsakBhZyp33Q","https://www.defined.fi/sol/GbCBWwoJsYY5fyxbGarZCmRv6FaL8tTiEawNRZ5fpump?maker=6YZfhiHMaX7vx3uGUfWCFKk1QyhpZC9sPsakBhZyp33Q")</f>
        <v/>
      </c>
      <c r="M10">
        <f>HYPERLINK("https://dexscreener.com/solana/GbCBWwoJsYY5fyxbGarZCmRv6FaL8tTiEawNRZ5fpump?maker=6YZfhiHMaX7vx3uGUfWCFKk1QyhpZC9sPsakBhZyp33Q","https://dexscreener.com/solana/GbCBWwoJsYY5fyxbGarZCmRv6FaL8tTiEawNRZ5fpump?maker=6YZfhiHMaX7vx3uGUfWCFKk1QyhpZC9sPsakBhZyp33Q")</f>
        <v/>
      </c>
    </row>
    <row r="11">
      <c r="A11" t="inlineStr">
        <is>
          <t>DKqgvmBZtBeJqKpPear1WdECALpiSi2Kd4GUfCEYpump</t>
        </is>
      </c>
      <c r="B11" t="inlineStr">
        <is>
          <t>$SCOOP</t>
        </is>
      </c>
      <c r="C11" t="n">
        <v>1</v>
      </c>
      <c r="D11" t="n">
        <v>-1.05</v>
      </c>
      <c r="E11" t="n">
        <v>-0.13</v>
      </c>
      <c r="F11" t="n">
        <v>7.86</v>
      </c>
      <c r="G11" t="n">
        <v>6.81</v>
      </c>
      <c r="H11" t="n">
        <v>7</v>
      </c>
      <c r="I11" t="n">
        <v>3</v>
      </c>
      <c r="J11" t="n">
        <v>-1</v>
      </c>
      <c r="K11" t="n">
        <v>-1</v>
      </c>
      <c r="L11">
        <f>HYPERLINK("https://www.defined.fi/sol/DKqgvmBZtBeJqKpPear1WdECALpiSi2Kd4GUfCEYpump?maker=6YZfhiHMaX7vx3uGUfWCFKk1QyhpZC9sPsakBhZyp33Q","https://www.defined.fi/sol/DKqgvmBZtBeJqKpPear1WdECALpiSi2Kd4GUfCEYpump?maker=6YZfhiHMaX7vx3uGUfWCFKk1QyhpZC9sPsakBhZyp33Q")</f>
        <v/>
      </c>
      <c r="M11">
        <f>HYPERLINK("https://dexscreener.com/solana/DKqgvmBZtBeJqKpPear1WdECALpiSi2Kd4GUfCEYpump?maker=6YZfhiHMaX7vx3uGUfWCFKk1QyhpZC9sPsakBhZyp33Q","https://dexscreener.com/solana/DKqgvmBZtBeJqKpPear1WdECALpiSi2Kd4GUfCEYpump?maker=6YZfhiHMaX7vx3uGUfWCFKk1QyhpZC9sPsakBhZyp33Q")</f>
        <v/>
      </c>
    </row>
    <row r="12">
      <c r="A12" t="inlineStr">
        <is>
          <t>GTFWEVQy5BwQsZJWS4Y6KaZ3or6Yhysh2EEUp8bgpump</t>
        </is>
      </c>
      <c r="B12" t="inlineStr">
        <is>
          <t>HANBAO</t>
        </is>
      </c>
      <c r="C12" t="n">
        <v>1</v>
      </c>
      <c r="D12" t="n">
        <v>-13.62</v>
      </c>
      <c r="E12" t="n">
        <v>-0.11</v>
      </c>
      <c r="F12" t="n">
        <v>124.75</v>
      </c>
      <c r="G12" t="n">
        <v>111.01</v>
      </c>
      <c r="H12" t="n">
        <v>38</v>
      </c>
      <c r="I12" t="n">
        <v>43</v>
      </c>
      <c r="J12" t="n">
        <v>-1</v>
      </c>
      <c r="K12" t="n">
        <v>-1</v>
      </c>
      <c r="L12">
        <f>HYPERLINK("https://www.defined.fi/sol/GTFWEVQy5BwQsZJWS4Y6KaZ3or6Yhysh2EEUp8bgpump?maker=6YZfhiHMaX7vx3uGUfWCFKk1QyhpZC9sPsakBhZyp33Q","https://www.defined.fi/sol/GTFWEVQy5BwQsZJWS4Y6KaZ3or6Yhysh2EEUp8bgpump?maker=6YZfhiHMaX7vx3uGUfWCFKk1QyhpZC9sPsakBhZyp33Q")</f>
        <v/>
      </c>
      <c r="M12">
        <f>HYPERLINK("https://dexscreener.com/solana/GTFWEVQy5BwQsZJWS4Y6KaZ3or6Yhysh2EEUp8bgpump?maker=6YZfhiHMaX7vx3uGUfWCFKk1QyhpZC9sPsakBhZyp33Q","https://dexscreener.com/solana/GTFWEVQy5BwQsZJWS4Y6KaZ3or6Yhysh2EEUp8bgpump?maker=6YZfhiHMaX7vx3uGUfWCFKk1QyhpZC9sPsakBhZyp33Q")</f>
        <v/>
      </c>
    </row>
    <row r="13">
      <c r="A13" t="inlineStr">
        <is>
          <t>HAVUrTHqHNs1JTdVdXHAd2LKWjoRC6pDGD3bVF9Fpump</t>
        </is>
      </c>
      <c r="B13" t="inlineStr">
        <is>
          <t>TUBGIRL</t>
        </is>
      </c>
      <c r="C13" t="n">
        <v>1</v>
      </c>
      <c r="D13" t="n">
        <v>2.4</v>
      </c>
      <c r="E13" t="n">
        <v>0.83</v>
      </c>
      <c r="F13" t="n">
        <v>2.9</v>
      </c>
      <c r="G13" t="n">
        <v>5.3</v>
      </c>
      <c r="H13" t="n">
        <v>3</v>
      </c>
      <c r="I13" t="n">
        <v>3</v>
      </c>
      <c r="J13" t="n">
        <v>-1</v>
      </c>
      <c r="K13" t="n">
        <v>-1</v>
      </c>
      <c r="L13">
        <f>HYPERLINK("https://www.defined.fi/sol/HAVUrTHqHNs1JTdVdXHAd2LKWjoRC6pDGD3bVF9Fpump?maker=6YZfhiHMaX7vx3uGUfWCFKk1QyhpZC9sPsakBhZyp33Q","https://www.defined.fi/sol/HAVUrTHqHNs1JTdVdXHAd2LKWjoRC6pDGD3bVF9Fpump?maker=6YZfhiHMaX7vx3uGUfWCFKk1QyhpZC9sPsakBhZyp33Q")</f>
        <v/>
      </c>
      <c r="M13">
        <f>HYPERLINK("https://dexscreener.com/solana/HAVUrTHqHNs1JTdVdXHAd2LKWjoRC6pDGD3bVF9Fpump?maker=6YZfhiHMaX7vx3uGUfWCFKk1QyhpZC9sPsakBhZyp33Q","https://dexscreener.com/solana/HAVUrTHqHNs1JTdVdXHAd2LKWjoRC6pDGD3bVF9Fpump?maker=6YZfhiHMaX7vx3uGUfWCFKk1QyhpZC9sPsakBhZyp33Q")</f>
        <v/>
      </c>
    </row>
    <row r="14">
      <c r="A14" t="inlineStr">
        <is>
          <t>C2CP86r9E5sKMThrCXGDqj7fZ4FvrMUUUGNgUq1bpump</t>
        </is>
      </c>
      <c r="B14" t="inlineStr">
        <is>
          <t>FAMILIA</t>
        </is>
      </c>
      <c r="C14" t="n">
        <v>1</v>
      </c>
      <c r="D14" t="n">
        <v>-0.017</v>
      </c>
      <c r="E14" t="n">
        <v>-0.01</v>
      </c>
      <c r="F14" t="n">
        <v>1.93</v>
      </c>
      <c r="G14" t="n">
        <v>1.91</v>
      </c>
      <c r="H14" t="n">
        <v>2</v>
      </c>
      <c r="I14" t="n">
        <v>2</v>
      </c>
      <c r="J14" t="n">
        <v>-1</v>
      </c>
      <c r="K14" t="n">
        <v>-1</v>
      </c>
      <c r="L14">
        <f>HYPERLINK("https://www.defined.fi/sol/C2CP86r9E5sKMThrCXGDqj7fZ4FvrMUUUGNgUq1bpump?maker=6YZfhiHMaX7vx3uGUfWCFKk1QyhpZC9sPsakBhZyp33Q","https://www.defined.fi/sol/C2CP86r9E5sKMThrCXGDqj7fZ4FvrMUUUGNgUq1bpump?maker=6YZfhiHMaX7vx3uGUfWCFKk1QyhpZC9sPsakBhZyp33Q")</f>
        <v/>
      </c>
      <c r="M14">
        <f>HYPERLINK("https://dexscreener.com/solana/C2CP86r9E5sKMThrCXGDqj7fZ4FvrMUUUGNgUq1bpump?maker=6YZfhiHMaX7vx3uGUfWCFKk1QyhpZC9sPsakBhZyp33Q","https://dexscreener.com/solana/C2CP86r9E5sKMThrCXGDqj7fZ4FvrMUUUGNgUq1bpump?maker=6YZfhiHMaX7vx3uGUfWCFKk1QyhpZC9sPsakBhZyp33Q")</f>
        <v/>
      </c>
    </row>
    <row r="15">
      <c r="A15" t="inlineStr">
        <is>
          <t>CFmx5Qv5mHEvnAeEB7khfaXKdsCTPsM6nNcdHaTdpump</t>
        </is>
      </c>
      <c r="B15" t="inlineStr">
        <is>
          <t>$LAURA</t>
        </is>
      </c>
      <c r="C15" t="n">
        <v>2</v>
      </c>
      <c r="D15" t="n">
        <v>-0.548</v>
      </c>
      <c r="E15" t="n">
        <v>-0.35</v>
      </c>
      <c r="F15" t="n">
        <v>1.57</v>
      </c>
      <c r="G15" t="n">
        <v>1.02</v>
      </c>
      <c r="H15" t="n">
        <v>2</v>
      </c>
      <c r="I15" t="n">
        <v>1</v>
      </c>
      <c r="J15" t="n">
        <v>-1</v>
      </c>
      <c r="K15" t="n">
        <v>-1</v>
      </c>
      <c r="L15">
        <f>HYPERLINK("https://www.defined.fi/sol/CFmx5Qv5mHEvnAeEB7khfaXKdsCTPsM6nNcdHaTdpump?maker=6YZfhiHMaX7vx3uGUfWCFKk1QyhpZC9sPsakBhZyp33Q","https://www.defined.fi/sol/CFmx5Qv5mHEvnAeEB7khfaXKdsCTPsM6nNcdHaTdpump?maker=6YZfhiHMaX7vx3uGUfWCFKk1QyhpZC9sPsakBhZyp33Q")</f>
        <v/>
      </c>
      <c r="M15">
        <f>HYPERLINK("https://dexscreener.com/solana/CFmx5Qv5mHEvnAeEB7khfaXKdsCTPsM6nNcdHaTdpump?maker=6YZfhiHMaX7vx3uGUfWCFKk1QyhpZC9sPsakBhZyp33Q","https://dexscreener.com/solana/CFmx5Qv5mHEvnAeEB7khfaXKdsCTPsM6nNcdHaTdpump?maker=6YZfhiHMaX7vx3uGUfWCFKk1QyhpZC9sPsakBhZyp33Q")</f>
        <v/>
      </c>
    </row>
    <row r="16">
      <c r="A16" t="inlineStr">
        <is>
          <t>ELLEivgTLupDFju3eFLt5bg72pcbBPk5z4caZqGYpump</t>
        </is>
      </c>
      <c r="B16" t="inlineStr">
        <is>
          <t>CONQUER</t>
        </is>
      </c>
      <c r="C16" t="n">
        <v>2</v>
      </c>
      <c r="D16" t="n">
        <v>-1.3</v>
      </c>
      <c r="E16" t="n">
        <v>-1</v>
      </c>
      <c r="F16" t="n">
        <v>2.37</v>
      </c>
      <c r="G16" t="n">
        <v>1.07</v>
      </c>
      <c r="H16" t="n">
        <v>3</v>
      </c>
      <c r="I16" t="n">
        <v>2</v>
      </c>
      <c r="J16" t="n">
        <v>-1</v>
      </c>
      <c r="K16" t="n">
        <v>-1</v>
      </c>
      <c r="L16">
        <f>HYPERLINK("https://www.defined.fi/sol/ELLEivgTLupDFju3eFLt5bg72pcbBPk5z4caZqGYpump?maker=6YZfhiHMaX7vx3uGUfWCFKk1QyhpZC9sPsakBhZyp33Q","https://www.defined.fi/sol/ELLEivgTLupDFju3eFLt5bg72pcbBPk5z4caZqGYpump?maker=6YZfhiHMaX7vx3uGUfWCFKk1QyhpZC9sPsakBhZyp33Q")</f>
        <v/>
      </c>
      <c r="M16">
        <f>HYPERLINK("https://dexscreener.com/solana/ELLEivgTLupDFju3eFLt5bg72pcbBPk5z4caZqGYpump?maker=6YZfhiHMaX7vx3uGUfWCFKk1QyhpZC9sPsakBhZyp33Q","https://dexscreener.com/solana/ELLEivgTLupDFju3eFLt5bg72pcbBPk5z4caZqGYpump?maker=6YZfhiHMaX7vx3uGUfWCFKk1QyhpZC9sPsakBhZyp33Q")</f>
        <v/>
      </c>
    </row>
    <row r="17">
      <c r="A17" t="inlineStr">
        <is>
          <t>EQqQVg2kp7kcvydu7xYG2DJFFZLjwToWHAq7JZtrpump</t>
        </is>
      </c>
      <c r="B17" t="inlineStr">
        <is>
          <t>Liminal</t>
        </is>
      </c>
      <c r="C17" t="n">
        <v>2</v>
      </c>
      <c r="D17" t="n">
        <v>-0.106</v>
      </c>
      <c r="E17" t="n">
        <v>-0.11</v>
      </c>
      <c r="F17" t="n">
        <v>0.995</v>
      </c>
      <c r="G17" t="n">
        <v>0.889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HYPERLINK("https://www.defined.fi/sol/EQqQVg2kp7kcvydu7xYG2DJFFZLjwToWHAq7JZtrpump?maker=6YZfhiHMaX7vx3uGUfWCFKk1QyhpZC9sPsakBhZyp33Q","https://www.defined.fi/sol/EQqQVg2kp7kcvydu7xYG2DJFFZLjwToWHAq7JZtrpump?maker=6YZfhiHMaX7vx3uGUfWCFKk1QyhpZC9sPsakBhZyp33Q")</f>
        <v/>
      </c>
      <c r="M17">
        <f>HYPERLINK("https://dexscreener.com/solana/EQqQVg2kp7kcvydu7xYG2DJFFZLjwToWHAq7JZtrpump?maker=6YZfhiHMaX7vx3uGUfWCFKk1QyhpZC9sPsakBhZyp33Q","https://dexscreener.com/solana/EQqQVg2kp7kcvydu7xYG2DJFFZLjwToWHAq7JZtrpump?maker=6YZfhiHMaX7vx3uGUfWCFKk1QyhpZC9sPsakBhZyp33Q")</f>
        <v/>
      </c>
    </row>
    <row r="18">
      <c r="A18" t="inlineStr">
        <is>
          <t>4bs1ycyoCRVfB17PBKtYRUyqFUsHRB8hXhAk5Lm4pump</t>
        </is>
      </c>
      <c r="B18" t="inlineStr">
        <is>
          <t>billy</t>
        </is>
      </c>
      <c r="C18" t="n">
        <v>2</v>
      </c>
      <c r="D18" t="n">
        <v>5.28</v>
      </c>
      <c r="E18" t="n">
        <v>2.18</v>
      </c>
      <c r="F18" t="n">
        <v>2.42</v>
      </c>
      <c r="G18" t="n">
        <v>7.7</v>
      </c>
      <c r="H18" t="n">
        <v>2</v>
      </c>
      <c r="I18" t="n">
        <v>6</v>
      </c>
      <c r="J18" t="n">
        <v>-1</v>
      </c>
      <c r="K18" t="n">
        <v>-1</v>
      </c>
      <c r="L18">
        <f>HYPERLINK("https://www.defined.fi/sol/4bs1ycyoCRVfB17PBKtYRUyqFUsHRB8hXhAk5Lm4pump?maker=6YZfhiHMaX7vx3uGUfWCFKk1QyhpZC9sPsakBhZyp33Q","https://www.defined.fi/sol/4bs1ycyoCRVfB17PBKtYRUyqFUsHRB8hXhAk5Lm4pump?maker=6YZfhiHMaX7vx3uGUfWCFKk1QyhpZC9sPsakBhZyp33Q")</f>
        <v/>
      </c>
      <c r="M18">
        <f>HYPERLINK("https://dexscreener.com/solana/4bs1ycyoCRVfB17PBKtYRUyqFUsHRB8hXhAk5Lm4pump?maker=6YZfhiHMaX7vx3uGUfWCFKk1QyhpZC9sPsakBhZyp33Q","https://dexscreener.com/solana/4bs1ycyoCRVfB17PBKtYRUyqFUsHRB8hXhAk5Lm4pump?maker=6YZfhiHMaX7vx3uGUfWCFKk1QyhpZC9sPsakBhZyp33Q")</f>
        <v/>
      </c>
    </row>
    <row r="19">
      <c r="A19" t="inlineStr">
        <is>
          <t>2eCVVZ4tomqn4eyuA9Gh5PSKrjNXGwgMhPALGtAkpump</t>
        </is>
      </c>
      <c r="B19" t="inlineStr">
        <is>
          <t>$MIHARU</t>
        </is>
      </c>
      <c r="C19" t="n">
        <v>4</v>
      </c>
      <c r="D19" t="n">
        <v>-8.49</v>
      </c>
      <c r="E19" t="n">
        <v>-0.17</v>
      </c>
      <c r="F19" t="n">
        <v>51.25</v>
      </c>
      <c r="G19" t="n">
        <v>42.76</v>
      </c>
      <c r="H19" t="n">
        <v>10</v>
      </c>
      <c r="I19" t="n">
        <v>12</v>
      </c>
      <c r="J19" t="n">
        <v>-1</v>
      </c>
      <c r="K19" t="n">
        <v>-1</v>
      </c>
      <c r="L19">
        <f>HYPERLINK("https://www.defined.fi/sol/2eCVVZ4tomqn4eyuA9Gh5PSKrjNXGwgMhPALGtAkpump?maker=6YZfhiHMaX7vx3uGUfWCFKk1QyhpZC9sPsakBhZyp33Q","https://www.defined.fi/sol/2eCVVZ4tomqn4eyuA9Gh5PSKrjNXGwgMhPALGtAkpump?maker=6YZfhiHMaX7vx3uGUfWCFKk1QyhpZC9sPsakBhZyp33Q")</f>
        <v/>
      </c>
      <c r="M19">
        <f>HYPERLINK("https://dexscreener.com/solana/2eCVVZ4tomqn4eyuA9Gh5PSKrjNXGwgMhPALGtAkpump?maker=6YZfhiHMaX7vx3uGUfWCFKk1QyhpZC9sPsakBhZyp33Q","https://dexscreener.com/solana/2eCVVZ4tomqn4eyuA9Gh5PSKrjNXGwgMhPALGtAkpump?maker=6YZfhiHMaX7vx3uGUfWCFKk1QyhpZC9sPsakBhZyp33Q")</f>
        <v/>
      </c>
    </row>
    <row r="20">
      <c r="A20" t="inlineStr">
        <is>
          <t>5uHD8iFzLSraJJSYsNK52kP8WDZAdos76PLqKiPrpump</t>
        </is>
      </c>
      <c r="B20" t="inlineStr">
        <is>
          <t>NUGGIE</t>
        </is>
      </c>
      <c r="C20" t="n">
        <v>5</v>
      </c>
      <c r="D20" t="n">
        <v>-0.655</v>
      </c>
      <c r="E20" t="n">
        <v>-0.14</v>
      </c>
      <c r="F20" t="n">
        <v>4.85</v>
      </c>
      <c r="G20" t="n">
        <v>4.19</v>
      </c>
      <c r="H20" t="n">
        <v>5</v>
      </c>
      <c r="I20" t="n">
        <v>5</v>
      </c>
      <c r="J20" t="n">
        <v>-1</v>
      </c>
      <c r="K20" t="n">
        <v>-1</v>
      </c>
      <c r="L20">
        <f>HYPERLINK("https://www.defined.fi/sol/5uHD8iFzLSraJJSYsNK52kP8WDZAdos76PLqKiPrpump?maker=6YZfhiHMaX7vx3uGUfWCFKk1QyhpZC9sPsakBhZyp33Q","https://www.defined.fi/sol/5uHD8iFzLSraJJSYsNK52kP8WDZAdos76PLqKiPrpump?maker=6YZfhiHMaX7vx3uGUfWCFKk1QyhpZC9sPsakBhZyp33Q")</f>
        <v/>
      </c>
      <c r="M20">
        <f>HYPERLINK("https://dexscreener.com/solana/5uHD8iFzLSraJJSYsNK52kP8WDZAdos76PLqKiPrpump?maker=6YZfhiHMaX7vx3uGUfWCFKk1QyhpZC9sPsakBhZyp33Q","https://dexscreener.com/solana/5uHD8iFzLSraJJSYsNK52kP8WDZAdos76PLqKiPrpump?maker=6YZfhiHMaX7vx3uGUfWCFKk1QyhpZC9sPsakBhZyp33Q")</f>
        <v/>
      </c>
    </row>
    <row r="21">
      <c r="A21" t="inlineStr">
        <is>
          <t>GtDZKAqvMZMnti46ZewMiXCa4oXF4bZxwQPoKzXPFxZn</t>
        </is>
      </c>
      <c r="B21" t="inlineStr">
        <is>
          <t>nub</t>
        </is>
      </c>
      <c r="C21" t="n">
        <v>5</v>
      </c>
      <c r="D21" t="n">
        <v>42.72</v>
      </c>
      <c r="E21" t="n">
        <v>0.11</v>
      </c>
      <c r="F21" t="n">
        <v>381.93</v>
      </c>
      <c r="G21" t="n">
        <v>438.08</v>
      </c>
      <c r="H21" t="n">
        <v>135</v>
      </c>
      <c r="I21" t="n">
        <v>211</v>
      </c>
      <c r="J21" t="n">
        <v>-1</v>
      </c>
      <c r="K21" t="n">
        <v>-1</v>
      </c>
      <c r="L21">
        <f>HYPERLINK("https://www.defined.fi/sol/GtDZKAqvMZMnti46ZewMiXCa4oXF4bZxwQPoKzXPFxZn?maker=6YZfhiHMaX7vx3uGUfWCFKk1QyhpZC9sPsakBhZyp33Q","https://www.defined.fi/sol/GtDZKAqvMZMnti46ZewMiXCa4oXF4bZxwQPoKzXPFxZn?maker=6YZfhiHMaX7vx3uGUfWCFKk1QyhpZC9sPsakBhZyp33Q")</f>
        <v/>
      </c>
      <c r="M21">
        <f>HYPERLINK("https://dexscreener.com/solana/GtDZKAqvMZMnti46ZewMiXCa4oXF4bZxwQPoKzXPFxZn?maker=6YZfhiHMaX7vx3uGUfWCFKk1QyhpZC9sPsakBhZyp33Q","https://dexscreener.com/solana/GtDZKAqvMZMnti46ZewMiXCa4oXF4bZxwQPoKzXPFxZn?maker=6YZfhiHMaX7vx3uGUfWCFKk1QyhpZC9sPsakBhZyp33Q")</f>
        <v/>
      </c>
    </row>
    <row r="22">
      <c r="A22" t="inlineStr">
        <is>
          <t>Ar9zfUXqPxWLZthv4cYXFGytgscV9br8NzyTYkfSpump</t>
        </is>
      </c>
      <c r="B22" t="inlineStr">
        <is>
          <t>rebet</t>
        </is>
      </c>
      <c r="C22" t="n">
        <v>5</v>
      </c>
      <c r="D22" t="n">
        <v>0.159</v>
      </c>
      <c r="E22" t="n">
        <v>0.04</v>
      </c>
      <c r="F22" t="n">
        <v>4.26</v>
      </c>
      <c r="G22" t="n">
        <v>4.42</v>
      </c>
      <c r="H22" t="n">
        <v>4</v>
      </c>
      <c r="I22" t="n">
        <v>4</v>
      </c>
      <c r="J22" t="n">
        <v>-1</v>
      </c>
      <c r="K22" t="n">
        <v>-1</v>
      </c>
      <c r="L22">
        <f>HYPERLINK("https://www.defined.fi/sol/Ar9zfUXqPxWLZthv4cYXFGytgscV9br8NzyTYkfSpump?maker=6YZfhiHMaX7vx3uGUfWCFKk1QyhpZC9sPsakBhZyp33Q","https://www.defined.fi/sol/Ar9zfUXqPxWLZthv4cYXFGytgscV9br8NzyTYkfSpump?maker=6YZfhiHMaX7vx3uGUfWCFKk1QyhpZC9sPsakBhZyp33Q")</f>
        <v/>
      </c>
      <c r="M22">
        <f>HYPERLINK("https://dexscreener.com/solana/Ar9zfUXqPxWLZthv4cYXFGytgscV9br8NzyTYkfSpump?maker=6YZfhiHMaX7vx3uGUfWCFKk1QyhpZC9sPsakBhZyp33Q","https://dexscreener.com/solana/Ar9zfUXqPxWLZthv4cYXFGytgscV9br8NzyTYkfSpump?maker=6YZfhiHMaX7vx3uGUfWCFKk1QyhpZC9sPsakBhZyp33Q")</f>
        <v/>
      </c>
    </row>
    <row r="23">
      <c r="A23" t="inlineStr">
        <is>
          <t>D1wUhnzTDscCDRdxDwR4h82XkesXgQR4Q2zLhSuYJA5m</t>
        </is>
      </c>
      <c r="B23" t="inlineStr">
        <is>
          <t>FLUXT</t>
        </is>
      </c>
      <c r="C23" t="n">
        <v>6</v>
      </c>
      <c r="D23" t="n">
        <v>-0.5570000000000001</v>
      </c>
      <c r="E23" t="n">
        <v>-0.01</v>
      </c>
      <c r="F23" t="n">
        <v>66.22</v>
      </c>
      <c r="G23" t="n">
        <v>67.41</v>
      </c>
      <c r="H23" t="n">
        <v>22</v>
      </c>
      <c r="I23" t="n">
        <v>17</v>
      </c>
      <c r="J23" t="n">
        <v>-1</v>
      </c>
      <c r="K23" t="n">
        <v>-1</v>
      </c>
      <c r="L23">
        <f>HYPERLINK("https://www.defined.fi/sol/D1wUhnzTDscCDRdxDwR4h82XkesXgQR4Q2zLhSuYJA5m?maker=6YZfhiHMaX7vx3uGUfWCFKk1QyhpZC9sPsakBhZyp33Q","https://www.defined.fi/sol/D1wUhnzTDscCDRdxDwR4h82XkesXgQR4Q2zLhSuYJA5m?maker=6YZfhiHMaX7vx3uGUfWCFKk1QyhpZC9sPsakBhZyp33Q")</f>
        <v/>
      </c>
      <c r="M23">
        <f>HYPERLINK("https://dexscreener.com/solana/D1wUhnzTDscCDRdxDwR4h82XkesXgQR4Q2zLhSuYJA5m?maker=6YZfhiHMaX7vx3uGUfWCFKk1QyhpZC9sPsakBhZyp33Q","https://dexscreener.com/solana/D1wUhnzTDscCDRdxDwR4h82XkesXgQR4Q2zLhSuYJA5m?maker=6YZfhiHMaX7vx3uGUfWCFKk1QyhpZC9sPsakBhZyp33Q")</f>
        <v/>
      </c>
    </row>
    <row r="24">
      <c r="A24" t="inlineStr">
        <is>
          <t>DTaF3kQYcybr2vsgpa3TymyMwoDygZWSkqs2JcmGpump</t>
        </is>
      </c>
      <c r="B24" t="inlineStr">
        <is>
          <t>ROBOT</t>
        </is>
      </c>
      <c r="C24" t="n">
        <v>6</v>
      </c>
      <c r="D24" t="n">
        <v>-1.09</v>
      </c>
      <c r="E24" t="n">
        <v>-0.07000000000000001</v>
      </c>
      <c r="F24" t="n">
        <v>16</v>
      </c>
      <c r="G24" t="n">
        <v>14.91</v>
      </c>
      <c r="H24" t="n">
        <v>11</v>
      </c>
      <c r="I24" t="n">
        <v>7</v>
      </c>
      <c r="J24" t="n">
        <v>-1</v>
      </c>
      <c r="K24" t="n">
        <v>-1</v>
      </c>
      <c r="L24">
        <f>HYPERLINK("https://www.defined.fi/sol/DTaF3kQYcybr2vsgpa3TymyMwoDygZWSkqs2JcmGpump?maker=6YZfhiHMaX7vx3uGUfWCFKk1QyhpZC9sPsakBhZyp33Q","https://www.defined.fi/sol/DTaF3kQYcybr2vsgpa3TymyMwoDygZWSkqs2JcmGpump?maker=6YZfhiHMaX7vx3uGUfWCFKk1QyhpZC9sPsakBhZyp33Q")</f>
        <v/>
      </c>
      <c r="M24">
        <f>HYPERLINK("https://dexscreener.com/solana/DTaF3kQYcybr2vsgpa3TymyMwoDygZWSkqs2JcmGpump?maker=6YZfhiHMaX7vx3uGUfWCFKk1QyhpZC9sPsakBhZyp33Q","https://dexscreener.com/solana/DTaF3kQYcybr2vsgpa3TymyMwoDygZWSkqs2JcmGpump?maker=6YZfhiHMaX7vx3uGUfWCFKk1QyhpZC9sPsakBhZyp33Q")</f>
        <v/>
      </c>
    </row>
    <row r="25">
      <c r="A25" t="inlineStr">
        <is>
          <t>6tVZVjcppH2BZ9Xj5yFU1Zt34m2rYcyDqqpSeMDZpump</t>
        </is>
      </c>
      <c r="B25" t="inlineStr">
        <is>
          <t>miharu</t>
        </is>
      </c>
      <c r="C25" t="n">
        <v>6</v>
      </c>
      <c r="D25" t="n">
        <v>0.08599999999999999</v>
      </c>
      <c r="E25" t="n">
        <v>0.01</v>
      </c>
      <c r="F25" t="n">
        <v>12.91</v>
      </c>
      <c r="G25" t="n">
        <v>13</v>
      </c>
      <c r="H25" t="n">
        <v>5</v>
      </c>
      <c r="I25" t="n">
        <v>6</v>
      </c>
      <c r="J25" t="n">
        <v>-1</v>
      </c>
      <c r="K25" t="n">
        <v>-1</v>
      </c>
      <c r="L25">
        <f>HYPERLINK("https://www.defined.fi/sol/6tVZVjcppH2BZ9Xj5yFU1Zt34m2rYcyDqqpSeMDZpump?maker=6YZfhiHMaX7vx3uGUfWCFKk1QyhpZC9sPsakBhZyp33Q","https://www.defined.fi/sol/6tVZVjcppH2BZ9Xj5yFU1Zt34m2rYcyDqqpSeMDZpump?maker=6YZfhiHMaX7vx3uGUfWCFKk1QyhpZC9sPsakBhZyp33Q")</f>
        <v/>
      </c>
      <c r="M25">
        <f>HYPERLINK("https://dexscreener.com/solana/6tVZVjcppH2BZ9Xj5yFU1Zt34m2rYcyDqqpSeMDZpump?maker=6YZfhiHMaX7vx3uGUfWCFKk1QyhpZC9sPsakBhZyp33Q","https://dexscreener.com/solana/6tVZVjcppH2BZ9Xj5yFU1Zt34m2rYcyDqqpSeMDZpump?maker=6YZfhiHMaX7vx3uGUfWCFKk1QyhpZC9sPsakBhZyp33Q")</f>
        <v/>
      </c>
    </row>
    <row r="26">
      <c r="A26" t="inlineStr">
        <is>
          <t>45EgCwcPXYagBC7KqBin4nCFgEZWN7f3Y6nACwxqMCWX</t>
        </is>
      </c>
      <c r="B26" t="inlineStr">
        <is>
          <t>Moutai</t>
        </is>
      </c>
      <c r="C26" t="n">
        <v>6</v>
      </c>
      <c r="D26" t="n">
        <v>-1.2</v>
      </c>
      <c r="E26" t="n">
        <v>-0.02</v>
      </c>
      <c r="F26" t="n">
        <v>18.66</v>
      </c>
      <c r="G26" t="n">
        <v>76.04000000000001</v>
      </c>
      <c r="H26" t="n">
        <v>14</v>
      </c>
      <c r="I26" t="n">
        <v>34</v>
      </c>
      <c r="J26" t="n">
        <v>-1</v>
      </c>
      <c r="K26" t="n">
        <v>-1</v>
      </c>
      <c r="L26">
        <f>HYPERLINK("https://www.defined.fi/sol/45EgCwcPXYagBC7KqBin4nCFgEZWN7f3Y6nACwxqMCWX?maker=6YZfhiHMaX7vx3uGUfWCFKk1QyhpZC9sPsakBhZyp33Q","https://www.defined.fi/sol/45EgCwcPXYagBC7KqBin4nCFgEZWN7f3Y6nACwxqMCWX?maker=6YZfhiHMaX7vx3uGUfWCFKk1QyhpZC9sPsakBhZyp33Q")</f>
        <v/>
      </c>
      <c r="M26">
        <f>HYPERLINK("https://dexscreener.com/solana/45EgCwcPXYagBC7KqBin4nCFgEZWN7f3Y6nACwxqMCWX?maker=6YZfhiHMaX7vx3uGUfWCFKk1QyhpZC9sPsakBhZyp33Q","https://dexscreener.com/solana/45EgCwcPXYagBC7KqBin4nCFgEZWN7f3Y6nACwxqMCWX?maker=6YZfhiHMaX7vx3uGUfWCFKk1QyhpZC9sPsakBhZyp33Q")</f>
        <v/>
      </c>
    </row>
    <row r="27">
      <c r="A27" t="inlineStr">
        <is>
          <t>HhCUxpFg3pcK3yoxPNBsYupn2vqebHHvBpZwiStXpump</t>
        </is>
      </c>
      <c r="B27" t="inlineStr">
        <is>
          <t>Bertie</t>
        </is>
      </c>
      <c r="C27" t="n">
        <v>6</v>
      </c>
      <c r="D27" t="n">
        <v>-14.48</v>
      </c>
      <c r="E27" t="n">
        <v>-0.17</v>
      </c>
      <c r="F27" t="n">
        <v>86.95999999999999</v>
      </c>
      <c r="G27" t="n">
        <v>72.47</v>
      </c>
      <c r="H27" t="n">
        <v>26</v>
      </c>
      <c r="I27" t="n">
        <v>14</v>
      </c>
      <c r="J27" t="n">
        <v>-1</v>
      </c>
      <c r="K27" t="n">
        <v>-1</v>
      </c>
      <c r="L27">
        <f>HYPERLINK("https://www.defined.fi/sol/HhCUxpFg3pcK3yoxPNBsYupn2vqebHHvBpZwiStXpump?maker=6YZfhiHMaX7vx3uGUfWCFKk1QyhpZC9sPsakBhZyp33Q","https://www.defined.fi/sol/HhCUxpFg3pcK3yoxPNBsYupn2vqebHHvBpZwiStXpump?maker=6YZfhiHMaX7vx3uGUfWCFKk1QyhpZC9sPsakBhZyp33Q")</f>
        <v/>
      </c>
      <c r="M27">
        <f>HYPERLINK("https://dexscreener.com/solana/HhCUxpFg3pcK3yoxPNBsYupn2vqebHHvBpZwiStXpump?maker=6YZfhiHMaX7vx3uGUfWCFKk1QyhpZC9sPsakBhZyp33Q","https://dexscreener.com/solana/HhCUxpFg3pcK3yoxPNBsYupn2vqebHHvBpZwiStXpump?maker=6YZfhiHMaX7vx3uGUfWCFKk1QyhpZC9sPsakBhZyp33Q")</f>
        <v/>
      </c>
    </row>
    <row r="28">
      <c r="A28" t="inlineStr">
        <is>
          <t>HMxw3CiD5rR88A1sLVutfokfeBPEkhXL2ZoXV6WoW6n7</t>
        </is>
      </c>
      <c r="B28" t="inlineStr">
        <is>
          <t>WeRobot</t>
        </is>
      </c>
      <c r="C28" t="n">
        <v>6</v>
      </c>
      <c r="D28" t="n">
        <v>-13.98</v>
      </c>
      <c r="E28" t="n">
        <v>-0.3</v>
      </c>
      <c r="F28" t="n">
        <v>47.01</v>
      </c>
      <c r="G28" t="n">
        <v>33.03</v>
      </c>
      <c r="H28" t="n">
        <v>22</v>
      </c>
      <c r="I28" t="n">
        <v>8</v>
      </c>
      <c r="J28" t="n">
        <v>-1</v>
      </c>
      <c r="K28" t="n">
        <v>-1</v>
      </c>
      <c r="L28">
        <f>HYPERLINK("https://www.defined.fi/sol/HMxw3CiD5rR88A1sLVutfokfeBPEkhXL2ZoXV6WoW6n7?maker=6YZfhiHMaX7vx3uGUfWCFKk1QyhpZC9sPsakBhZyp33Q","https://www.defined.fi/sol/HMxw3CiD5rR88A1sLVutfokfeBPEkhXL2ZoXV6WoW6n7?maker=6YZfhiHMaX7vx3uGUfWCFKk1QyhpZC9sPsakBhZyp33Q")</f>
        <v/>
      </c>
      <c r="M28">
        <f>HYPERLINK("https://dexscreener.com/solana/HMxw3CiD5rR88A1sLVutfokfeBPEkhXL2ZoXV6WoW6n7?maker=6YZfhiHMaX7vx3uGUfWCFKk1QyhpZC9sPsakBhZyp33Q","https://dexscreener.com/solana/HMxw3CiD5rR88A1sLVutfokfeBPEkhXL2ZoXV6WoW6n7?maker=6YZfhiHMaX7vx3uGUfWCFKk1QyhpZC9sPsakBhZyp33Q")</f>
        <v/>
      </c>
    </row>
    <row r="29">
      <c r="A29" t="inlineStr">
        <is>
          <t>Ai45KNWf7zUfLVE4byjoJ2aQe4iY5F5mdW6afDS48dN1</t>
        </is>
      </c>
      <c r="B29" t="inlineStr">
        <is>
          <t>SoBULL</t>
        </is>
      </c>
      <c r="C29" t="n">
        <v>7</v>
      </c>
      <c r="D29" t="n">
        <v>-2.6</v>
      </c>
      <c r="E29" t="n">
        <v>-1</v>
      </c>
      <c r="F29" t="n">
        <v>2.6</v>
      </c>
      <c r="G29" t="n">
        <v>0</v>
      </c>
      <c r="H29" t="n">
        <v>1</v>
      </c>
      <c r="I29" t="n">
        <v>0</v>
      </c>
      <c r="J29" t="n">
        <v>-1</v>
      </c>
      <c r="K29" t="n">
        <v>-1</v>
      </c>
      <c r="L29">
        <f>HYPERLINK("https://www.defined.fi/sol/Ai45KNWf7zUfLVE4byjoJ2aQe4iY5F5mdW6afDS48dN1?maker=6YZfhiHMaX7vx3uGUfWCFKk1QyhpZC9sPsakBhZyp33Q","https://www.defined.fi/sol/Ai45KNWf7zUfLVE4byjoJ2aQe4iY5F5mdW6afDS48dN1?maker=6YZfhiHMaX7vx3uGUfWCFKk1QyhpZC9sPsakBhZyp33Q")</f>
        <v/>
      </c>
      <c r="M29">
        <f>HYPERLINK("https://dexscreener.com/solana/Ai45KNWf7zUfLVE4byjoJ2aQe4iY5F5mdW6afDS48dN1?maker=6YZfhiHMaX7vx3uGUfWCFKk1QyhpZC9sPsakBhZyp33Q","https://dexscreener.com/solana/Ai45KNWf7zUfLVE4byjoJ2aQe4iY5F5mdW6afDS48dN1?maker=6YZfhiHMaX7vx3uGUfWCFKk1QyhpZC9sPsakBhZyp33Q")</f>
        <v/>
      </c>
    </row>
    <row r="30">
      <c r="A30" t="inlineStr">
        <is>
          <t>G1tMTiNqcddSEWzrGsVw5x1xQ6Nim6jojdGZLKeRpump</t>
        </is>
      </c>
      <c r="B30" t="inlineStr">
        <is>
          <t>SEX</t>
        </is>
      </c>
      <c r="C30" t="n">
        <v>7</v>
      </c>
      <c r="D30" t="n">
        <v>-6.55</v>
      </c>
      <c r="E30" t="n">
        <v>-0.42</v>
      </c>
      <c r="F30" t="n">
        <v>15.54</v>
      </c>
      <c r="G30" t="n">
        <v>8.99</v>
      </c>
      <c r="H30" t="n">
        <v>6</v>
      </c>
      <c r="I30" t="n">
        <v>4</v>
      </c>
      <c r="J30" t="n">
        <v>-1</v>
      </c>
      <c r="K30" t="n">
        <v>-1</v>
      </c>
      <c r="L30">
        <f>HYPERLINK("https://www.defined.fi/sol/G1tMTiNqcddSEWzrGsVw5x1xQ6Nim6jojdGZLKeRpump?maker=6YZfhiHMaX7vx3uGUfWCFKk1QyhpZC9sPsakBhZyp33Q","https://www.defined.fi/sol/G1tMTiNqcddSEWzrGsVw5x1xQ6Nim6jojdGZLKeRpump?maker=6YZfhiHMaX7vx3uGUfWCFKk1QyhpZC9sPsakBhZyp33Q")</f>
        <v/>
      </c>
      <c r="M30">
        <f>HYPERLINK("https://dexscreener.com/solana/G1tMTiNqcddSEWzrGsVw5x1xQ6Nim6jojdGZLKeRpump?maker=6YZfhiHMaX7vx3uGUfWCFKk1QyhpZC9sPsakBhZyp33Q","https://dexscreener.com/solana/G1tMTiNqcddSEWzrGsVw5x1xQ6Nim6jojdGZLKeRpump?maker=6YZfhiHMaX7vx3uGUfWCFKk1QyhpZC9sPsakBhZyp33Q")</f>
        <v/>
      </c>
    </row>
    <row r="31">
      <c r="A31" t="inlineStr">
        <is>
          <t>J3NKxxXZcnNiMjKw9hYb2K4LUxgwB6t1FtPtQVsv3KFr</t>
        </is>
      </c>
      <c r="B31" t="inlineStr">
        <is>
          <t>SPX</t>
        </is>
      </c>
      <c r="C31" t="n">
        <v>8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</v>
      </c>
      <c r="J31" t="n">
        <v>-1</v>
      </c>
      <c r="K31" t="n">
        <v>-1</v>
      </c>
      <c r="L31">
        <f>HYPERLINK("https://www.defined.fi/sol/J3NKxxXZcnNiMjKw9hYb2K4LUxgwB6t1FtPtQVsv3KFr?maker=6YZfhiHMaX7vx3uGUfWCFKk1QyhpZC9sPsakBhZyp33Q","https://www.defined.fi/sol/J3NKxxXZcnNiMjKw9hYb2K4LUxgwB6t1FtPtQVsv3KFr?maker=6YZfhiHMaX7vx3uGUfWCFKk1QyhpZC9sPsakBhZyp33Q")</f>
        <v/>
      </c>
      <c r="M31">
        <f>HYPERLINK("https://dexscreener.com/solana/J3NKxxXZcnNiMjKw9hYb2K4LUxgwB6t1FtPtQVsv3KFr?maker=6YZfhiHMaX7vx3uGUfWCFKk1QyhpZC9sPsakBhZyp33Q","https://dexscreener.com/solana/J3NKxxXZcnNiMjKw9hYb2K4LUxgwB6t1FtPtQVsv3KFr?maker=6YZfhiHMaX7vx3uGUfWCFKk1QyhpZC9sPsakBhZyp33Q")</f>
        <v/>
      </c>
    </row>
    <row r="32">
      <c r="A32" t="inlineStr">
        <is>
          <t>7GCihgDB8fe6KNjn2MYtkzZcRjQy3t9GHdC8uHYmW2hr</t>
        </is>
      </c>
      <c r="B32" t="inlineStr">
        <is>
          <t>POPCAT</t>
        </is>
      </c>
      <c r="C32" t="n">
        <v>8</v>
      </c>
      <c r="D32" t="n">
        <v>0</v>
      </c>
      <c r="E32" t="n">
        <v>0</v>
      </c>
      <c r="F32" t="n">
        <v>0</v>
      </c>
      <c r="G32" t="n">
        <v>0.001</v>
      </c>
      <c r="H32" t="n">
        <v>0</v>
      </c>
      <c r="I32" t="n">
        <v>1</v>
      </c>
      <c r="J32" t="n">
        <v>-1</v>
      </c>
      <c r="K32" t="n">
        <v>-1</v>
      </c>
      <c r="L32">
        <f>HYPERLINK("https://www.defined.fi/sol/7GCihgDB8fe6KNjn2MYtkzZcRjQy3t9GHdC8uHYmW2hr?maker=6YZfhiHMaX7vx3uGUfWCFKk1QyhpZC9sPsakBhZyp33Q","https://www.defined.fi/sol/7GCihgDB8fe6KNjn2MYtkzZcRjQy3t9GHdC8uHYmW2hr?maker=6YZfhiHMaX7vx3uGUfWCFKk1QyhpZC9sPsakBhZyp33Q")</f>
        <v/>
      </c>
      <c r="M32">
        <f>HYPERLINK("https://dexscreener.com/solana/7GCihgDB8fe6KNjn2MYtkzZcRjQy3t9GHdC8uHYmW2hr?maker=6YZfhiHMaX7vx3uGUfWCFKk1QyhpZC9sPsakBhZyp33Q","https://dexscreener.com/solana/7GCihgDB8fe6KNjn2MYtkzZcRjQy3t9GHdC8uHYmW2hr?maker=6YZfhiHMaX7vx3uGUfWCFKk1QyhpZC9sPsakBhZyp33Q")</f>
        <v/>
      </c>
    </row>
    <row r="33">
      <c r="A33" t="inlineStr">
        <is>
          <t>khDgKAP8mRb8PbZnVhLyMhLtaRWvgciAzB2XiSLpump</t>
        </is>
      </c>
      <c r="B33" t="inlineStr">
        <is>
          <t>OOGA</t>
        </is>
      </c>
      <c r="C33" t="n">
        <v>8</v>
      </c>
      <c r="D33" t="n">
        <v>-8.23</v>
      </c>
      <c r="E33" t="n">
        <v>-0.31</v>
      </c>
      <c r="F33" t="n">
        <v>26.93</v>
      </c>
      <c r="G33" t="n">
        <v>18.7</v>
      </c>
      <c r="H33" t="n">
        <v>16</v>
      </c>
      <c r="I33" t="n">
        <v>10</v>
      </c>
      <c r="J33" t="n">
        <v>-1</v>
      </c>
      <c r="K33" t="n">
        <v>-1</v>
      </c>
      <c r="L33">
        <f>HYPERLINK("https://www.defined.fi/sol/khDgKAP8mRb8PbZnVhLyMhLtaRWvgciAzB2XiSLpump?maker=6YZfhiHMaX7vx3uGUfWCFKk1QyhpZC9sPsakBhZyp33Q","https://www.defined.fi/sol/khDgKAP8mRb8PbZnVhLyMhLtaRWvgciAzB2XiSLpump?maker=6YZfhiHMaX7vx3uGUfWCFKk1QyhpZC9sPsakBhZyp33Q")</f>
        <v/>
      </c>
      <c r="M33">
        <f>HYPERLINK("https://dexscreener.com/solana/khDgKAP8mRb8PbZnVhLyMhLtaRWvgciAzB2XiSLpump?maker=6YZfhiHMaX7vx3uGUfWCFKk1QyhpZC9sPsakBhZyp33Q","https://dexscreener.com/solana/khDgKAP8mRb8PbZnVhLyMhLtaRWvgciAzB2XiSLpump?maker=6YZfhiHMaX7vx3uGUfWCFKk1QyhpZC9sPsakBhZyp33Q")</f>
        <v/>
      </c>
    </row>
    <row r="34">
      <c r="A34" t="inlineStr">
        <is>
          <t>CbeNiGRG6QBBaz53yTMAEGszDV2Nov5aH5DELzzTm6sk</t>
        </is>
      </c>
      <c r="B34" t="inlineStr">
        <is>
          <t>PUCA</t>
        </is>
      </c>
      <c r="C34" t="n">
        <v>8</v>
      </c>
      <c r="D34" t="n">
        <v>-5.98</v>
      </c>
      <c r="E34" t="n">
        <v>-0.87</v>
      </c>
      <c r="F34" t="n">
        <v>6.9</v>
      </c>
      <c r="G34" t="n">
        <v>0.927</v>
      </c>
      <c r="H34" t="n">
        <v>3</v>
      </c>
      <c r="I34" t="n">
        <v>1</v>
      </c>
      <c r="J34" t="n">
        <v>-1</v>
      </c>
      <c r="K34" t="n">
        <v>-1</v>
      </c>
      <c r="L34">
        <f>HYPERLINK("https://www.defined.fi/sol/CbeNiGRG6QBBaz53yTMAEGszDV2Nov5aH5DELzzTm6sk?maker=6YZfhiHMaX7vx3uGUfWCFKk1QyhpZC9sPsakBhZyp33Q","https://www.defined.fi/sol/CbeNiGRG6QBBaz53yTMAEGszDV2Nov5aH5DELzzTm6sk?maker=6YZfhiHMaX7vx3uGUfWCFKk1QyhpZC9sPsakBhZyp33Q")</f>
        <v/>
      </c>
      <c r="M34">
        <f>HYPERLINK("https://dexscreener.com/solana/CbeNiGRG6QBBaz53yTMAEGszDV2Nov5aH5DELzzTm6sk?maker=6YZfhiHMaX7vx3uGUfWCFKk1QyhpZC9sPsakBhZyp33Q","https://dexscreener.com/solana/CbeNiGRG6QBBaz53yTMAEGszDV2Nov5aH5DELzzTm6sk?maker=6YZfhiHMaX7vx3uGUfWCFKk1QyhpZC9sPsakBhZyp33Q")</f>
        <v/>
      </c>
    </row>
    <row r="35">
      <c r="A35" t="inlineStr">
        <is>
          <t>BLuYi5WtwCkAVEgxwAL119GwzFHzjq6me3eWPW95pump</t>
        </is>
      </c>
      <c r="B35" t="inlineStr">
        <is>
          <t>Doddy</t>
        </is>
      </c>
      <c r="C35" t="n">
        <v>8</v>
      </c>
      <c r="D35" t="n">
        <v>4.46</v>
      </c>
      <c r="E35" t="n">
        <v>0.79</v>
      </c>
      <c r="F35" t="n">
        <v>5.68</v>
      </c>
      <c r="G35" t="n">
        <v>10.14</v>
      </c>
      <c r="H35" t="n">
        <v>3</v>
      </c>
      <c r="I35" t="n">
        <v>5</v>
      </c>
      <c r="J35" t="n">
        <v>-1</v>
      </c>
      <c r="K35" t="n">
        <v>-1</v>
      </c>
      <c r="L35">
        <f>HYPERLINK("https://www.defined.fi/sol/BLuYi5WtwCkAVEgxwAL119GwzFHzjq6me3eWPW95pump?maker=6YZfhiHMaX7vx3uGUfWCFKk1QyhpZC9sPsakBhZyp33Q","https://www.defined.fi/sol/BLuYi5WtwCkAVEgxwAL119GwzFHzjq6me3eWPW95pump?maker=6YZfhiHMaX7vx3uGUfWCFKk1QyhpZC9sPsakBhZyp33Q")</f>
        <v/>
      </c>
      <c r="M35">
        <f>HYPERLINK("https://dexscreener.com/solana/BLuYi5WtwCkAVEgxwAL119GwzFHzjq6me3eWPW95pump?maker=6YZfhiHMaX7vx3uGUfWCFKk1QyhpZC9sPsakBhZyp33Q","https://dexscreener.com/solana/BLuYi5WtwCkAVEgxwAL119GwzFHzjq6me3eWPW95pump?maker=6YZfhiHMaX7vx3uGUfWCFKk1QyhpZC9sPsakBhZyp33Q")</f>
        <v/>
      </c>
    </row>
    <row r="36">
      <c r="A36" t="inlineStr">
        <is>
          <t>2Q4CYvXNooY1QNtGJVRkokYrBow2mHsRP4EQ3j2Npump</t>
        </is>
      </c>
      <c r="B36" t="inlineStr">
        <is>
          <t>SEEDO</t>
        </is>
      </c>
      <c r="C36" t="n">
        <v>8</v>
      </c>
      <c r="D36" t="n">
        <v>-0.9429999999999999</v>
      </c>
      <c r="E36" t="n">
        <v>-0.19</v>
      </c>
      <c r="F36" t="n">
        <v>4.98</v>
      </c>
      <c r="G36" t="n">
        <v>4.04</v>
      </c>
      <c r="H36" t="n">
        <v>4</v>
      </c>
      <c r="I36" t="n">
        <v>2</v>
      </c>
      <c r="J36" t="n">
        <v>-1</v>
      </c>
      <c r="K36" t="n">
        <v>-1</v>
      </c>
      <c r="L36">
        <f>HYPERLINK("https://www.defined.fi/sol/2Q4CYvXNooY1QNtGJVRkokYrBow2mHsRP4EQ3j2Npump?maker=6YZfhiHMaX7vx3uGUfWCFKk1QyhpZC9sPsakBhZyp33Q","https://www.defined.fi/sol/2Q4CYvXNooY1QNtGJVRkokYrBow2mHsRP4EQ3j2Npump?maker=6YZfhiHMaX7vx3uGUfWCFKk1QyhpZC9sPsakBhZyp33Q")</f>
        <v/>
      </c>
      <c r="M36">
        <f>HYPERLINK("https://dexscreener.com/solana/2Q4CYvXNooY1QNtGJVRkokYrBow2mHsRP4EQ3j2Npump?maker=6YZfhiHMaX7vx3uGUfWCFKk1QyhpZC9sPsakBhZyp33Q","https://dexscreener.com/solana/2Q4CYvXNooY1QNtGJVRkokYrBow2mHsRP4EQ3j2Npump?maker=6YZfhiHMaX7vx3uGUfWCFKk1QyhpZC9sPsakBhZyp33Q")</f>
        <v/>
      </c>
    </row>
    <row r="37">
      <c r="A37" t="inlineStr">
        <is>
          <t>ksFTC3AK6dWvs2W4PRaZxkMJNRoPBxexHxRvYoDpump</t>
        </is>
      </c>
      <c r="B37" t="inlineStr">
        <is>
          <t>patience</t>
        </is>
      </c>
      <c r="C37" t="n">
        <v>8</v>
      </c>
      <c r="D37" t="n">
        <v>-10.49</v>
      </c>
      <c r="E37" t="n">
        <v>-0.17</v>
      </c>
      <c r="F37" t="n">
        <v>63.51</v>
      </c>
      <c r="G37" t="n">
        <v>53.03</v>
      </c>
      <c r="H37" t="n">
        <v>24</v>
      </c>
      <c r="I37" t="n">
        <v>17</v>
      </c>
      <c r="J37" t="n">
        <v>-1</v>
      </c>
      <c r="K37" t="n">
        <v>-1</v>
      </c>
      <c r="L37">
        <f>HYPERLINK("https://www.defined.fi/sol/ksFTC3AK6dWvs2W4PRaZxkMJNRoPBxexHxRvYoDpump?maker=6YZfhiHMaX7vx3uGUfWCFKk1QyhpZC9sPsakBhZyp33Q","https://www.defined.fi/sol/ksFTC3AK6dWvs2W4PRaZxkMJNRoPBxexHxRvYoDpump?maker=6YZfhiHMaX7vx3uGUfWCFKk1QyhpZC9sPsakBhZyp33Q")</f>
        <v/>
      </c>
      <c r="M37">
        <f>HYPERLINK("https://dexscreener.com/solana/ksFTC3AK6dWvs2W4PRaZxkMJNRoPBxexHxRvYoDpump?maker=6YZfhiHMaX7vx3uGUfWCFKk1QyhpZC9sPsakBhZyp33Q","https://dexscreener.com/solana/ksFTC3AK6dWvs2W4PRaZxkMJNRoPBxexHxRvYoDpump?maker=6YZfhiHMaX7vx3uGUfWCFKk1QyhpZC9sPsakBhZyp33Q")</f>
        <v/>
      </c>
    </row>
    <row r="38">
      <c r="A38" t="inlineStr">
        <is>
          <t>CaCG4QQ1P1PifqctriL5iKXea5aQZtrCcdFqYuLxgK74</t>
        </is>
      </c>
      <c r="B38" t="inlineStr">
        <is>
          <t>DOGGY</t>
        </is>
      </c>
      <c r="C38" t="n">
        <v>8</v>
      </c>
      <c r="D38" t="n">
        <v>0.08599999999999999</v>
      </c>
      <c r="E38" t="n">
        <v>0.04</v>
      </c>
      <c r="F38" t="n">
        <v>2.13</v>
      </c>
      <c r="G38" t="n">
        <v>2.21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HYPERLINK("https://www.defined.fi/sol/CaCG4QQ1P1PifqctriL5iKXea5aQZtrCcdFqYuLxgK74?maker=6YZfhiHMaX7vx3uGUfWCFKk1QyhpZC9sPsakBhZyp33Q","https://www.defined.fi/sol/CaCG4QQ1P1PifqctriL5iKXea5aQZtrCcdFqYuLxgK74?maker=6YZfhiHMaX7vx3uGUfWCFKk1QyhpZC9sPsakBhZyp33Q")</f>
        <v/>
      </c>
      <c r="M38">
        <f>HYPERLINK("https://dexscreener.com/solana/CaCG4QQ1P1PifqctriL5iKXea5aQZtrCcdFqYuLxgK74?maker=6YZfhiHMaX7vx3uGUfWCFKk1QyhpZC9sPsakBhZyp33Q","https://dexscreener.com/solana/CaCG4QQ1P1PifqctriL5iKXea5aQZtrCcdFqYuLxgK74?maker=6YZfhiHMaX7vx3uGUfWCFKk1QyhpZC9sPsakBhZyp33Q")</f>
        <v/>
      </c>
    </row>
    <row r="39">
      <c r="A39" t="inlineStr">
        <is>
          <t>J5wMCab9sYGqEP9RphwwMMtnJX6KgWMYwGpHtoispump</t>
        </is>
      </c>
      <c r="B39" t="inlineStr">
        <is>
          <t>THIRTEEN</t>
        </is>
      </c>
      <c r="C39" t="n">
        <v>9</v>
      </c>
      <c r="D39" t="n">
        <v>-1.12</v>
      </c>
      <c r="E39" t="n">
        <v>-0.37</v>
      </c>
      <c r="F39" t="n">
        <v>3.05</v>
      </c>
      <c r="G39" t="n">
        <v>1.93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HYPERLINK("https://www.defined.fi/sol/J5wMCab9sYGqEP9RphwwMMtnJX6KgWMYwGpHtoispump?maker=6YZfhiHMaX7vx3uGUfWCFKk1QyhpZC9sPsakBhZyp33Q","https://www.defined.fi/sol/J5wMCab9sYGqEP9RphwwMMtnJX6KgWMYwGpHtoispump?maker=6YZfhiHMaX7vx3uGUfWCFKk1QyhpZC9sPsakBhZyp33Q")</f>
        <v/>
      </c>
      <c r="M39">
        <f>HYPERLINK("https://dexscreener.com/solana/J5wMCab9sYGqEP9RphwwMMtnJX6KgWMYwGpHtoispump?maker=6YZfhiHMaX7vx3uGUfWCFKk1QyhpZC9sPsakBhZyp33Q","https://dexscreener.com/solana/J5wMCab9sYGqEP9RphwwMMtnJX6KgWMYwGpHtoispump?maker=6YZfhiHMaX7vx3uGUfWCFKk1QyhpZC9sPsakBhZyp33Q")</f>
        <v/>
      </c>
    </row>
    <row r="40">
      <c r="A40" t="inlineStr">
        <is>
          <t>5q53M4P3HcK32m6nnvin1CTJ6DTyj6X27sTTjg8Ypump</t>
        </is>
      </c>
      <c r="B40" t="inlineStr">
        <is>
          <t>$PANG</t>
        </is>
      </c>
      <c r="C40" t="n">
        <v>9</v>
      </c>
      <c r="D40" t="n">
        <v>0.924</v>
      </c>
      <c r="E40" t="n">
        <v>0.13</v>
      </c>
      <c r="F40" t="n">
        <v>7.09</v>
      </c>
      <c r="G40" t="n">
        <v>8.01</v>
      </c>
      <c r="H40" t="n">
        <v>3</v>
      </c>
      <c r="I40" t="n">
        <v>4</v>
      </c>
      <c r="J40" t="n">
        <v>-1</v>
      </c>
      <c r="K40" t="n">
        <v>-1</v>
      </c>
      <c r="L40">
        <f>HYPERLINK("https://www.defined.fi/sol/5q53M4P3HcK32m6nnvin1CTJ6DTyj6X27sTTjg8Ypump?maker=6YZfhiHMaX7vx3uGUfWCFKk1QyhpZC9sPsakBhZyp33Q","https://www.defined.fi/sol/5q53M4P3HcK32m6nnvin1CTJ6DTyj6X27sTTjg8Ypump?maker=6YZfhiHMaX7vx3uGUfWCFKk1QyhpZC9sPsakBhZyp33Q")</f>
        <v/>
      </c>
      <c r="M40">
        <f>HYPERLINK("https://dexscreener.com/solana/5q53M4P3HcK32m6nnvin1CTJ6DTyj6X27sTTjg8Ypump?maker=6YZfhiHMaX7vx3uGUfWCFKk1QyhpZC9sPsakBhZyp33Q","https://dexscreener.com/solana/5q53M4P3HcK32m6nnvin1CTJ6DTyj6X27sTTjg8Ypump?maker=6YZfhiHMaX7vx3uGUfWCFKk1QyhpZC9sPsakBhZyp33Q")</f>
        <v/>
      </c>
    </row>
    <row r="41">
      <c r="A41" t="inlineStr">
        <is>
          <t>9AchtsrrnBWkbq2ZMUMzkJaAMzSghXAM41egoKx6pump</t>
        </is>
      </c>
      <c r="B41" t="inlineStr">
        <is>
          <t>$BROS</t>
        </is>
      </c>
      <c r="C41" t="n">
        <v>9</v>
      </c>
      <c r="D41" t="n">
        <v>-4.59</v>
      </c>
      <c r="E41" t="n">
        <v>-0.46</v>
      </c>
      <c r="F41" t="n">
        <v>9.949999999999999</v>
      </c>
      <c r="G41" t="n">
        <v>5.36</v>
      </c>
      <c r="H41" t="n">
        <v>4</v>
      </c>
      <c r="I41" t="n">
        <v>2</v>
      </c>
      <c r="J41" t="n">
        <v>-1</v>
      </c>
      <c r="K41" t="n">
        <v>-1</v>
      </c>
      <c r="L41">
        <f>HYPERLINK("https://www.defined.fi/sol/9AchtsrrnBWkbq2ZMUMzkJaAMzSghXAM41egoKx6pump?maker=6YZfhiHMaX7vx3uGUfWCFKk1QyhpZC9sPsakBhZyp33Q","https://www.defined.fi/sol/9AchtsrrnBWkbq2ZMUMzkJaAMzSghXAM41egoKx6pump?maker=6YZfhiHMaX7vx3uGUfWCFKk1QyhpZC9sPsakBhZyp33Q")</f>
        <v/>
      </c>
      <c r="M41">
        <f>HYPERLINK("https://dexscreener.com/solana/9AchtsrrnBWkbq2ZMUMzkJaAMzSghXAM41egoKx6pump?maker=6YZfhiHMaX7vx3uGUfWCFKk1QyhpZC9sPsakBhZyp33Q","https://dexscreener.com/solana/9AchtsrrnBWkbq2ZMUMzkJaAMzSghXAM41egoKx6pump?maker=6YZfhiHMaX7vx3uGUfWCFKk1QyhpZC9sPsakBhZyp33Q")</f>
        <v/>
      </c>
    </row>
    <row r="42">
      <c r="A42" t="inlineStr">
        <is>
          <t>6MsuX4Fc7aQ9FFwnBFnA9oQZhUsFKhnjritV8Hu1pump</t>
        </is>
      </c>
      <c r="B42" t="inlineStr">
        <is>
          <t>99%</t>
        </is>
      </c>
      <c r="C42" t="n">
        <v>9</v>
      </c>
      <c r="D42" t="n">
        <v>-6.59</v>
      </c>
      <c r="E42" t="n">
        <v>-0.2</v>
      </c>
      <c r="F42" t="n">
        <v>32.76</v>
      </c>
      <c r="G42" t="n">
        <v>26.17</v>
      </c>
      <c r="H42" t="n">
        <v>15</v>
      </c>
      <c r="I42" t="n">
        <v>15</v>
      </c>
      <c r="J42" t="n">
        <v>-1</v>
      </c>
      <c r="K42" t="n">
        <v>-1</v>
      </c>
      <c r="L42">
        <f>HYPERLINK("https://www.defined.fi/sol/6MsuX4Fc7aQ9FFwnBFnA9oQZhUsFKhnjritV8Hu1pump?maker=6YZfhiHMaX7vx3uGUfWCFKk1QyhpZC9sPsakBhZyp33Q","https://www.defined.fi/sol/6MsuX4Fc7aQ9FFwnBFnA9oQZhUsFKhnjritV8Hu1pump?maker=6YZfhiHMaX7vx3uGUfWCFKk1QyhpZC9sPsakBhZyp33Q")</f>
        <v/>
      </c>
      <c r="M42">
        <f>HYPERLINK("https://dexscreener.com/solana/6MsuX4Fc7aQ9FFwnBFnA9oQZhUsFKhnjritV8Hu1pump?maker=6YZfhiHMaX7vx3uGUfWCFKk1QyhpZC9sPsakBhZyp33Q","https://dexscreener.com/solana/6MsuX4Fc7aQ9FFwnBFnA9oQZhUsFKhnjritV8Hu1pump?maker=6YZfhiHMaX7vx3uGUfWCFKk1QyhpZC9sPsakBhZyp33Q")</f>
        <v/>
      </c>
    </row>
    <row r="43">
      <c r="A43" t="inlineStr">
        <is>
          <t>39Mzpdw7NDGiXmZZGWiCdR6Nzoc7muWuYkPsVDV4pump</t>
        </is>
      </c>
      <c r="B43" t="inlineStr">
        <is>
          <t>MPX6900</t>
        </is>
      </c>
      <c r="C43" t="n">
        <v>9</v>
      </c>
      <c r="D43" t="n">
        <v>45.29</v>
      </c>
      <c r="E43" t="n">
        <v>0.97</v>
      </c>
      <c r="F43" t="n">
        <v>46.49</v>
      </c>
      <c r="G43" t="n">
        <v>91.78</v>
      </c>
      <c r="H43" t="n">
        <v>21</v>
      </c>
      <c r="I43" t="n">
        <v>35</v>
      </c>
      <c r="J43" t="n">
        <v>-1</v>
      </c>
      <c r="K43" t="n">
        <v>-1</v>
      </c>
      <c r="L43">
        <f>HYPERLINK("https://www.defined.fi/sol/39Mzpdw7NDGiXmZZGWiCdR6Nzoc7muWuYkPsVDV4pump?maker=6YZfhiHMaX7vx3uGUfWCFKk1QyhpZC9sPsakBhZyp33Q","https://www.defined.fi/sol/39Mzpdw7NDGiXmZZGWiCdR6Nzoc7muWuYkPsVDV4pump?maker=6YZfhiHMaX7vx3uGUfWCFKk1QyhpZC9sPsakBhZyp33Q")</f>
        <v/>
      </c>
      <c r="M43">
        <f>HYPERLINK("https://dexscreener.com/solana/39Mzpdw7NDGiXmZZGWiCdR6Nzoc7muWuYkPsVDV4pump?maker=6YZfhiHMaX7vx3uGUfWCFKk1QyhpZC9sPsakBhZyp33Q","https://dexscreener.com/solana/39Mzpdw7NDGiXmZZGWiCdR6Nzoc7muWuYkPsVDV4pump?maker=6YZfhiHMaX7vx3uGUfWCFKk1QyhpZC9sPsakBhZyp33Q")</f>
        <v/>
      </c>
    </row>
    <row r="44">
      <c r="A44" t="inlineStr">
        <is>
          <t>FYs3kU6Q1jwRF5oQV6UvHgjyuuW3bGdz2iJD7JCNpump</t>
        </is>
      </c>
      <c r="B44" t="inlineStr">
        <is>
          <t>MM</t>
        </is>
      </c>
      <c r="C44" t="n">
        <v>9</v>
      </c>
      <c r="D44" t="n">
        <v>1.01</v>
      </c>
      <c r="E44" t="n">
        <v>0.12</v>
      </c>
      <c r="F44" t="n">
        <v>8.67</v>
      </c>
      <c r="G44" t="n">
        <v>9.68</v>
      </c>
      <c r="H44" t="n">
        <v>7</v>
      </c>
      <c r="I44" t="n">
        <v>5</v>
      </c>
      <c r="J44" t="n">
        <v>-1</v>
      </c>
      <c r="K44" t="n">
        <v>-1</v>
      </c>
      <c r="L44">
        <f>HYPERLINK("https://www.defined.fi/sol/FYs3kU6Q1jwRF5oQV6UvHgjyuuW3bGdz2iJD7JCNpump?maker=6YZfhiHMaX7vx3uGUfWCFKk1QyhpZC9sPsakBhZyp33Q","https://www.defined.fi/sol/FYs3kU6Q1jwRF5oQV6UvHgjyuuW3bGdz2iJD7JCNpump?maker=6YZfhiHMaX7vx3uGUfWCFKk1QyhpZC9sPsakBhZyp33Q")</f>
        <v/>
      </c>
      <c r="M44">
        <f>HYPERLINK("https://dexscreener.com/solana/FYs3kU6Q1jwRF5oQV6UvHgjyuuW3bGdz2iJD7JCNpump?maker=6YZfhiHMaX7vx3uGUfWCFKk1QyhpZC9sPsakBhZyp33Q","https://dexscreener.com/solana/FYs3kU6Q1jwRF5oQV6UvHgjyuuW3bGdz2iJD7JCNpump?maker=6YZfhiHMaX7vx3uGUfWCFKk1QyhpZC9sPsakBhZyp33Q")</f>
        <v/>
      </c>
    </row>
    <row r="45">
      <c r="A45" t="inlineStr">
        <is>
          <t>8NEvMqrYC6W1eBh5L3hjrbqmpCGTVNXYXtwLbftgpump</t>
        </is>
      </c>
      <c r="B45" t="inlineStr">
        <is>
          <t>retro</t>
        </is>
      </c>
      <c r="C45" t="n">
        <v>9</v>
      </c>
      <c r="D45" t="n">
        <v>-0.332</v>
      </c>
      <c r="E45" t="n">
        <v>-0.15</v>
      </c>
      <c r="F45" t="n">
        <v>2.22</v>
      </c>
      <c r="G45" t="n">
        <v>1.89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HYPERLINK("https://www.defined.fi/sol/8NEvMqrYC6W1eBh5L3hjrbqmpCGTVNXYXtwLbftgpump?maker=6YZfhiHMaX7vx3uGUfWCFKk1QyhpZC9sPsakBhZyp33Q","https://www.defined.fi/sol/8NEvMqrYC6W1eBh5L3hjrbqmpCGTVNXYXtwLbftgpump?maker=6YZfhiHMaX7vx3uGUfWCFKk1QyhpZC9sPsakBhZyp33Q")</f>
        <v/>
      </c>
      <c r="M45">
        <f>HYPERLINK("https://dexscreener.com/solana/8NEvMqrYC6W1eBh5L3hjrbqmpCGTVNXYXtwLbftgpump?maker=6YZfhiHMaX7vx3uGUfWCFKk1QyhpZC9sPsakBhZyp33Q","https://dexscreener.com/solana/8NEvMqrYC6W1eBh5L3hjrbqmpCGTVNXYXtwLbftgpump?maker=6YZfhiHMaX7vx3uGUfWCFKk1QyhpZC9sPsakBhZyp33Q")</f>
        <v/>
      </c>
    </row>
    <row r="46">
      <c r="A46" t="inlineStr">
        <is>
          <t>8TRXQsF153Ex5F6P9WAcJ8PHcxyaVo7WuNj4CPFopump</t>
        </is>
      </c>
      <c r="B46" t="inlineStr">
        <is>
          <t>AXOLOTTY</t>
        </is>
      </c>
      <c r="C46" t="n">
        <v>10</v>
      </c>
      <c r="D46" t="n">
        <v>-3.84</v>
      </c>
      <c r="E46" t="n">
        <v>-0.65</v>
      </c>
      <c r="F46" t="n">
        <v>5.9</v>
      </c>
      <c r="G46" t="n">
        <v>2.06</v>
      </c>
      <c r="H46" t="n">
        <v>4</v>
      </c>
      <c r="I46" t="n">
        <v>2</v>
      </c>
      <c r="J46" t="n">
        <v>-1</v>
      </c>
      <c r="K46" t="n">
        <v>-1</v>
      </c>
      <c r="L46">
        <f>HYPERLINK("https://www.defined.fi/sol/8TRXQsF153Ex5F6P9WAcJ8PHcxyaVo7WuNj4CPFopump?maker=6YZfhiHMaX7vx3uGUfWCFKk1QyhpZC9sPsakBhZyp33Q","https://www.defined.fi/sol/8TRXQsF153Ex5F6P9WAcJ8PHcxyaVo7WuNj4CPFopump?maker=6YZfhiHMaX7vx3uGUfWCFKk1QyhpZC9sPsakBhZyp33Q")</f>
        <v/>
      </c>
      <c r="M46">
        <f>HYPERLINK("https://dexscreener.com/solana/8TRXQsF153Ex5F6P9WAcJ8PHcxyaVo7WuNj4CPFopump?maker=6YZfhiHMaX7vx3uGUfWCFKk1QyhpZC9sPsakBhZyp33Q","https://dexscreener.com/solana/8TRXQsF153Ex5F6P9WAcJ8PHcxyaVo7WuNj4CPFopump?maker=6YZfhiHMaX7vx3uGUfWCFKk1QyhpZC9sPsakBhZyp33Q")</f>
        <v/>
      </c>
    </row>
    <row r="47">
      <c r="A47" t="inlineStr">
        <is>
          <t>A2ekt3qA9TgQZsixKMj5KsZkWg7T2MCoXtArgFY9pump</t>
        </is>
      </c>
      <c r="B47" t="inlineStr">
        <is>
          <t>PIX</t>
        </is>
      </c>
      <c r="C47" t="n">
        <v>10</v>
      </c>
      <c r="D47" t="n">
        <v>-0.159</v>
      </c>
      <c r="E47" t="n">
        <v>-0.08</v>
      </c>
      <c r="F47" t="n">
        <v>1.99</v>
      </c>
      <c r="G47" t="n">
        <v>1.84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HYPERLINK("https://www.defined.fi/sol/A2ekt3qA9TgQZsixKMj5KsZkWg7T2MCoXtArgFY9pump?maker=6YZfhiHMaX7vx3uGUfWCFKk1QyhpZC9sPsakBhZyp33Q","https://www.defined.fi/sol/A2ekt3qA9TgQZsixKMj5KsZkWg7T2MCoXtArgFY9pump?maker=6YZfhiHMaX7vx3uGUfWCFKk1QyhpZC9sPsakBhZyp33Q")</f>
        <v/>
      </c>
      <c r="M47">
        <f>HYPERLINK("https://dexscreener.com/solana/A2ekt3qA9TgQZsixKMj5KsZkWg7T2MCoXtArgFY9pump?maker=6YZfhiHMaX7vx3uGUfWCFKk1QyhpZC9sPsakBhZyp33Q","https://dexscreener.com/solana/A2ekt3qA9TgQZsixKMj5KsZkWg7T2MCoXtArgFY9pump?maker=6YZfhiHMaX7vx3uGUfWCFKk1QyhpZC9sPsakBhZyp33Q")</f>
        <v/>
      </c>
    </row>
    <row r="48">
      <c r="A48" t="inlineStr">
        <is>
          <t>FgcAtSdSmx2UrfGA1SqexzbTHCdg87m7VH4j4uPxpump</t>
        </is>
      </c>
      <c r="B48" t="inlineStr">
        <is>
          <t>GMARIO</t>
        </is>
      </c>
      <c r="C48" t="n">
        <v>10</v>
      </c>
      <c r="D48" t="n">
        <v>-0.418</v>
      </c>
      <c r="E48" t="n">
        <v>-0.17</v>
      </c>
      <c r="F48" t="n">
        <v>2.41</v>
      </c>
      <c r="G48" t="n">
        <v>1.99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HYPERLINK("https://www.defined.fi/sol/FgcAtSdSmx2UrfGA1SqexzbTHCdg87m7VH4j4uPxpump?maker=6YZfhiHMaX7vx3uGUfWCFKk1QyhpZC9sPsakBhZyp33Q","https://www.defined.fi/sol/FgcAtSdSmx2UrfGA1SqexzbTHCdg87m7VH4j4uPxpump?maker=6YZfhiHMaX7vx3uGUfWCFKk1QyhpZC9sPsakBhZyp33Q")</f>
        <v/>
      </c>
      <c r="M48">
        <f>HYPERLINK("https://dexscreener.com/solana/FgcAtSdSmx2UrfGA1SqexzbTHCdg87m7VH4j4uPxpump?maker=6YZfhiHMaX7vx3uGUfWCFKk1QyhpZC9sPsakBhZyp33Q","https://dexscreener.com/solana/FgcAtSdSmx2UrfGA1SqexzbTHCdg87m7VH4j4uPxpump?maker=6YZfhiHMaX7vx3uGUfWCFKk1QyhpZC9sPsakBhZyp33Q")</f>
        <v/>
      </c>
    </row>
    <row r="49">
      <c r="A49" t="inlineStr">
        <is>
          <t>2YqkwZBf6aJ5mY3aitDz1W3CXTFmABjTApongtdLpump</t>
        </is>
      </c>
      <c r="B49" t="inlineStr">
        <is>
          <t>DMT</t>
        </is>
      </c>
      <c r="C49" t="n">
        <v>10</v>
      </c>
      <c r="D49" t="n">
        <v>-1.14</v>
      </c>
      <c r="E49" t="n">
        <v>-0.16</v>
      </c>
      <c r="F49" t="n">
        <v>6.96</v>
      </c>
      <c r="G49" t="n">
        <v>5.82</v>
      </c>
      <c r="H49" t="n">
        <v>5</v>
      </c>
      <c r="I49" t="n">
        <v>2</v>
      </c>
      <c r="J49" t="n">
        <v>-1</v>
      </c>
      <c r="K49" t="n">
        <v>-1</v>
      </c>
      <c r="L49">
        <f>HYPERLINK("https://www.defined.fi/sol/2YqkwZBf6aJ5mY3aitDz1W3CXTFmABjTApongtdLpump?maker=6YZfhiHMaX7vx3uGUfWCFKk1QyhpZC9sPsakBhZyp33Q","https://www.defined.fi/sol/2YqkwZBf6aJ5mY3aitDz1W3CXTFmABjTApongtdLpump?maker=6YZfhiHMaX7vx3uGUfWCFKk1QyhpZC9sPsakBhZyp33Q")</f>
        <v/>
      </c>
      <c r="M49">
        <f>HYPERLINK("https://dexscreener.com/solana/2YqkwZBf6aJ5mY3aitDz1W3CXTFmABjTApongtdLpump?maker=6YZfhiHMaX7vx3uGUfWCFKk1QyhpZC9sPsakBhZyp33Q","https://dexscreener.com/solana/2YqkwZBf6aJ5mY3aitDz1W3CXTFmABjTApongtdLpump?maker=6YZfhiHMaX7vx3uGUfWCFKk1QyhpZC9sPsakBhZyp33Q")</f>
        <v/>
      </c>
    </row>
    <row r="50">
      <c r="A50" t="inlineStr">
        <is>
          <t>BwfSJ8Hi4VP9oNFKK5LhqCPAXaZPWb8AHwVE3k9Epump</t>
        </is>
      </c>
      <c r="B50" t="inlineStr">
        <is>
          <t>$STINKY</t>
        </is>
      </c>
      <c r="C50" t="n">
        <v>10</v>
      </c>
      <c r="D50" t="n">
        <v>0.04</v>
      </c>
      <c r="E50" t="n">
        <v>0.01</v>
      </c>
      <c r="F50" t="n">
        <v>5.53</v>
      </c>
      <c r="G50" t="n">
        <v>5.56</v>
      </c>
      <c r="H50" t="n">
        <v>3</v>
      </c>
      <c r="I50" t="n">
        <v>3</v>
      </c>
      <c r="J50" t="n">
        <v>-1</v>
      </c>
      <c r="K50" t="n">
        <v>-1</v>
      </c>
      <c r="L50">
        <f>HYPERLINK("https://www.defined.fi/sol/BwfSJ8Hi4VP9oNFKK5LhqCPAXaZPWb8AHwVE3k9Epump?maker=6YZfhiHMaX7vx3uGUfWCFKk1QyhpZC9sPsakBhZyp33Q","https://www.defined.fi/sol/BwfSJ8Hi4VP9oNFKK5LhqCPAXaZPWb8AHwVE3k9Epump?maker=6YZfhiHMaX7vx3uGUfWCFKk1QyhpZC9sPsakBhZyp33Q")</f>
        <v/>
      </c>
      <c r="M50">
        <f>HYPERLINK("https://dexscreener.com/solana/BwfSJ8Hi4VP9oNFKK5LhqCPAXaZPWb8AHwVE3k9Epump?maker=6YZfhiHMaX7vx3uGUfWCFKk1QyhpZC9sPsakBhZyp33Q","https://dexscreener.com/solana/BwfSJ8Hi4VP9oNFKK5LhqCPAXaZPWb8AHwVE3k9Epump?maker=6YZfhiHMaX7vx3uGUfWCFKk1QyhpZC9sPsakBhZyp33Q")</f>
        <v/>
      </c>
    </row>
    <row r="51">
      <c r="A51" t="inlineStr">
        <is>
          <t>2siNVXDL6Zh585SPhvUa6Va8GTbhbToqXzUbnpEppump</t>
        </is>
      </c>
      <c r="B51" t="inlineStr">
        <is>
          <t>$Bubblo</t>
        </is>
      </c>
      <c r="C51" t="n">
        <v>10</v>
      </c>
      <c r="D51" t="n">
        <v>2.48</v>
      </c>
      <c r="E51" t="n">
        <v>0.22</v>
      </c>
      <c r="F51" t="n">
        <v>11.48</v>
      </c>
      <c r="G51" t="n">
        <v>13.95</v>
      </c>
      <c r="H51" t="n">
        <v>6</v>
      </c>
      <c r="I51" t="n">
        <v>7</v>
      </c>
      <c r="J51" t="n">
        <v>-1</v>
      </c>
      <c r="K51" t="n">
        <v>-1</v>
      </c>
      <c r="L51">
        <f>HYPERLINK("https://www.defined.fi/sol/2siNVXDL6Zh585SPhvUa6Va8GTbhbToqXzUbnpEppump?maker=6YZfhiHMaX7vx3uGUfWCFKk1QyhpZC9sPsakBhZyp33Q","https://www.defined.fi/sol/2siNVXDL6Zh585SPhvUa6Va8GTbhbToqXzUbnpEppump?maker=6YZfhiHMaX7vx3uGUfWCFKk1QyhpZC9sPsakBhZyp33Q")</f>
        <v/>
      </c>
      <c r="M51">
        <f>HYPERLINK("https://dexscreener.com/solana/2siNVXDL6Zh585SPhvUa6Va8GTbhbToqXzUbnpEppump?maker=6YZfhiHMaX7vx3uGUfWCFKk1QyhpZC9sPsakBhZyp33Q","https://dexscreener.com/solana/2siNVXDL6Zh585SPhvUa6Va8GTbhbToqXzUbnpEppump?maker=6YZfhiHMaX7vx3uGUfWCFKk1QyhpZC9sPsakBhZyp33Q")</f>
        <v/>
      </c>
    </row>
    <row r="52">
      <c r="A52" t="inlineStr">
        <is>
          <t>71d8YGeWmdcFYYGbEwrH87VPuKsejoXTw173JoQpump</t>
        </is>
      </c>
      <c r="B52" t="inlineStr">
        <is>
          <t>mirin</t>
        </is>
      </c>
      <c r="C52" t="n">
        <v>10</v>
      </c>
      <c r="D52" t="n">
        <v>-0.352</v>
      </c>
      <c r="E52" t="n">
        <v>-0.06</v>
      </c>
      <c r="F52" t="n">
        <v>6.04</v>
      </c>
      <c r="G52" t="n">
        <v>5.69</v>
      </c>
      <c r="H52" t="n">
        <v>5</v>
      </c>
      <c r="I52" t="n">
        <v>3</v>
      </c>
      <c r="J52" t="n">
        <v>-1</v>
      </c>
      <c r="K52" t="n">
        <v>-1</v>
      </c>
      <c r="L52">
        <f>HYPERLINK("https://www.defined.fi/sol/71d8YGeWmdcFYYGbEwrH87VPuKsejoXTw173JoQpump?maker=6YZfhiHMaX7vx3uGUfWCFKk1QyhpZC9sPsakBhZyp33Q","https://www.defined.fi/sol/71d8YGeWmdcFYYGbEwrH87VPuKsejoXTw173JoQpump?maker=6YZfhiHMaX7vx3uGUfWCFKk1QyhpZC9sPsakBhZyp33Q")</f>
        <v/>
      </c>
      <c r="M52">
        <f>HYPERLINK("https://dexscreener.com/solana/71d8YGeWmdcFYYGbEwrH87VPuKsejoXTw173JoQpump?maker=6YZfhiHMaX7vx3uGUfWCFKk1QyhpZC9sPsakBhZyp33Q","https://dexscreener.com/solana/71d8YGeWmdcFYYGbEwrH87VPuKsejoXTw173JoQpump?maker=6YZfhiHMaX7vx3uGUfWCFKk1QyhpZC9sPsakBhZyp33Q")</f>
        <v/>
      </c>
    </row>
    <row r="53">
      <c r="A53" t="inlineStr">
        <is>
          <t>AxLWWWXLEpDnvLatq2R7xZeFHT3QN26JeH4Fi3afpump</t>
        </is>
      </c>
      <c r="B53" t="inlineStr">
        <is>
          <t>purrfect</t>
        </is>
      </c>
      <c r="C53" t="n">
        <v>10</v>
      </c>
      <c r="D53" t="n">
        <v>-0.179</v>
      </c>
      <c r="E53" t="n">
        <v>-0.06</v>
      </c>
      <c r="F53" t="n">
        <v>2.95</v>
      </c>
      <c r="G53" t="n">
        <v>2.77</v>
      </c>
      <c r="H53" t="n">
        <v>3</v>
      </c>
      <c r="I53" t="n">
        <v>3</v>
      </c>
      <c r="J53" t="n">
        <v>-1</v>
      </c>
      <c r="K53" t="n">
        <v>-1</v>
      </c>
      <c r="L53">
        <f>HYPERLINK("https://www.defined.fi/sol/AxLWWWXLEpDnvLatq2R7xZeFHT3QN26JeH4Fi3afpump?maker=6YZfhiHMaX7vx3uGUfWCFKk1QyhpZC9sPsakBhZyp33Q","https://www.defined.fi/sol/AxLWWWXLEpDnvLatq2R7xZeFHT3QN26JeH4Fi3afpump?maker=6YZfhiHMaX7vx3uGUfWCFKk1QyhpZC9sPsakBhZyp33Q")</f>
        <v/>
      </c>
      <c r="M53">
        <f>HYPERLINK("https://dexscreener.com/solana/AxLWWWXLEpDnvLatq2R7xZeFHT3QN26JeH4Fi3afpump?maker=6YZfhiHMaX7vx3uGUfWCFKk1QyhpZC9sPsakBhZyp33Q","https://dexscreener.com/solana/AxLWWWXLEpDnvLatq2R7xZeFHT3QN26JeH4Fi3afpump?maker=6YZfhiHMaX7vx3uGUfWCFKk1QyhpZC9sPsakBhZyp33Q")</f>
        <v/>
      </c>
    </row>
    <row r="54">
      <c r="A54" t="inlineStr">
        <is>
          <t>AXKxBevHmVZ4646tqqkmku65MnKYdhWLJRxKhYgzpump</t>
        </is>
      </c>
      <c r="B54" t="inlineStr">
        <is>
          <t>bearcycle</t>
        </is>
      </c>
      <c r="C54" t="n">
        <v>11</v>
      </c>
      <c r="D54" t="n">
        <v>-0.24</v>
      </c>
      <c r="E54" t="n">
        <v>-0.27</v>
      </c>
      <c r="F54" t="n">
        <v>0.887</v>
      </c>
      <c r="G54" t="n">
        <v>0.647</v>
      </c>
      <c r="H54" t="n">
        <v>2</v>
      </c>
      <c r="I54" t="n">
        <v>1</v>
      </c>
      <c r="J54" t="n">
        <v>-1</v>
      </c>
      <c r="K54" t="n">
        <v>-1</v>
      </c>
      <c r="L54">
        <f>HYPERLINK("https://www.defined.fi/sol/AXKxBevHmVZ4646tqqkmku65MnKYdhWLJRxKhYgzpump?maker=6YZfhiHMaX7vx3uGUfWCFKk1QyhpZC9sPsakBhZyp33Q","https://www.defined.fi/sol/AXKxBevHmVZ4646tqqkmku65MnKYdhWLJRxKhYgzpump?maker=6YZfhiHMaX7vx3uGUfWCFKk1QyhpZC9sPsakBhZyp33Q")</f>
        <v/>
      </c>
      <c r="M54">
        <f>HYPERLINK("https://dexscreener.com/solana/AXKxBevHmVZ4646tqqkmku65MnKYdhWLJRxKhYgzpump?maker=6YZfhiHMaX7vx3uGUfWCFKk1QyhpZC9sPsakBhZyp33Q","https://dexscreener.com/solana/AXKxBevHmVZ4646tqqkmku65MnKYdhWLJRxKhYgzpump?maker=6YZfhiHMaX7vx3uGUfWCFKk1QyhpZC9sPsakBhZyp33Q")</f>
        <v/>
      </c>
    </row>
    <row r="55">
      <c r="A55" t="inlineStr">
        <is>
          <t>DmaDxPxGhFmw1q8PGqRTLBMMdU7CLpn1RRybz6kpump</t>
        </is>
      </c>
      <c r="B55" t="inlineStr">
        <is>
          <t>Nurf</t>
        </is>
      </c>
      <c r="C55" t="n">
        <v>11</v>
      </c>
      <c r="D55" t="n">
        <v>0.141</v>
      </c>
      <c r="E55" t="n">
        <v>0.06</v>
      </c>
      <c r="F55" t="n">
        <v>2.32</v>
      </c>
      <c r="G55" t="n">
        <v>2.46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HYPERLINK("https://www.defined.fi/sol/DmaDxPxGhFmw1q8PGqRTLBMMdU7CLpn1RRybz6kpump?maker=6YZfhiHMaX7vx3uGUfWCFKk1QyhpZC9sPsakBhZyp33Q","https://www.defined.fi/sol/DmaDxPxGhFmw1q8PGqRTLBMMdU7CLpn1RRybz6kpump?maker=6YZfhiHMaX7vx3uGUfWCFKk1QyhpZC9sPsakBhZyp33Q")</f>
        <v/>
      </c>
      <c r="M55">
        <f>HYPERLINK("https://dexscreener.com/solana/DmaDxPxGhFmw1q8PGqRTLBMMdU7CLpn1RRybz6kpump?maker=6YZfhiHMaX7vx3uGUfWCFKk1QyhpZC9sPsakBhZyp33Q","https://dexscreener.com/solana/DmaDxPxGhFmw1q8PGqRTLBMMdU7CLpn1RRybz6kpump?maker=6YZfhiHMaX7vx3uGUfWCFKk1QyhpZC9sPsakBhZyp33Q")</f>
        <v/>
      </c>
    </row>
    <row r="56">
      <c r="A56" t="inlineStr">
        <is>
          <t>5QQRKwnJsoy5MHbYvUe1zgtNUGhesQ5SErQvnAZgpump</t>
        </is>
      </c>
      <c r="B56" t="inlineStr">
        <is>
          <t>DIDDY</t>
        </is>
      </c>
      <c r="C56" t="n">
        <v>11</v>
      </c>
      <c r="D56" t="n">
        <v>4.45</v>
      </c>
      <c r="E56" t="n">
        <v>0.5600000000000001</v>
      </c>
      <c r="F56" t="n">
        <v>8.01</v>
      </c>
      <c r="G56" t="n">
        <v>12.46</v>
      </c>
      <c r="H56" t="n">
        <v>5</v>
      </c>
      <c r="I56" t="n">
        <v>5</v>
      </c>
      <c r="J56" t="n">
        <v>-1</v>
      </c>
      <c r="K56" t="n">
        <v>-1</v>
      </c>
      <c r="L56">
        <f>HYPERLINK("https://www.defined.fi/sol/5QQRKwnJsoy5MHbYvUe1zgtNUGhesQ5SErQvnAZgpump?maker=6YZfhiHMaX7vx3uGUfWCFKk1QyhpZC9sPsakBhZyp33Q","https://www.defined.fi/sol/5QQRKwnJsoy5MHbYvUe1zgtNUGhesQ5SErQvnAZgpump?maker=6YZfhiHMaX7vx3uGUfWCFKk1QyhpZC9sPsakBhZyp33Q")</f>
        <v/>
      </c>
      <c r="M56">
        <f>HYPERLINK("https://dexscreener.com/solana/5QQRKwnJsoy5MHbYvUe1zgtNUGhesQ5SErQvnAZgpump?maker=6YZfhiHMaX7vx3uGUfWCFKk1QyhpZC9sPsakBhZyp33Q","https://dexscreener.com/solana/5QQRKwnJsoy5MHbYvUe1zgtNUGhesQ5SErQvnAZgpump?maker=6YZfhiHMaX7vx3uGUfWCFKk1QyhpZC9sPsakBhZyp33Q")</f>
        <v/>
      </c>
    </row>
    <row r="57">
      <c r="A57" t="inlineStr">
        <is>
          <t>CK7UwtyYTo4CmBohCF9RhF6mCNDxnLMcZsCqouP9pump</t>
        </is>
      </c>
      <c r="B57" t="inlineStr">
        <is>
          <t>todd</t>
        </is>
      </c>
      <c r="C57" t="n">
        <v>11</v>
      </c>
      <c r="D57" t="n">
        <v>-0.083</v>
      </c>
      <c r="E57" t="n">
        <v>-0.03</v>
      </c>
      <c r="F57" t="n">
        <v>2.85</v>
      </c>
      <c r="G57" t="n">
        <v>2.76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HYPERLINK("https://www.defined.fi/sol/CK7UwtyYTo4CmBohCF9RhF6mCNDxnLMcZsCqouP9pump?maker=6YZfhiHMaX7vx3uGUfWCFKk1QyhpZC9sPsakBhZyp33Q","https://www.defined.fi/sol/CK7UwtyYTo4CmBohCF9RhF6mCNDxnLMcZsCqouP9pump?maker=6YZfhiHMaX7vx3uGUfWCFKk1QyhpZC9sPsakBhZyp33Q")</f>
        <v/>
      </c>
      <c r="M57">
        <f>HYPERLINK("https://dexscreener.com/solana/CK7UwtyYTo4CmBohCF9RhF6mCNDxnLMcZsCqouP9pump?maker=6YZfhiHMaX7vx3uGUfWCFKk1QyhpZC9sPsakBhZyp33Q","https://dexscreener.com/solana/CK7UwtyYTo4CmBohCF9RhF6mCNDxnLMcZsCqouP9pump?maker=6YZfhiHMaX7vx3uGUfWCFKk1QyhpZC9sPsakBhZyp33Q")</f>
        <v/>
      </c>
    </row>
    <row r="58">
      <c r="A58" t="inlineStr">
        <is>
          <t>GUNeL5fhAcTk9HcaG3PPXxdK7pSiHNCgmioPJuDhCnqQ</t>
        </is>
      </c>
      <c r="B58" t="inlineStr">
        <is>
          <t>GUN</t>
        </is>
      </c>
      <c r="C58" t="n">
        <v>11</v>
      </c>
      <c r="D58" t="n">
        <v>-1.16</v>
      </c>
      <c r="E58" t="n">
        <v>-0.04</v>
      </c>
      <c r="F58" t="n">
        <v>27.1</v>
      </c>
      <c r="G58" t="n">
        <v>25.93</v>
      </c>
      <c r="H58" t="n">
        <v>12</v>
      </c>
      <c r="I58" t="n">
        <v>12</v>
      </c>
      <c r="J58" t="n">
        <v>-1</v>
      </c>
      <c r="K58" t="n">
        <v>-1</v>
      </c>
      <c r="L58">
        <f>HYPERLINK("https://www.defined.fi/sol/GUNeL5fhAcTk9HcaG3PPXxdK7pSiHNCgmioPJuDhCnqQ?maker=6YZfhiHMaX7vx3uGUfWCFKk1QyhpZC9sPsakBhZyp33Q","https://www.defined.fi/sol/GUNeL5fhAcTk9HcaG3PPXxdK7pSiHNCgmioPJuDhCnqQ?maker=6YZfhiHMaX7vx3uGUfWCFKk1QyhpZC9sPsakBhZyp33Q")</f>
        <v/>
      </c>
      <c r="M58">
        <f>HYPERLINK("https://dexscreener.com/solana/GUNeL5fhAcTk9HcaG3PPXxdK7pSiHNCgmioPJuDhCnqQ?maker=6YZfhiHMaX7vx3uGUfWCFKk1QyhpZC9sPsakBhZyp33Q","https://dexscreener.com/solana/GUNeL5fhAcTk9HcaG3PPXxdK7pSiHNCgmioPJuDhCnqQ?maker=6YZfhiHMaX7vx3uGUfWCFKk1QyhpZC9sPsakBhZyp33Q")</f>
        <v/>
      </c>
    </row>
    <row r="59">
      <c r="A59" t="inlineStr">
        <is>
          <t>4mRuT3FC2Lb1yZ6FTTET3bZDABqasvafbjtU5pF2pump</t>
        </is>
      </c>
      <c r="B59" t="inlineStr">
        <is>
          <t>dialedin</t>
        </is>
      </c>
      <c r="C59" t="n">
        <v>11</v>
      </c>
      <c r="D59" t="n">
        <v>-0.143</v>
      </c>
      <c r="E59" t="n">
        <v>-0.08</v>
      </c>
      <c r="F59" t="n">
        <v>1.73</v>
      </c>
      <c r="G59" t="n">
        <v>1.59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HYPERLINK("https://www.defined.fi/sol/4mRuT3FC2Lb1yZ6FTTET3bZDABqasvafbjtU5pF2pump?maker=6YZfhiHMaX7vx3uGUfWCFKk1QyhpZC9sPsakBhZyp33Q","https://www.defined.fi/sol/4mRuT3FC2Lb1yZ6FTTET3bZDABqasvafbjtU5pF2pump?maker=6YZfhiHMaX7vx3uGUfWCFKk1QyhpZC9sPsakBhZyp33Q")</f>
        <v/>
      </c>
      <c r="M59">
        <f>HYPERLINK("https://dexscreener.com/solana/4mRuT3FC2Lb1yZ6FTTET3bZDABqasvafbjtU5pF2pump?maker=6YZfhiHMaX7vx3uGUfWCFKk1QyhpZC9sPsakBhZyp33Q","https://dexscreener.com/solana/4mRuT3FC2Lb1yZ6FTTET3bZDABqasvafbjtU5pF2pump?maker=6YZfhiHMaX7vx3uGUfWCFKk1QyhpZC9sPsakBhZyp33Q")</f>
        <v/>
      </c>
    </row>
    <row r="60">
      <c r="A60" t="inlineStr">
        <is>
          <t>4d8BRqQjdyiPhqFmMd4aanMEmUg8VPGZwmTAPp7qpump</t>
        </is>
      </c>
      <c r="B60" t="inlineStr">
        <is>
          <t>yns</t>
        </is>
      </c>
      <c r="C60" t="n">
        <v>11</v>
      </c>
      <c r="D60" t="n">
        <v>-0.093</v>
      </c>
      <c r="E60" t="n">
        <v>-0.16</v>
      </c>
      <c r="F60" t="n">
        <v>0.592</v>
      </c>
      <c r="G60" t="n">
        <v>0.499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HYPERLINK("https://www.defined.fi/sol/4d8BRqQjdyiPhqFmMd4aanMEmUg8VPGZwmTAPp7qpump?maker=6YZfhiHMaX7vx3uGUfWCFKk1QyhpZC9sPsakBhZyp33Q","https://www.defined.fi/sol/4d8BRqQjdyiPhqFmMd4aanMEmUg8VPGZwmTAPp7qpump?maker=6YZfhiHMaX7vx3uGUfWCFKk1QyhpZC9sPsakBhZyp33Q")</f>
        <v/>
      </c>
      <c r="M60">
        <f>HYPERLINK("https://dexscreener.com/solana/4d8BRqQjdyiPhqFmMd4aanMEmUg8VPGZwmTAPp7qpump?maker=6YZfhiHMaX7vx3uGUfWCFKk1QyhpZC9sPsakBhZyp33Q","https://dexscreener.com/solana/4d8BRqQjdyiPhqFmMd4aanMEmUg8VPGZwmTAPp7qpump?maker=6YZfhiHMaX7vx3uGUfWCFKk1QyhpZC9sPsakBhZyp33Q")</f>
        <v/>
      </c>
    </row>
    <row r="61">
      <c r="A61" t="inlineStr">
        <is>
          <t>B9MXnqJWhAGyj78MAHggwQGJRBnTw7iy5F9hoMmbpump</t>
        </is>
      </c>
      <c r="B61" t="inlineStr">
        <is>
          <t>DONNIE</t>
        </is>
      </c>
      <c r="C61" t="n">
        <v>12</v>
      </c>
      <c r="D61" t="n">
        <v>-0.09</v>
      </c>
      <c r="E61" t="n">
        <v>-0.07000000000000001</v>
      </c>
      <c r="F61" t="n">
        <v>1.27</v>
      </c>
      <c r="G61" t="n">
        <v>1.18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HYPERLINK("https://www.defined.fi/sol/B9MXnqJWhAGyj78MAHggwQGJRBnTw7iy5F9hoMmbpump?maker=6YZfhiHMaX7vx3uGUfWCFKk1QyhpZC9sPsakBhZyp33Q","https://www.defined.fi/sol/B9MXnqJWhAGyj78MAHggwQGJRBnTw7iy5F9hoMmbpump?maker=6YZfhiHMaX7vx3uGUfWCFKk1QyhpZC9sPsakBhZyp33Q")</f>
        <v/>
      </c>
      <c r="M61">
        <f>HYPERLINK("https://dexscreener.com/solana/B9MXnqJWhAGyj78MAHggwQGJRBnTw7iy5F9hoMmbpump?maker=6YZfhiHMaX7vx3uGUfWCFKk1QyhpZC9sPsakBhZyp33Q","https://dexscreener.com/solana/B9MXnqJWhAGyj78MAHggwQGJRBnTw7iy5F9hoMmbpump?maker=6YZfhiHMaX7vx3uGUfWCFKk1QyhpZC9sPsakBhZyp33Q")</f>
        <v/>
      </c>
    </row>
    <row r="62">
      <c r="A62" t="inlineStr">
        <is>
          <t>E17JBF7Jcsb2b7bFyp7B7E3NPRtr6qutmFLdadV9pump</t>
        </is>
      </c>
      <c r="B62" t="inlineStr">
        <is>
          <t>WeiDai</t>
        </is>
      </c>
      <c r="C62" t="n">
        <v>12</v>
      </c>
      <c r="D62" t="n">
        <v>-1.06</v>
      </c>
      <c r="E62" t="n">
        <v>-0.78</v>
      </c>
      <c r="F62" t="n">
        <v>1.36</v>
      </c>
      <c r="G62" t="n">
        <v>0.305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HYPERLINK("https://www.defined.fi/sol/E17JBF7Jcsb2b7bFyp7B7E3NPRtr6qutmFLdadV9pump?maker=6YZfhiHMaX7vx3uGUfWCFKk1QyhpZC9sPsakBhZyp33Q","https://www.defined.fi/sol/E17JBF7Jcsb2b7bFyp7B7E3NPRtr6qutmFLdadV9pump?maker=6YZfhiHMaX7vx3uGUfWCFKk1QyhpZC9sPsakBhZyp33Q")</f>
        <v/>
      </c>
      <c r="M62">
        <f>HYPERLINK("https://dexscreener.com/solana/E17JBF7Jcsb2b7bFyp7B7E3NPRtr6qutmFLdadV9pump?maker=6YZfhiHMaX7vx3uGUfWCFKk1QyhpZC9sPsakBhZyp33Q","https://dexscreener.com/solana/E17JBF7Jcsb2b7bFyp7B7E3NPRtr6qutmFLdadV9pump?maker=6YZfhiHMaX7vx3uGUfWCFKk1QyhpZC9sPsakBhZyp33Q")</f>
        <v/>
      </c>
    </row>
    <row r="63">
      <c r="A63" t="inlineStr">
        <is>
          <t>APXEzWaC12YAejZr1v4sBhTcJMosGSA6oV5aTn9Jpump</t>
        </is>
      </c>
      <c r="B63" t="inlineStr">
        <is>
          <t>BASED</t>
        </is>
      </c>
      <c r="C63" t="n">
        <v>12</v>
      </c>
      <c r="D63" t="n">
        <v>-0.368</v>
      </c>
      <c r="E63" t="n">
        <v>-0.02</v>
      </c>
      <c r="F63" t="n">
        <v>15.75</v>
      </c>
      <c r="G63" t="n">
        <v>15.39</v>
      </c>
      <c r="H63" t="n">
        <v>6</v>
      </c>
      <c r="I63" t="n">
        <v>6</v>
      </c>
      <c r="J63" t="n">
        <v>-1</v>
      </c>
      <c r="K63" t="n">
        <v>-1</v>
      </c>
      <c r="L63">
        <f>HYPERLINK("https://www.defined.fi/sol/APXEzWaC12YAejZr1v4sBhTcJMosGSA6oV5aTn9Jpump?maker=6YZfhiHMaX7vx3uGUfWCFKk1QyhpZC9sPsakBhZyp33Q","https://www.defined.fi/sol/APXEzWaC12YAejZr1v4sBhTcJMosGSA6oV5aTn9Jpump?maker=6YZfhiHMaX7vx3uGUfWCFKk1QyhpZC9sPsakBhZyp33Q")</f>
        <v/>
      </c>
      <c r="M63">
        <f>HYPERLINK("https://dexscreener.com/solana/APXEzWaC12YAejZr1v4sBhTcJMosGSA6oV5aTn9Jpump?maker=6YZfhiHMaX7vx3uGUfWCFKk1QyhpZC9sPsakBhZyp33Q","https://dexscreener.com/solana/APXEzWaC12YAejZr1v4sBhTcJMosGSA6oV5aTn9Jpump?maker=6YZfhiHMaX7vx3uGUfWCFKk1QyhpZC9sPsakBhZyp33Q")</f>
        <v/>
      </c>
    </row>
    <row r="64">
      <c r="A64" t="inlineStr">
        <is>
          <t>4cdYdNSPyRLkphWyCKqz14kegG7BWso3RXtUFUP7pump</t>
        </is>
      </c>
      <c r="B64" t="inlineStr">
        <is>
          <t>ron</t>
        </is>
      </c>
      <c r="C64" t="n">
        <v>12</v>
      </c>
      <c r="D64" t="n">
        <v>0.535</v>
      </c>
      <c r="E64" t="n">
        <v>0.15</v>
      </c>
      <c r="F64" t="n">
        <v>3.44</v>
      </c>
      <c r="G64" t="n">
        <v>3.98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HYPERLINK("https://www.defined.fi/sol/4cdYdNSPyRLkphWyCKqz14kegG7BWso3RXtUFUP7pump?maker=6YZfhiHMaX7vx3uGUfWCFKk1QyhpZC9sPsakBhZyp33Q","https://www.defined.fi/sol/4cdYdNSPyRLkphWyCKqz14kegG7BWso3RXtUFUP7pump?maker=6YZfhiHMaX7vx3uGUfWCFKk1QyhpZC9sPsakBhZyp33Q")</f>
        <v/>
      </c>
      <c r="M64">
        <f>HYPERLINK("https://dexscreener.com/solana/4cdYdNSPyRLkphWyCKqz14kegG7BWso3RXtUFUP7pump?maker=6YZfhiHMaX7vx3uGUfWCFKk1QyhpZC9sPsakBhZyp33Q","https://dexscreener.com/solana/4cdYdNSPyRLkphWyCKqz14kegG7BWso3RXtUFUP7pump?maker=6YZfhiHMaX7vx3uGUfWCFKk1QyhpZC9sPsakBhZyp33Q")</f>
        <v/>
      </c>
    </row>
    <row r="65">
      <c r="A65" t="inlineStr">
        <is>
          <t>FHVCJYw6WQmXkHJfNVRJ4dTkW9DJdiLMNC2KvaP3ZPR1</t>
        </is>
      </c>
      <c r="B65" t="inlineStr">
        <is>
          <t>reward</t>
        </is>
      </c>
      <c r="C65" t="n">
        <v>12</v>
      </c>
      <c r="D65" t="n">
        <v>0.187</v>
      </c>
      <c r="E65" t="n">
        <v>0.05</v>
      </c>
      <c r="F65" t="n">
        <v>3.57</v>
      </c>
      <c r="G65" t="n">
        <v>3.74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HYPERLINK("https://www.defined.fi/sol/FHVCJYw6WQmXkHJfNVRJ4dTkW9DJdiLMNC2KvaP3ZPR1?maker=6YZfhiHMaX7vx3uGUfWCFKk1QyhpZC9sPsakBhZyp33Q","https://www.defined.fi/sol/FHVCJYw6WQmXkHJfNVRJ4dTkW9DJdiLMNC2KvaP3ZPR1?maker=6YZfhiHMaX7vx3uGUfWCFKk1QyhpZC9sPsakBhZyp33Q")</f>
        <v/>
      </c>
      <c r="M65">
        <f>HYPERLINK("https://dexscreener.com/solana/FHVCJYw6WQmXkHJfNVRJ4dTkW9DJdiLMNC2KvaP3ZPR1?maker=6YZfhiHMaX7vx3uGUfWCFKk1QyhpZC9sPsakBhZyp33Q","https://dexscreener.com/solana/FHVCJYw6WQmXkHJfNVRJ4dTkW9DJdiLMNC2KvaP3ZPR1?maker=6YZfhiHMaX7vx3uGUfWCFKk1QyhpZC9sPsakBhZyp33Q")</f>
        <v/>
      </c>
    </row>
    <row r="66">
      <c r="A66" t="inlineStr">
        <is>
          <t>CKNiBTRPM4Fq3zPVT4pt7tcDG7ErDQSL3DuQBQbHpump</t>
        </is>
      </c>
      <c r="B66" t="inlineStr">
        <is>
          <t>BLUE</t>
        </is>
      </c>
      <c r="C66" t="n">
        <v>12</v>
      </c>
      <c r="D66" t="n">
        <v>-3.55</v>
      </c>
      <c r="E66" t="n">
        <v>-0.38</v>
      </c>
      <c r="F66" t="n">
        <v>9.31</v>
      </c>
      <c r="G66" t="n">
        <v>5.76</v>
      </c>
      <c r="H66" t="n">
        <v>7</v>
      </c>
      <c r="I66" t="n">
        <v>7</v>
      </c>
      <c r="J66" t="n">
        <v>-1</v>
      </c>
      <c r="K66" t="n">
        <v>-1</v>
      </c>
      <c r="L66">
        <f>HYPERLINK("https://www.defined.fi/sol/CKNiBTRPM4Fq3zPVT4pt7tcDG7ErDQSL3DuQBQbHpump?maker=6YZfhiHMaX7vx3uGUfWCFKk1QyhpZC9sPsakBhZyp33Q","https://www.defined.fi/sol/CKNiBTRPM4Fq3zPVT4pt7tcDG7ErDQSL3DuQBQbHpump?maker=6YZfhiHMaX7vx3uGUfWCFKk1QyhpZC9sPsakBhZyp33Q")</f>
        <v/>
      </c>
      <c r="M66">
        <f>HYPERLINK("https://dexscreener.com/solana/CKNiBTRPM4Fq3zPVT4pt7tcDG7ErDQSL3DuQBQbHpump?maker=6YZfhiHMaX7vx3uGUfWCFKk1QyhpZC9sPsakBhZyp33Q","https://dexscreener.com/solana/CKNiBTRPM4Fq3zPVT4pt7tcDG7ErDQSL3DuQBQbHpump?maker=6YZfhiHMaX7vx3uGUfWCFKk1QyhpZC9sPsakBhZyp33Q")</f>
        <v/>
      </c>
    </row>
    <row r="67">
      <c r="A67" t="inlineStr">
        <is>
          <t>DtzWSnQaQMHKJwW5tJgtMsGSVivLeWNzXZXWctERpump</t>
        </is>
      </c>
      <c r="B67" t="inlineStr">
        <is>
          <t>NEET</t>
        </is>
      </c>
      <c r="C67" t="n">
        <v>12</v>
      </c>
      <c r="D67" t="n">
        <v>0.095</v>
      </c>
      <c r="E67" t="n">
        <v>0.06</v>
      </c>
      <c r="F67" t="n">
        <v>1.73</v>
      </c>
      <c r="G67" t="n">
        <v>1.82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HYPERLINK("https://www.defined.fi/sol/DtzWSnQaQMHKJwW5tJgtMsGSVivLeWNzXZXWctERpump?maker=6YZfhiHMaX7vx3uGUfWCFKk1QyhpZC9sPsakBhZyp33Q","https://www.defined.fi/sol/DtzWSnQaQMHKJwW5tJgtMsGSVivLeWNzXZXWctERpump?maker=6YZfhiHMaX7vx3uGUfWCFKk1QyhpZC9sPsakBhZyp33Q")</f>
        <v/>
      </c>
      <c r="M67">
        <f>HYPERLINK("https://dexscreener.com/solana/DtzWSnQaQMHKJwW5tJgtMsGSVivLeWNzXZXWctERpump?maker=6YZfhiHMaX7vx3uGUfWCFKk1QyhpZC9sPsakBhZyp33Q","https://dexscreener.com/solana/DtzWSnQaQMHKJwW5tJgtMsGSVivLeWNzXZXWctERpump?maker=6YZfhiHMaX7vx3uGUfWCFKk1QyhpZC9sPsakBhZyp33Q")</f>
        <v/>
      </c>
    </row>
    <row r="68">
      <c r="A68" t="inlineStr">
        <is>
          <t>9c1Yz8RFekx4Jx17QekGxtYGNV8y5AL2aDMVkbf6pump</t>
        </is>
      </c>
      <c r="B68" t="inlineStr">
        <is>
          <t>everything</t>
        </is>
      </c>
      <c r="C68" t="n">
        <v>13</v>
      </c>
      <c r="D68" t="n">
        <v>-1.38</v>
      </c>
      <c r="E68" t="n">
        <v>-0.24</v>
      </c>
      <c r="F68" t="n">
        <v>5.73</v>
      </c>
      <c r="G68" t="n">
        <v>4.36</v>
      </c>
      <c r="H68" t="n">
        <v>4</v>
      </c>
      <c r="I68" t="n">
        <v>3</v>
      </c>
      <c r="J68" t="n">
        <v>-1</v>
      </c>
      <c r="K68" t="n">
        <v>-1</v>
      </c>
      <c r="L68">
        <f>HYPERLINK("https://www.defined.fi/sol/9c1Yz8RFekx4Jx17QekGxtYGNV8y5AL2aDMVkbf6pump?maker=6YZfhiHMaX7vx3uGUfWCFKk1QyhpZC9sPsakBhZyp33Q","https://www.defined.fi/sol/9c1Yz8RFekx4Jx17QekGxtYGNV8y5AL2aDMVkbf6pump?maker=6YZfhiHMaX7vx3uGUfWCFKk1QyhpZC9sPsakBhZyp33Q")</f>
        <v/>
      </c>
      <c r="M68">
        <f>HYPERLINK("https://dexscreener.com/solana/9c1Yz8RFekx4Jx17QekGxtYGNV8y5AL2aDMVkbf6pump?maker=6YZfhiHMaX7vx3uGUfWCFKk1QyhpZC9sPsakBhZyp33Q","https://dexscreener.com/solana/9c1Yz8RFekx4Jx17QekGxtYGNV8y5AL2aDMVkbf6pump?maker=6YZfhiHMaX7vx3uGUfWCFKk1QyhpZC9sPsakBhZyp33Q")</f>
        <v/>
      </c>
    </row>
    <row r="69">
      <c r="A69" t="inlineStr">
        <is>
          <t>GLwU3VeRP16k2HhTynSbujYjnMHch7qxJgZUtFdWpump</t>
        </is>
      </c>
      <c r="B69" t="inlineStr">
        <is>
          <t>SPX</t>
        </is>
      </c>
      <c r="C69" t="n">
        <v>13</v>
      </c>
      <c r="D69" t="n">
        <v>-0.327</v>
      </c>
      <c r="E69" t="n">
        <v>-1</v>
      </c>
      <c r="F69" t="n">
        <v>0.5679999999999999</v>
      </c>
      <c r="G69" t="n">
        <v>0.241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HYPERLINK("https://www.defined.fi/sol/GLwU3VeRP16k2HhTynSbujYjnMHch7qxJgZUtFdWpump?maker=6YZfhiHMaX7vx3uGUfWCFKk1QyhpZC9sPsakBhZyp33Q","https://www.defined.fi/sol/GLwU3VeRP16k2HhTynSbujYjnMHch7qxJgZUtFdWpump?maker=6YZfhiHMaX7vx3uGUfWCFKk1QyhpZC9sPsakBhZyp33Q")</f>
        <v/>
      </c>
      <c r="M69">
        <f>HYPERLINK("https://dexscreener.com/solana/GLwU3VeRP16k2HhTynSbujYjnMHch7qxJgZUtFdWpump?maker=6YZfhiHMaX7vx3uGUfWCFKk1QyhpZC9sPsakBhZyp33Q","https://dexscreener.com/solana/GLwU3VeRP16k2HhTynSbujYjnMHch7qxJgZUtFdWpump?maker=6YZfhiHMaX7vx3uGUfWCFKk1QyhpZC9sPsakBhZyp33Q")</f>
        <v/>
      </c>
    </row>
    <row r="70">
      <c r="A70" t="inlineStr">
        <is>
          <t>E5PbbvR8KsZjxaXRM1c7kGoHc17kKpkTocngfHvFpump</t>
        </is>
      </c>
      <c r="B70" t="inlineStr">
        <is>
          <t>HB</t>
        </is>
      </c>
      <c r="C70" t="n">
        <v>13</v>
      </c>
      <c r="D70" t="n">
        <v>-2.11</v>
      </c>
      <c r="E70" t="n">
        <v>-0.33</v>
      </c>
      <c r="F70" t="n">
        <v>6.37</v>
      </c>
      <c r="G70" t="n">
        <v>4.26</v>
      </c>
      <c r="H70" t="n">
        <v>7</v>
      </c>
      <c r="I70" t="n">
        <v>5</v>
      </c>
      <c r="J70" t="n">
        <v>-1</v>
      </c>
      <c r="K70" t="n">
        <v>-1</v>
      </c>
      <c r="L70">
        <f>HYPERLINK("https://www.defined.fi/sol/E5PbbvR8KsZjxaXRM1c7kGoHc17kKpkTocngfHvFpump?maker=6YZfhiHMaX7vx3uGUfWCFKk1QyhpZC9sPsakBhZyp33Q","https://www.defined.fi/sol/E5PbbvR8KsZjxaXRM1c7kGoHc17kKpkTocngfHvFpump?maker=6YZfhiHMaX7vx3uGUfWCFKk1QyhpZC9sPsakBhZyp33Q")</f>
        <v/>
      </c>
      <c r="M70">
        <f>HYPERLINK("https://dexscreener.com/solana/E5PbbvR8KsZjxaXRM1c7kGoHc17kKpkTocngfHvFpump?maker=6YZfhiHMaX7vx3uGUfWCFKk1QyhpZC9sPsakBhZyp33Q","https://dexscreener.com/solana/E5PbbvR8KsZjxaXRM1c7kGoHc17kKpkTocngfHvFpump?maker=6YZfhiHMaX7vx3uGUfWCFKk1QyhpZC9sPsakBhZyp33Q")</f>
        <v/>
      </c>
    </row>
    <row r="71">
      <c r="A71" t="inlineStr">
        <is>
          <t>FWW6K2GLEqfWDPHLoi3zJDGE2zfi9K8BFwyzmG9Qpump</t>
        </is>
      </c>
      <c r="B71" t="inlineStr">
        <is>
          <t>PANDO</t>
        </is>
      </c>
      <c r="C71" t="n">
        <v>18</v>
      </c>
      <c r="D71" t="n">
        <v>-0.145</v>
      </c>
      <c r="E71" t="n">
        <v>-0.09</v>
      </c>
      <c r="F71" t="n">
        <v>1.54</v>
      </c>
      <c r="G71" t="n">
        <v>1.4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HYPERLINK("https://www.defined.fi/sol/FWW6K2GLEqfWDPHLoi3zJDGE2zfi9K8BFwyzmG9Qpump?maker=6YZfhiHMaX7vx3uGUfWCFKk1QyhpZC9sPsakBhZyp33Q","https://www.defined.fi/sol/FWW6K2GLEqfWDPHLoi3zJDGE2zfi9K8BFwyzmG9Qpump?maker=6YZfhiHMaX7vx3uGUfWCFKk1QyhpZC9sPsakBhZyp33Q")</f>
        <v/>
      </c>
      <c r="M71">
        <f>HYPERLINK("https://dexscreener.com/solana/FWW6K2GLEqfWDPHLoi3zJDGE2zfi9K8BFwyzmG9Qpump?maker=6YZfhiHMaX7vx3uGUfWCFKk1QyhpZC9sPsakBhZyp33Q","https://dexscreener.com/solana/FWW6K2GLEqfWDPHLoi3zJDGE2zfi9K8BFwyzmG9Qpump?maker=6YZfhiHMaX7vx3uGUfWCFKk1QyhpZC9sPsakBhZyp33Q")</f>
        <v/>
      </c>
    </row>
    <row r="72">
      <c r="A72" t="inlineStr">
        <is>
          <t>DhPxuySkehrLQpcLNAWHmBJtoBJigynHrTuBNcmmSJzF</t>
        </is>
      </c>
      <c r="B72" t="inlineStr">
        <is>
          <t>UPTOBER</t>
        </is>
      </c>
      <c r="C72" t="n">
        <v>18</v>
      </c>
      <c r="D72" t="n">
        <v>-0.698</v>
      </c>
      <c r="E72" t="n">
        <v>-0.2</v>
      </c>
      <c r="F72" t="n">
        <v>3.41</v>
      </c>
      <c r="G72" t="n">
        <v>2.71</v>
      </c>
      <c r="H72" t="n">
        <v>1</v>
      </c>
      <c r="I72" t="n">
        <v>2</v>
      </c>
      <c r="J72" t="n">
        <v>-1</v>
      </c>
      <c r="K72" t="n">
        <v>-1</v>
      </c>
      <c r="L72">
        <f>HYPERLINK("https://www.defined.fi/sol/DhPxuySkehrLQpcLNAWHmBJtoBJigynHrTuBNcmmSJzF?maker=6YZfhiHMaX7vx3uGUfWCFKk1QyhpZC9sPsakBhZyp33Q","https://www.defined.fi/sol/DhPxuySkehrLQpcLNAWHmBJtoBJigynHrTuBNcmmSJzF?maker=6YZfhiHMaX7vx3uGUfWCFKk1QyhpZC9sPsakBhZyp33Q")</f>
        <v/>
      </c>
      <c r="M72">
        <f>HYPERLINK("https://dexscreener.com/solana/DhPxuySkehrLQpcLNAWHmBJtoBJigynHrTuBNcmmSJzF?maker=6YZfhiHMaX7vx3uGUfWCFKk1QyhpZC9sPsakBhZyp33Q","https://dexscreener.com/solana/DhPxuySkehrLQpcLNAWHmBJtoBJigynHrTuBNcmmSJzF?maker=6YZfhiHMaX7vx3uGUfWCFKk1QyhpZC9sPsakBhZyp33Q")</f>
        <v/>
      </c>
    </row>
    <row r="73">
      <c r="A73" t="inlineStr">
        <is>
          <t>41bebSEFcBAY4Pk5k3uT7ZMYAjJJUrUb3gdEWvt3pump</t>
        </is>
      </c>
      <c r="B73" t="inlineStr">
        <is>
          <t>ICE</t>
        </is>
      </c>
      <c r="C73" t="n">
        <v>18</v>
      </c>
      <c r="D73" t="n">
        <v>-1.04</v>
      </c>
      <c r="E73" t="n">
        <v>-0.18</v>
      </c>
      <c r="F73" t="n">
        <v>5.92</v>
      </c>
      <c r="G73" t="n">
        <v>4.88</v>
      </c>
      <c r="H73" t="n">
        <v>4</v>
      </c>
      <c r="I73" t="n">
        <v>2</v>
      </c>
      <c r="J73" t="n">
        <v>-1</v>
      </c>
      <c r="K73" t="n">
        <v>-1</v>
      </c>
      <c r="L73">
        <f>HYPERLINK("https://www.defined.fi/sol/41bebSEFcBAY4Pk5k3uT7ZMYAjJJUrUb3gdEWvt3pump?maker=6YZfhiHMaX7vx3uGUfWCFKk1QyhpZC9sPsakBhZyp33Q","https://www.defined.fi/sol/41bebSEFcBAY4Pk5k3uT7ZMYAjJJUrUb3gdEWvt3pump?maker=6YZfhiHMaX7vx3uGUfWCFKk1QyhpZC9sPsakBhZyp33Q")</f>
        <v/>
      </c>
      <c r="M73">
        <f>HYPERLINK("https://dexscreener.com/solana/41bebSEFcBAY4Pk5k3uT7ZMYAjJJUrUb3gdEWvt3pump?maker=6YZfhiHMaX7vx3uGUfWCFKk1QyhpZC9sPsakBhZyp33Q","https://dexscreener.com/solana/41bebSEFcBAY4Pk5k3uT7ZMYAjJJUrUb3gdEWvt3pump?maker=6YZfhiHMaX7vx3uGUfWCFKk1QyhpZC9sPsakBhZyp33Q")</f>
        <v/>
      </c>
    </row>
    <row r="74">
      <c r="A74" t="inlineStr">
        <is>
          <t>CTJtNGNUpDMSGkQ2m5cYLBwf6Bqg1V47Ly6TL2Kkpump</t>
        </is>
      </c>
      <c r="B74" t="inlineStr">
        <is>
          <t>CHART</t>
        </is>
      </c>
      <c r="C74" t="n">
        <v>18</v>
      </c>
      <c r="D74" t="n">
        <v>-1.9</v>
      </c>
      <c r="E74" t="n">
        <v>-0.47</v>
      </c>
      <c r="F74" t="n">
        <v>4.01</v>
      </c>
      <c r="G74" t="n">
        <v>2.1</v>
      </c>
      <c r="H74" t="n">
        <v>7</v>
      </c>
      <c r="I74" t="n">
        <v>4</v>
      </c>
      <c r="J74" t="n">
        <v>-1</v>
      </c>
      <c r="K74" t="n">
        <v>-1</v>
      </c>
      <c r="L74">
        <f>HYPERLINK("https://www.defined.fi/sol/CTJtNGNUpDMSGkQ2m5cYLBwf6Bqg1V47Ly6TL2Kkpump?maker=6YZfhiHMaX7vx3uGUfWCFKk1QyhpZC9sPsakBhZyp33Q","https://www.defined.fi/sol/CTJtNGNUpDMSGkQ2m5cYLBwf6Bqg1V47Ly6TL2Kkpump?maker=6YZfhiHMaX7vx3uGUfWCFKk1QyhpZC9sPsakBhZyp33Q")</f>
        <v/>
      </c>
      <c r="M74">
        <f>HYPERLINK("https://dexscreener.com/solana/CTJtNGNUpDMSGkQ2m5cYLBwf6Bqg1V47Ly6TL2Kkpump?maker=6YZfhiHMaX7vx3uGUfWCFKk1QyhpZC9sPsakBhZyp33Q","https://dexscreener.com/solana/CTJtNGNUpDMSGkQ2m5cYLBwf6Bqg1V47Ly6TL2Kkpump?maker=6YZfhiHMaX7vx3uGUfWCFKk1QyhpZC9sPsakBhZyp33Q")</f>
        <v/>
      </c>
    </row>
    <row r="75">
      <c r="A75" t="inlineStr">
        <is>
          <t>GZUyJdThh45PZEd9zTXMEcY3rAS7bM9C8cnqhmFrpump</t>
        </is>
      </c>
      <c r="B75" t="inlineStr">
        <is>
          <t>BGTA6</t>
        </is>
      </c>
      <c r="C75" t="n">
        <v>18</v>
      </c>
      <c r="D75" t="n">
        <v>-0.08799999999999999</v>
      </c>
      <c r="E75" t="n">
        <v>-0.04</v>
      </c>
      <c r="F75" t="n">
        <v>2.48</v>
      </c>
      <c r="G75" t="n">
        <v>2.39</v>
      </c>
      <c r="H75" t="n">
        <v>3</v>
      </c>
      <c r="I75" t="n">
        <v>3</v>
      </c>
      <c r="J75" t="n">
        <v>-1</v>
      </c>
      <c r="K75" t="n">
        <v>-1</v>
      </c>
      <c r="L75">
        <f>HYPERLINK("https://www.defined.fi/sol/GZUyJdThh45PZEd9zTXMEcY3rAS7bM9C8cnqhmFrpump?maker=6YZfhiHMaX7vx3uGUfWCFKk1QyhpZC9sPsakBhZyp33Q","https://www.defined.fi/sol/GZUyJdThh45PZEd9zTXMEcY3rAS7bM9C8cnqhmFrpump?maker=6YZfhiHMaX7vx3uGUfWCFKk1QyhpZC9sPsakBhZyp33Q")</f>
        <v/>
      </c>
      <c r="M75">
        <f>HYPERLINK("https://dexscreener.com/solana/GZUyJdThh45PZEd9zTXMEcY3rAS7bM9C8cnqhmFrpump?maker=6YZfhiHMaX7vx3uGUfWCFKk1QyhpZC9sPsakBhZyp33Q","https://dexscreener.com/solana/GZUyJdThh45PZEd9zTXMEcY3rAS7bM9C8cnqhmFrpump?maker=6YZfhiHMaX7vx3uGUfWCFKk1QyhpZC9sPsakBhZyp33Q")</f>
        <v/>
      </c>
    </row>
    <row r="76">
      <c r="A76" t="inlineStr">
        <is>
          <t>2mL68hKgKa4pvJWWyna7EvADCb6sncJqTHZiNSxvNQj4</t>
        </is>
      </c>
      <c r="B76" t="inlineStr">
        <is>
          <t>BULLTOBER</t>
        </is>
      </c>
      <c r="C76" t="n">
        <v>18</v>
      </c>
      <c r="D76" t="n">
        <v>-0.232</v>
      </c>
      <c r="E76" t="n">
        <v>-0.07000000000000001</v>
      </c>
      <c r="F76" t="n">
        <v>3.37</v>
      </c>
      <c r="G76" t="n">
        <v>3.14</v>
      </c>
      <c r="H76" t="n">
        <v>3</v>
      </c>
      <c r="I76" t="n">
        <v>6</v>
      </c>
      <c r="J76" t="n">
        <v>-1</v>
      </c>
      <c r="K76" t="n">
        <v>-1</v>
      </c>
      <c r="L76">
        <f>HYPERLINK("https://www.defined.fi/sol/2mL68hKgKa4pvJWWyna7EvADCb6sncJqTHZiNSxvNQj4?maker=6YZfhiHMaX7vx3uGUfWCFKk1QyhpZC9sPsakBhZyp33Q","https://www.defined.fi/sol/2mL68hKgKa4pvJWWyna7EvADCb6sncJqTHZiNSxvNQj4?maker=6YZfhiHMaX7vx3uGUfWCFKk1QyhpZC9sPsakBhZyp33Q")</f>
        <v/>
      </c>
      <c r="M76">
        <f>HYPERLINK("https://dexscreener.com/solana/2mL68hKgKa4pvJWWyna7EvADCb6sncJqTHZiNSxvNQj4?maker=6YZfhiHMaX7vx3uGUfWCFKk1QyhpZC9sPsakBhZyp33Q","https://dexscreener.com/solana/2mL68hKgKa4pvJWWyna7EvADCb6sncJqTHZiNSxvNQj4?maker=6YZfhiHMaX7vx3uGUfWCFKk1QyhpZC9sPsakBhZyp33Q")</f>
        <v/>
      </c>
    </row>
    <row r="77">
      <c r="A77" t="inlineStr">
        <is>
          <t>iFM8DtxFw84nndPSYELRovzZBDatYUzSmk2iTgepump</t>
        </is>
      </c>
      <c r="B77" t="inlineStr">
        <is>
          <t>BARKY</t>
        </is>
      </c>
      <c r="C77" t="n">
        <v>18</v>
      </c>
      <c r="D77" t="n">
        <v>-0.003</v>
      </c>
      <c r="E77" t="n">
        <v>-0</v>
      </c>
      <c r="F77" t="n">
        <v>0.875</v>
      </c>
      <c r="G77" t="n">
        <v>0.872</v>
      </c>
      <c r="H77" t="n">
        <v>2</v>
      </c>
      <c r="I77" t="n">
        <v>1</v>
      </c>
      <c r="J77" t="n">
        <v>-1</v>
      </c>
      <c r="K77" t="n">
        <v>-1</v>
      </c>
      <c r="L77">
        <f>HYPERLINK("https://www.defined.fi/sol/iFM8DtxFw84nndPSYELRovzZBDatYUzSmk2iTgepump?maker=6YZfhiHMaX7vx3uGUfWCFKk1QyhpZC9sPsakBhZyp33Q","https://www.defined.fi/sol/iFM8DtxFw84nndPSYELRovzZBDatYUzSmk2iTgepump?maker=6YZfhiHMaX7vx3uGUfWCFKk1QyhpZC9sPsakBhZyp33Q")</f>
        <v/>
      </c>
      <c r="M77">
        <f>HYPERLINK("https://dexscreener.com/solana/iFM8DtxFw84nndPSYELRovzZBDatYUzSmk2iTgepump?maker=6YZfhiHMaX7vx3uGUfWCFKk1QyhpZC9sPsakBhZyp33Q","https://dexscreener.com/solana/iFM8DtxFw84nndPSYELRovzZBDatYUzSmk2iTgepump?maker=6YZfhiHMaX7vx3uGUfWCFKk1QyhpZC9sPsakBhZyp33Q")</f>
        <v/>
      </c>
    </row>
    <row r="78">
      <c r="A78" t="inlineStr">
        <is>
          <t>Fair3oKKbcrGjcka2tTYQdyS6sYnyyQqbCTTiNmE3WHK</t>
        </is>
      </c>
      <c r="B78" t="inlineStr">
        <is>
          <t>$FAIR</t>
        </is>
      </c>
      <c r="C78" t="n">
        <v>18</v>
      </c>
      <c r="D78" t="n">
        <v>-7.75</v>
      </c>
      <c r="E78" t="n">
        <v>-0.11</v>
      </c>
      <c r="F78" t="n">
        <v>60.85</v>
      </c>
      <c r="G78" t="n">
        <v>60.07</v>
      </c>
      <c r="H78" t="n">
        <v>16</v>
      </c>
      <c r="I78" t="n">
        <v>15</v>
      </c>
      <c r="J78" t="n">
        <v>-1</v>
      </c>
      <c r="K78" t="n">
        <v>-1</v>
      </c>
      <c r="L78">
        <f>HYPERLINK("https://www.defined.fi/sol/Fair3oKKbcrGjcka2tTYQdyS6sYnyyQqbCTTiNmE3WHK?maker=6YZfhiHMaX7vx3uGUfWCFKk1QyhpZC9sPsakBhZyp33Q","https://www.defined.fi/sol/Fair3oKKbcrGjcka2tTYQdyS6sYnyyQqbCTTiNmE3WHK?maker=6YZfhiHMaX7vx3uGUfWCFKk1QyhpZC9sPsakBhZyp33Q")</f>
        <v/>
      </c>
      <c r="M78">
        <f>HYPERLINK("https://dexscreener.com/solana/Fair3oKKbcrGjcka2tTYQdyS6sYnyyQqbCTTiNmE3WHK?maker=6YZfhiHMaX7vx3uGUfWCFKk1QyhpZC9sPsakBhZyp33Q","https://dexscreener.com/solana/Fair3oKKbcrGjcka2tTYQdyS6sYnyyQqbCTTiNmE3WHK?maker=6YZfhiHMaX7vx3uGUfWCFKk1QyhpZC9sPsakBhZyp33Q")</f>
        <v/>
      </c>
    </row>
    <row r="79">
      <c r="A79" t="inlineStr">
        <is>
          <t>7f4kFyKthGt1xab55RCJu1fXwXzhjupW8Rt9iLs8pump</t>
        </is>
      </c>
      <c r="B79" t="inlineStr">
        <is>
          <t>ABC</t>
        </is>
      </c>
      <c r="C79" t="n">
        <v>18</v>
      </c>
      <c r="D79" t="n">
        <v>-5.77</v>
      </c>
      <c r="E79" t="n">
        <v>-0.46</v>
      </c>
      <c r="F79" t="n">
        <v>12.49</v>
      </c>
      <c r="G79" t="n">
        <v>6.71</v>
      </c>
      <c r="H79" t="n">
        <v>14</v>
      </c>
      <c r="I79" t="n">
        <v>7</v>
      </c>
      <c r="J79" t="n">
        <v>-1</v>
      </c>
      <c r="K79" t="n">
        <v>-1</v>
      </c>
      <c r="L79">
        <f>HYPERLINK("https://www.defined.fi/sol/7f4kFyKthGt1xab55RCJu1fXwXzhjupW8Rt9iLs8pump?maker=6YZfhiHMaX7vx3uGUfWCFKk1QyhpZC9sPsakBhZyp33Q","https://www.defined.fi/sol/7f4kFyKthGt1xab55RCJu1fXwXzhjupW8Rt9iLs8pump?maker=6YZfhiHMaX7vx3uGUfWCFKk1QyhpZC9sPsakBhZyp33Q")</f>
        <v/>
      </c>
      <c r="M79">
        <f>HYPERLINK("https://dexscreener.com/solana/7f4kFyKthGt1xab55RCJu1fXwXzhjupW8Rt9iLs8pump?maker=6YZfhiHMaX7vx3uGUfWCFKk1QyhpZC9sPsakBhZyp33Q","https://dexscreener.com/solana/7f4kFyKthGt1xab55RCJu1fXwXzhjupW8Rt9iLs8pump?maker=6YZfhiHMaX7vx3uGUfWCFKk1QyhpZC9sPsakBhZyp33Q")</f>
        <v/>
      </c>
    </row>
    <row r="80">
      <c r="A80" t="inlineStr">
        <is>
          <t>CJskyawh5nS4tsuJUv7FFuYDgJoobTtHVPaYLCRrpump</t>
        </is>
      </c>
      <c r="B80" t="inlineStr">
        <is>
          <t>BATY</t>
        </is>
      </c>
      <c r="C80" t="n">
        <v>18</v>
      </c>
      <c r="D80" t="n">
        <v>-1.15</v>
      </c>
      <c r="E80" t="n">
        <v>-0.46</v>
      </c>
      <c r="F80" t="n">
        <v>2.5</v>
      </c>
      <c r="G80" t="n">
        <v>1.35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HYPERLINK("https://www.defined.fi/sol/CJskyawh5nS4tsuJUv7FFuYDgJoobTtHVPaYLCRrpump?maker=6YZfhiHMaX7vx3uGUfWCFKk1QyhpZC9sPsakBhZyp33Q","https://www.defined.fi/sol/CJskyawh5nS4tsuJUv7FFuYDgJoobTtHVPaYLCRrpump?maker=6YZfhiHMaX7vx3uGUfWCFKk1QyhpZC9sPsakBhZyp33Q")</f>
        <v/>
      </c>
      <c r="M80">
        <f>HYPERLINK("https://dexscreener.com/solana/CJskyawh5nS4tsuJUv7FFuYDgJoobTtHVPaYLCRrpump?maker=6YZfhiHMaX7vx3uGUfWCFKk1QyhpZC9sPsakBhZyp33Q","https://dexscreener.com/solana/CJskyawh5nS4tsuJUv7FFuYDgJoobTtHVPaYLCRrpump?maker=6YZfhiHMaX7vx3uGUfWCFKk1QyhpZC9sPsakBhZyp33Q")</f>
        <v/>
      </c>
    </row>
    <row r="81">
      <c r="A81" t="inlineStr">
        <is>
          <t>BCzSJeyX2uVcDrTHzq49Do4vCyL4ZKM4DDo4VhVxpump</t>
        </is>
      </c>
      <c r="B81" t="inlineStr">
        <is>
          <t>ping</t>
        </is>
      </c>
      <c r="C81" t="n">
        <v>18</v>
      </c>
      <c r="D81" t="n">
        <v>-0.199</v>
      </c>
      <c r="E81" t="n">
        <v>-0.07000000000000001</v>
      </c>
      <c r="F81" t="n">
        <v>2.7</v>
      </c>
      <c r="G81" t="n">
        <v>2.5</v>
      </c>
      <c r="H81" t="n">
        <v>2</v>
      </c>
      <c r="I81" t="n">
        <v>2</v>
      </c>
      <c r="J81" t="n">
        <v>-1</v>
      </c>
      <c r="K81" t="n">
        <v>-1</v>
      </c>
      <c r="L81">
        <f>HYPERLINK("https://www.defined.fi/sol/BCzSJeyX2uVcDrTHzq49Do4vCyL4ZKM4DDo4VhVxpump?maker=6YZfhiHMaX7vx3uGUfWCFKk1QyhpZC9sPsakBhZyp33Q","https://www.defined.fi/sol/BCzSJeyX2uVcDrTHzq49Do4vCyL4ZKM4DDo4VhVxpump?maker=6YZfhiHMaX7vx3uGUfWCFKk1QyhpZC9sPsakBhZyp33Q")</f>
        <v/>
      </c>
      <c r="M81">
        <f>HYPERLINK("https://dexscreener.com/solana/BCzSJeyX2uVcDrTHzq49Do4vCyL4ZKM4DDo4VhVxpump?maker=6YZfhiHMaX7vx3uGUfWCFKk1QyhpZC9sPsakBhZyp33Q","https://dexscreener.com/solana/BCzSJeyX2uVcDrTHzq49Do4vCyL4ZKM4DDo4VhVxpump?maker=6YZfhiHMaX7vx3uGUfWCFKk1QyhpZC9sPsakBhZyp33Q")</f>
        <v/>
      </c>
    </row>
    <row r="82">
      <c r="A82" t="inlineStr">
        <is>
          <t>34mb8tLBJDzT8xGqdCwRbq3rhA4DrNyrXEgJEpLKiWuD</t>
        </is>
      </c>
      <c r="B82" t="inlineStr">
        <is>
          <t>GUN</t>
        </is>
      </c>
      <c r="C82" t="n">
        <v>19</v>
      </c>
      <c r="D82" t="n">
        <v>1.59</v>
      </c>
      <c r="E82" t="n">
        <v>1.88</v>
      </c>
      <c r="F82" t="n">
        <v>0.852</v>
      </c>
      <c r="G82" t="n">
        <v>2.44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HYPERLINK("https://www.defined.fi/sol/34mb8tLBJDzT8xGqdCwRbq3rhA4DrNyrXEgJEpLKiWuD?maker=6YZfhiHMaX7vx3uGUfWCFKk1QyhpZC9sPsakBhZyp33Q","https://www.defined.fi/sol/34mb8tLBJDzT8xGqdCwRbq3rhA4DrNyrXEgJEpLKiWuD?maker=6YZfhiHMaX7vx3uGUfWCFKk1QyhpZC9sPsakBhZyp33Q")</f>
        <v/>
      </c>
      <c r="M82">
        <f>HYPERLINK("https://dexscreener.com/solana/34mb8tLBJDzT8xGqdCwRbq3rhA4DrNyrXEgJEpLKiWuD?maker=6YZfhiHMaX7vx3uGUfWCFKk1QyhpZC9sPsakBhZyp33Q","https://dexscreener.com/solana/34mb8tLBJDzT8xGqdCwRbq3rhA4DrNyrXEgJEpLKiWuD?maker=6YZfhiHMaX7vx3uGUfWCFKk1QyhpZC9sPsakBhZyp33Q")</f>
        <v/>
      </c>
    </row>
    <row r="83">
      <c r="A83" t="inlineStr">
        <is>
          <t>FsAGkcN7M7sBDR48RSuoosvTL8J2gmCmDpdov8kKpump</t>
        </is>
      </c>
      <c r="B83" t="inlineStr">
        <is>
          <t>Nutter</t>
        </is>
      </c>
      <c r="C83" t="n">
        <v>19</v>
      </c>
      <c r="D83" t="n">
        <v>-0.305</v>
      </c>
      <c r="E83" t="n">
        <v>-0.32</v>
      </c>
      <c r="F83" t="n">
        <v>0.954</v>
      </c>
      <c r="G83" t="n">
        <v>0.649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HYPERLINK("https://www.defined.fi/sol/FsAGkcN7M7sBDR48RSuoosvTL8J2gmCmDpdov8kKpump?maker=6YZfhiHMaX7vx3uGUfWCFKk1QyhpZC9sPsakBhZyp33Q","https://www.defined.fi/sol/FsAGkcN7M7sBDR48RSuoosvTL8J2gmCmDpdov8kKpump?maker=6YZfhiHMaX7vx3uGUfWCFKk1QyhpZC9sPsakBhZyp33Q")</f>
        <v/>
      </c>
      <c r="M83">
        <f>HYPERLINK("https://dexscreener.com/solana/FsAGkcN7M7sBDR48RSuoosvTL8J2gmCmDpdov8kKpump?maker=6YZfhiHMaX7vx3uGUfWCFKk1QyhpZC9sPsakBhZyp33Q","https://dexscreener.com/solana/FsAGkcN7M7sBDR48RSuoosvTL8J2gmCmDpdov8kKpump?maker=6YZfhiHMaX7vx3uGUfWCFKk1QyhpZC9sPsakBhZyp33Q")</f>
        <v/>
      </c>
    </row>
    <row r="84">
      <c r="A84" t="inlineStr">
        <is>
          <t>J14aqaR7jyQiaaRbay7r1SLe4axyG6C5CcZ7DdNnpump</t>
        </is>
      </c>
      <c r="B84" t="inlineStr">
        <is>
          <t>BDOG</t>
        </is>
      </c>
      <c r="C84" t="n">
        <v>19</v>
      </c>
      <c r="D84" t="n">
        <v>0.055</v>
      </c>
      <c r="E84" t="n">
        <v>0.05</v>
      </c>
      <c r="F84" t="n">
        <v>1.2</v>
      </c>
      <c r="G84" t="n">
        <v>1.26</v>
      </c>
      <c r="H84" t="n">
        <v>2</v>
      </c>
      <c r="I84" t="n">
        <v>1</v>
      </c>
      <c r="J84" t="n">
        <v>-1</v>
      </c>
      <c r="K84" t="n">
        <v>-1</v>
      </c>
      <c r="L84">
        <f>HYPERLINK("https://www.defined.fi/sol/J14aqaR7jyQiaaRbay7r1SLe4axyG6C5CcZ7DdNnpump?maker=6YZfhiHMaX7vx3uGUfWCFKk1QyhpZC9sPsakBhZyp33Q","https://www.defined.fi/sol/J14aqaR7jyQiaaRbay7r1SLe4axyG6C5CcZ7DdNnpump?maker=6YZfhiHMaX7vx3uGUfWCFKk1QyhpZC9sPsakBhZyp33Q")</f>
        <v/>
      </c>
      <c r="M84">
        <f>HYPERLINK("https://dexscreener.com/solana/J14aqaR7jyQiaaRbay7r1SLe4axyG6C5CcZ7DdNnpump?maker=6YZfhiHMaX7vx3uGUfWCFKk1QyhpZC9sPsakBhZyp33Q","https://dexscreener.com/solana/J14aqaR7jyQiaaRbay7r1SLe4axyG6C5CcZ7DdNnpump?maker=6YZfhiHMaX7vx3uGUfWCFKk1QyhpZC9sPsakBhZyp33Q")</f>
        <v/>
      </c>
    </row>
    <row r="85">
      <c r="A85" t="inlineStr">
        <is>
          <t>AiQcnL5gPjEXVH1E1FGUdN1WhPz4qXAZfQJxpGrJpump</t>
        </is>
      </c>
      <c r="B85" t="inlineStr">
        <is>
          <t>kheowzoo</t>
        </is>
      </c>
      <c r="C85" t="n">
        <v>19</v>
      </c>
      <c r="D85" t="n">
        <v>-2.61</v>
      </c>
      <c r="E85" t="n">
        <v>-0.21</v>
      </c>
      <c r="F85" t="n">
        <v>12.31</v>
      </c>
      <c r="G85" t="n">
        <v>9.710000000000001</v>
      </c>
      <c r="H85" t="n">
        <v>12</v>
      </c>
      <c r="I85" t="n">
        <v>14</v>
      </c>
      <c r="J85" t="n">
        <v>-1</v>
      </c>
      <c r="K85" t="n">
        <v>-1</v>
      </c>
      <c r="L85">
        <f>HYPERLINK("https://www.defined.fi/sol/AiQcnL5gPjEXVH1E1FGUdN1WhPz4qXAZfQJxpGrJpump?maker=6YZfhiHMaX7vx3uGUfWCFKk1QyhpZC9sPsakBhZyp33Q","https://www.defined.fi/sol/AiQcnL5gPjEXVH1E1FGUdN1WhPz4qXAZfQJxpGrJpump?maker=6YZfhiHMaX7vx3uGUfWCFKk1QyhpZC9sPsakBhZyp33Q")</f>
        <v/>
      </c>
      <c r="M85">
        <f>HYPERLINK("https://dexscreener.com/solana/AiQcnL5gPjEXVH1E1FGUdN1WhPz4qXAZfQJxpGrJpump?maker=6YZfhiHMaX7vx3uGUfWCFKk1QyhpZC9sPsakBhZyp33Q","https://dexscreener.com/solana/AiQcnL5gPjEXVH1E1FGUdN1WhPz4qXAZfQJxpGrJpump?maker=6YZfhiHMaX7vx3uGUfWCFKk1QyhpZC9sPsakBhZyp33Q")</f>
        <v/>
      </c>
    </row>
    <row r="86">
      <c r="A86" t="inlineStr">
        <is>
          <t>2niLT8fZQi8GDJQWs8SUWu3uxnRMMAwHzFPPZ8C8pump</t>
        </is>
      </c>
      <c r="B86" t="inlineStr">
        <is>
          <t>RACCOON</t>
        </is>
      </c>
      <c r="C86" t="n">
        <v>20</v>
      </c>
      <c r="D86" t="n">
        <v>-1.3</v>
      </c>
      <c r="E86" t="n">
        <v>-0.55</v>
      </c>
      <c r="F86" t="n">
        <v>2.36</v>
      </c>
      <c r="G86" t="n">
        <v>1.06</v>
      </c>
      <c r="H86" t="n">
        <v>3</v>
      </c>
      <c r="I86" t="n">
        <v>2</v>
      </c>
      <c r="J86" t="n">
        <v>-1</v>
      </c>
      <c r="K86" t="n">
        <v>-1</v>
      </c>
      <c r="L86">
        <f>HYPERLINK("https://www.defined.fi/sol/2niLT8fZQi8GDJQWs8SUWu3uxnRMMAwHzFPPZ8C8pump?maker=6YZfhiHMaX7vx3uGUfWCFKk1QyhpZC9sPsakBhZyp33Q","https://www.defined.fi/sol/2niLT8fZQi8GDJQWs8SUWu3uxnRMMAwHzFPPZ8C8pump?maker=6YZfhiHMaX7vx3uGUfWCFKk1QyhpZC9sPsakBhZyp33Q")</f>
        <v/>
      </c>
      <c r="M86">
        <f>HYPERLINK("https://dexscreener.com/solana/2niLT8fZQi8GDJQWs8SUWu3uxnRMMAwHzFPPZ8C8pump?maker=6YZfhiHMaX7vx3uGUfWCFKk1QyhpZC9sPsakBhZyp33Q","https://dexscreener.com/solana/2niLT8fZQi8GDJQWs8SUWu3uxnRMMAwHzFPPZ8C8pump?maker=6YZfhiHMaX7vx3uGUfWCFKk1QyhpZC9sPsakBhZyp33Q")</f>
        <v/>
      </c>
    </row>
    <row r="87">
      <c r="A87" t="inlineStr">
        <is>
          <t>AtakVE4hj5KgbS58YzmCYrUwRqMNCnwaamUckk2Zpump</t>
        </is>
      </c>
      <c r="B87" t="inlineStr">
        <is>
          <t>POPDENG</t>
        </is>
      </c>
      <c r="C87" t="n">
        <v>20</v>
      </c>
      <c r="D87" t="n">
        <v>3.17</v>
      </c>
      <c r="E87" t="n">
        <v>0.28</v>
      </c>
      <c r="F87" t="n">
        <v>11.44</v>
      </c>
      <c r="G87" t="n">
        <v>14.61</v>
      </c>
      <c r="H87" t="n">
        <v>6</v>
      </c>
      <c r="I87" t="n">
        <v>14</v>
      </c>
      <c r="J87" t="n">
        <v>-1</v>
      </c>
      <c r="K87" t="n">
        <v>-1</v>
      </c>
      <c r="L87">
        <f>HYPERLINK("https://www.defined.fi/sol/AtakVE4hj5KgbS58YzmCYrUwRqMNCnwaamUckk2Zpump?maker=6YZfhiHMaX7vx3uGUfWCFKk1QyhpZC9sPsakBhZyp33Q","https://www.defined.fi/sol/AtakVE4hj5KgbS58YzmCYrUwRqMNCnwaamUckk2Zpump?maker=6YZfhiHMaX7vx3uGUfWCFKk1QyhpZC9sPsakBhZyp33Q")</f>
        <v/>
      </c>
      <c r="M87">
        <f>HYPERLINK("https://dexscreener.com/solana/AtakVE4hj5KgbS58YzmCYrUwRqMNCnwaamUckk2Zpump?maker=6YZfhiHMaX7vx3uGUfWCFKk1QyhpZC9sPsakBhZyp33Q","https://dexscreener.com/solana/AtakVE4hj5KgbS58YzmCYrUwRqMNCnwaamUckk2Zpump?maker=6YZfhiHMaX7vx3uGUfWCFKk1QyhpZC9sPsakBhZyp33Q")</f>
        <v/>
      </c>
    </row>
    <row r="88">
      <c r="A88" t="inlineStr">
        <is>
          <t>8XHwtUs9PX64TGLzWRMZfhhvhRNPdkEMvRdWUQ4Zpump</t>
        </is>
      </c>
      <c r="B88" t="inlineStr">
        <is>
          <t>xp</t>
        </is>
      </c>
      <c r="C88" t="n">
        <v>20</v>
      </c>
      <c r="D88" t="n">
        <v>0.774</v>
      </c>
      <c r="E88" t="n">
        <v>0.77</v>
      </c>
      <c r="F88" t="n">
        <v>1.01</v>
      </c>
      <c r="G88" t="n">
        <v>1.78</v>
      </c>
      <c r="H88" t="n">
        <v>4</v>
      </c>
      <c r="I88" t="n">
        <v>2</v>
      </c>
      <c r="J88" t="n">
        <v>-1</v>
      </c>
      <c r="K88" t="n">
        <v>-1</v>
      </c>
      <c r="L88">
        <f>HYPERLINK("https://www.defined.fi/sol/8XHwtUs9PX64TGLzWRMZfhhvhRNPdkEMvRdWUQ4Zpump?maker=6YZfhiHMaX7vx3uGUfWCFKk1QyhpZC9sPsakBhZyp33Q","https://www.defined.fi/sol/8XHwtUs9PX64TGLzWRMZfhhvhRNPdkEMvRdWUQ4Zpump?maker=6YZfhiHMaX7vx3uGUfWCFKk1QyhpZC9sPsakBhZyp33Q")</f>
        <v/>
      </c>
      <c r="M88">
        <f>HYPERLINK("https://dexscreener.com/solana/8XHwtUs9PX64TGLzWRMZfhhvhRNPdkEMvRdWUQ4Zpump?maker=6YZfhiHMaX7vx3uGUfWCFKk1QyhpZC9sPsakBhZyp33Q","https://dexscreener.com/solana/8XHwtUs9PX64TGLzWRMZfhhvhRNPdkEMvRdWUQ4Zpump?maker=6YZfhiHMaX7vx3uGUfWCFKk1QyhpZC9sPsakBhZyp33Q")</f>
        <v/>
      </c>
    </row>
    <row r="89">
      <c r="A89" t="inlineStr">
        <is>
          <t>AzHEVJ5MkfH2x5oqioKPEWHMESY6poLbqwdEANtZbtW2</t>
        </is>
      </c>
      <c r="B89" t="inlineStr">
        <is>
          <t>DOOGLE</t>
        </is>
      </c>
      <c r="C89" t="n">
        <v>20</v>
      </c>
      <c r="D89" t="n">
        <v>-1.56</v>
      </c>
      <c r="E89" t="n">
        <v>-1</v>
      </c>
      <c r="F89" t="n">
        <v>8.210000000000001</v>
      </c>
      <c r="G89" t="n">
        <v>6.65</v>
      </c>
      <c r="H89" t="n">
        <v>9</v>
      </c>
      <c r="I89" t="n">
        <v>5</v>
      </c>
      <c r="J89" t="n">
        <v>-1</v>
      </c>
      <c r="K89" t="n">
        <v>-1</v>
      </c>
      <c r="L89">
        <f>HYPERLINK("https://www.defined.fi/sol/AzHEVJ5MkfH2x5oqioKPEWHMESY6poLbqwdEANtZbtW2?maker=6YZfhiHMaX7vx3uGUfWCFKk1QyhpZC9sPsakBhZyp33Q","https://www.defined.fi/sol/AzHEVJ5MkfH2x5oqioKPEWHMESY6poLbqwdEANtZbtW2?maker=6YZfhiHMaX7vx3uGUfWCFKk1QyhpZC9sPsakBhZyp33Q")</f>
        <v/>
      </c>
      <c r="M89">
        <f>HYPERLINK("https://dexscreener.com/solana/AzHEVJ5MkfH2x5oqioKPEWHMESY6poLbqwdEANtZbtW2?maker=6YZfhiHMaX7vx3uGUfWCFKk1QyhpZC9sPsakBhZyp33Q","https://dexscreener.com/solana/AzHEVJ5MkfH2x5oqioKPEWHMESY6poLbqwdEANtZbtW2?maker=6YZfhiHMaX7vx3uGUfWCFKk1QyhpZC9sPsakBhZyp33Q")</f>
        <v/>
      </c>
    </row>
    <row r="90">
      <c r="A90" t="inlineStr">
        <is>
          <t>pmqfEXxMvNJfQHHpiJ5BuprcUGfLMwchvbbuPhQpump</t>
        </is>
      </c>
      <c r="B90" t="inlineStr">
        <is>
          <t>MooKrop</t>
        </is>
      </c>
      <c r="C90" t="n">
        <v>21</v>
      </c>
      <c r="D90" t="n">
        <v>-1.61</v>
      </c>
      <c r="E90" t="n">
        <v>-0.59</v>
      </c>
      <c r="F90" t="n">
        <v>2.75</v>
      </c>
      <c r="G90" t="n">
        <v>1.14</v>
      </c>
      <c r="H90" t="n">
        <v>5</v>
      </c>
      <c r="I90" t="n">
        <v>2</v>
      </c>
      <c r="J90" t="n">
        <v>-1</v>
      </c>
      <c r="K90" t="n">
        <v>-1</v>
      </c>
      <c r="L90">
        <f>HYPERLINK("https://www.defined.fi/sol/pmqfEXxMvNJfQHHpiJ5BuprcUGfLMwchvbbuPhQpump?maker=6YZfhiHMaX7vx3uGUfWCFKk1QyhpZC9sPsakBhZyp33Q","https://www.defined.fi/sol/pmqfEXxMvNJfQHHpiJ5BuprcUGfLMwchvbbuPhQpump?maker=6YZfhiHMaX7vx3uGUfWCFKk1QyhpZC9sPsakBhZyp33Q")</f>
        <v/>
      </c>
      <c r="M90">
        <f>HYPERLINK("https://dexscreener.com/solana/pmqfEXxMvNJfQHHpiJ5BuprcUGfLMwchvbbuPhQpump?maker=6YZfhiHMaX7vx3uGUfWCFKk1QyhpZC9sPsakBhZyp33Q","https://dexscreener.com/solana/pmqfEXxMvNJfQHHpiJ5BuprcUGfLMwchvbbuPhQpump?maker=6YZfhiHMaX7vx3uGUfWCFKk1QyhpZC9sPsakBhZyp33Q")</f>
        <v/>
      </c>
    </row>
    <row r="91">
      <c r="A91" t="inlineStr">
        <is>
          <t>JxxWsvm9jHt4ah7DT9NuLyVLYZcZLUdPD93PcPQ71Ka</t>
        </is>
      </c>
      <c r="B91" t="inlineStr">
        <is>
          <t>mockJUP</t>
        </is>
      </c>
      <c r="C91" t="n">
        <v>21</v>
      </c>
      <c r="D91" t="n">
        <v>-5.88</v>
      </c>
      <c r="E91" t="n">
        <v>-1</v>
      </c>
      <c r="F91" t="n">
        <v>196.03</v>
      </c>
      <c r="G91" t="n">
        <v>192.02</v>
      </c>
      <c r="H91" t="n">
        <v>9</v>
      </c>
      <c r="I91" t="n">
        <v>11</v>
      </c>
      <c r="J91" t="n">
        <v>-1</v>
      </c>
      <c r="K91" t="n">
        <v>-1</v>
      </c>
      <c r="L91">
        <f>HYPERLINK("https://www.defined.fi/sol/JxxWsvm9jHt4ah7DT9NuLyVLYZcZLUdPD93PcPQ71Ka?maker=6YZfhiHMaX7vx3uGUfWCFKk1QyhpZC9sPsakBhZyp33Q","https://www.defined.fi/sol/JxxWsvm9jHt4ah7DT9NuLyVLYZcZLUdPD93PcPQ71Ka?maker=6YZfhiHMaX7vx3uGUfWCFKk1QyhpZC9sPsakBhZyp33Q")</f>
        <v/>
      </c>
      <c r="M91">
        <f>HYPERLINK("https://dexscreener.com/solana/JxxWsvm9jHt4ah7DT9NuLyVLYZcZLUdPD93PcPQ71Ka?maker=6YZfhiHMaX7vx3uGUfWCFKk1QyhpZC9sPsakBhZyp33Q","https://dexscreener.com/solana/JxxWsvm9jHt4ah7DT9NuLyVLYZcZLUdPD93PcPQ71Ka?maker=6YZfhiHMaX7vx3uGUfWCFKk1QyhpZC9sPsakBhZyp33Q")</f>
        <v/>
      </c>
    </row>
    <row r="92">
      <c r="A92" t="inlineStr">
        <is>
          <t>4CL3LCcKnixvys5yyxdFQyPeAX72aA2pGYxfxFY6pump</t>
        </is>
      </c>
      <c r="B92" t="inlineStr">
        <is>
          <t>maneki</t>
        </is>
      </c>
      <c r="C92" t="n">
        <v>21</v>
      </c>
      <c r="D92" t="n">
        <v>-1.07</v>
      </c>
      <c r="E92" t="n">
        <v>-0.46</v>
      </c>
      <c r="F92" t="n">
        <v>2.35</v>
      </c>
      <c r="G92" t="n">
        <v>1.27</v>
      </c>
      <c r="H92" t="n">
        <v>2</v>
      </c>
      <c r="I92" t="n">
        <v>1</v>
      </c>
      <c r="J92" t="n">
        <v>-1</v>
      </c>
      <c r="K92" t="n">
        <v>-1</v>
      </c>
      <c r="L92">
        <f>HYPERLINK("https://www.defined.fi/sol/4CL3LCcKnixvys5yyxdFQyPeAX72aA2pGYxfxFY6pump?maker=6YZfhiHMaX7vx3uGUfWCFKk1QyhpZC9sPsakBhZyp33Q","https://www.defined.fi/sol/4CL3LCcKnixvys5yyxdFQyPeAX72aA2pGYxfxFY6pump?maker=6YZfhiHMaX7vx3uGUfWCFKk1QyhpZC9sPsakBhZyp33Q")</f>
        <v/>
      </c>
      <c r="M92">
        <f>HYPERLINK("https://dexscreener.com/solana/4CL3LCcKnixvys5yyxdFQyPeAX72aA2pGYxfxFY6pump?maker=6YZfhiHMaX7vx3uGUfWCFKk1QyhpZC9sPsakBhZyp33Q","https://dexscreener.com/solana/4CL3LCcKnixvys5yyxdFQyPeAX72aA2pGYxfxFY6pump?maker=6YZfhiHMaX7vx3uGUfWCFKk1QyhpZC9sPsakBhZyp33Q")</f>
        <v/>
      </c>
    </row>
    <row r="93">
      <c r="A93" t="inlineStr">
        <is>
          <t>9jca8QgA8b95FTSSANzp54LPmsSoqPijnhMsqgghAQTP</t>
        </is>
      </c>
      <c r="B93" t="inlineStr">
        <is>
          <t>TEPE</t>
        </is>
      </c>
      <c r="C93" t="n">
        <v>23</v>
      </c>
      <c r="D93" t="n">
        <v>0</v>
      </c>
      <c r="E93" t="n">
        <v>0</v>
      </c>
      <c r="F93" t="n">
        <v>0</v>
      </c>
      <c r="G93" t="n">
        <v>0</v>
      </c>
      <c r="H93" t="n">
        <v>0</v>
      </c>
      <c r="I93" t="n">
        <v>0</v>
      </c>
      <c r="J93" t="n">
        <v>-1</v>
      </c>
      <c r="K93" t="n">
        <v>-1</v>
      </c>
      <c r="L93">
        <f>HYPERLINK("https://www.defined.fi/sol/9jca8QgA8b95FTSSANzp54LPmsSoqPijnhMsqgghAQTP?maker=6YZfhiHMaX7vx3uGUfWCFKk1QyhpZC9sPsakBhZyp33Q","https://www.defined.fi/sol/9jca8QgA8b95FTSSANzp54LPmsSoqPijnhMsqgghAQTP?maker=6YZfhiHMaX7vx3uGUfWCFKk1QyhpZC9sPsakBhZyp33Q")</f>
        <v/>
      </c>
      <c r="M93">
        <f>HYPERLINK("https://dexscreener.com/solana/9jca8QgA8b95FTSSANzp54LPmsSoqPijnhMsqgghAQTP?maker=6YZfhiHMaX7vx3uGUfWCFKk1QyhpZC9sPsakBhZyp33Q","https://dexscreener.com/solana/9jca8QgA8b95FTSSANzp54LPmsSoqPijnhMsqgghAQTP?maker=6YZfhiHMaX7vx3uGUfWCFKk1QyhpZC9sPsakBhZyp33Q")</f>
        <v/>
      </c>
    </row>
    <row r="94">
      <c r="A94" t="inlineStr">
        <is>
          <t>7BgBvyjrZX1YKz4oh9mjb8ZScatkkwb8DzFx7LoiVkM3</t>
        </is>
      </c>
      <c r="B94" t="inlineStr">
        <is>
          <t>SLERF</t>
        </is>
      </c>
      <c r="C94" t="n">
        <v>29</v>
      </c>
      <c r="D94" t="n">
        <v>-110.7</v>
      </c>
      <c r="E94" t="n">
        <v>-0.06</v>
      </c>
      <c r="F94" t="n">
        <v>2004.82</v>
      </c>
      <c r="G94" t="n">
        <v>1867.3</v>
      </c>
      <c r="H94" t="n">
        <v>57</v>
      </c>
      <c r="I94" t="n">
        <v>66</v>
      </c>
      <c r="J94" t="n">
        <v>-1</v>
      </c>
      <c r="K94" t="n">
        <v>-1</v>
      </c>
      <c r="L94">
        <f>HYPERLINK("https://www.defined.fi/sol/7BgBvyjrZX1YKz4oh9mjb8ZScatkkwb8DzFx7LoiVkM3?maker=6YZfhiHMaX7vx3uGUfWCFKk1QyhpZC9sPsakBhZyp33Q","https://www.defined.fi/sol/7BgBvyjrZX1YKz4oh9mjb8ZScatkkwb8DzFx7LoiVkM3?maker=6YZfhiHMaX7vx3uGUfWCFKk1QyhpZC9sPsakBhZyp33Q")</f>
        <v/>
      </c>
      <c r="M94">
        <f>HYPERLINK("https://dexscreener.com/solana/7BgBvyjrZX1YKz4oh9mjb8ZScatkkwb8DzFx7LoiVkM3?maker=6YZfhiHMaX7vx3uGUfWCFKk1QyhpZC9sPsakBhZyp33Q","https://dexscreener.com/solana/7BgBvyjrZX1YKz4oh9mjb8ZScatkkwb8DzFx7LoiVkM3?maker=6YZfhiHMaX7vx3uGUfWCFKk1QyhpZC9sPsakBhZyp33Q")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