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9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A8DqtL5o6JNoGF7u7PMKFgMiemG2FMW8xgQ3Uxbdpump</t>
        </is>
      </c>
      <c r="B2" t="inlineStr">
        <is>
          <t>BOG</t>
        </is>
      </c>
      <c r="C2" t="n">
        <v>0</v>
      </c>
      <c r="D2" t="n">
        <v>0.063</v>
      </c>
      <c r="E2" t="n">
        <v>-1</v>
      </c>
      <c r="F2" t="n">
        <v>0.999</v>
      </c>
      <c r="G2" t="n">
        <v>1.06</v>
      </c>
      <c r="H2" t="n">
        <v>2</v>
      </c>
      <c r="I2" t="n">
        <v>1</v>
      </c>
      <c r="J2" t="n">
        <v>-1</v>
      </c>
      <c r="K2" t="n">
        <v>-1</v>
      </c>
      <c r="L2">
        <f>HYPERLINK("https://www.defined.fi/sol/A8DqtL5o6JNoGF7u7PMKFgMiemG2FMW8xgQ3Uxbdpump?maker=5d8caBnhvXTGLDnmiFRUQySNMTXnMtygsSqurtSeMpPk","https://www.defined.fi/sol/A8DqtL5o6JNoGF7u7PMKFgMiemG2FMW8xgQ3Uxbdpump?maker=5d8caBnhvXTGLDnmiFRUQySNMTXnMtygsSqurtSeMpPk")</f>
        <v/>
      </c>
      <c r="M2">
        <f>HYPERLINK("https://dexscreener.com/solana/A8DqtL5o6JNoGF7u7PMKFgMiemG2FMW8xgQ3Uxbdpump?maker=5d8caBnhvXTGLDnmiFRUQySNMTXnMtygsSqurtSeMpPk","https://dexscreener.com/solana/A8DqtL5o6JNoGF7u7PMKFgMiemG2FMW8xgQ3Uxbdpump?maker=5d8caBnhvXTGLDnmiFRUQySNMTXnMtygsSqurtSeMpPk")</f>
        <v/>
      </c>
    </row>
    <row r="3">
      <c r="A3" t="inlineStr">
        <is>
          <t>ETtgxW56dV7M3t6wob9TnKwoDiYLDY9yfde3oCmxpump</t>
        </is>
      </c>
      <c r="B3" t="inlineStr">
        <is>
          <t>BOG</t>
        </is>
      </c>
      <c r="C3" t="n">
        <v>0</v>
      </c>
      <c r="D3" t="n">
        <v>-3.15</v>
      </c>
      <c r="E3" t="n">
        <v>-0.49</v>
      </c>
      <c r="F3" t="n">
        <v>6.49</v>
      </c>
      <c r="G3" t="n">
        <v>3.33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HYPERLINK("https://www.defined.fi/sol/ETtgxW56dV7M3t6wob9TnKwoDiYLDY9yfde3oCmxpump?maker=5d8caBnhvXTGLDnmiFRUQySNMTXnMtygsSqurtSeMpPk","https://www.defined.fi/sol/ETtgxW56dV7M3t6wob9TnKwoDiYLDY9yfde3oCmxpump?maker=5d8caBnhvXTGLDnmiFRUQySNMTXnMtygsSqurtSeMpPk")</f>
        <v/>
      </c>
      <c r="M3">
        <f>HYPERLINK("https://dexscreener.com/solana/ETtgxW56dV7M3t6wob9TnKwoDiYLDY9yfde3oCmxpump?maker=5d8caBnhvXTGLDnmiFRUQySNMTXnMtygsSqurtSeMpPk","https://dexscreener.com/solana/ETtgxW56dV7M3t6wob9TnKwoDiYLDY9yfde3oCmxpump?maker=5d8caBnhvXTGLDnmiFRUQySNMTXnMtygsSqurtSeMpPk")</f>
        <v/>
      </c>
    </row>
    <row r="4">
      <c r="A4" t="inlineStr">
        <is>
          <t>Dqrb9v3dSapKtnQSpgaE7RNusPjYmRB6BQjqqrbJpump</t>
        </is>
      </c>
      <c r="B4" t="inlineStr">
        <is>
          <t>TOC</t>
        </is>
      </c>
      <c r="C4" t="n">
        <v>0</v>
      </c>
      <c r="D4" t="n">
        <v>0.247</v>
      </c>
      <c r="E4" t="n">
        <v>0.08</v>
      </c>
      <c r="F4" t="n">
        <v>3</v>
      </c>
      <c r="G4" t="n">
        <v>3.19</v>
      </c>
      <c r="H4" t="n">
        <v>1</v>
      </c>
      <c r="I4" t="n">
        <v>2</v>
      </c>
      <c r="J4" t="n">
        <v>-1</v>
      </c>
      <c r="K4" t="n">
        <v>-1</v>
      </c>
      <c r="L4">
        <f>HYPERLINK("https://www.defined.fi/sol/Dqrb9v3dSapKtnQSpgaE7RNusPjYmRB6BQjqqrbJpump?maker=5d8caBnhvXTGLDnmiFRUQySNMTXnMtygsSqurtSeMpPk","https://www.defined.fi/sol/Dqrb9v3dSapKtnQSpgaE7RNusPjYmRB6BQjqqrbJpump?maker=5d8caBnhvXTGLDnmiFRUQySNMTXnMtygsSqurtSeMpPk")</f>
        <v/>
      </c>
      <c r="M4">
        <f>HYPERLINK("https://dexscreener.com/solana/Dqrb9v3dSapKtnQSpgaE7RNusPjYmRB6BQjqqrbJpump?maker=5d8caBnhvXTGLDnmiFRUQySNMTXnMtygsSqurtSeMpPk","https://dexscreener.com/solana/Dqrb9v3dSapKtnQSpgaE7RNusPjYmRB6BQjqqrbJpump?maker=5d8caBnhvXTGLDnmiFRUQySNMTXnMtygsSqurtSeMpPk")</f>
        <v/>
      </c>
    </row>
    <row r="5">
      <c r="A5" t="inlineStr">
        <is>
          <t>7gFGAkQDNpMnptAwLZdNJwEh6DRhH8Fdm9H3hMcvpump</t>
        </is>
      </c>
      <c r="B5" t="inlineStr">
        <is>
          <t>KOTH</t>
        </is>
      </c>
      <c r="C5" t="n">
        <v>0</v>
      </c>
      <c r="D5" t="n">
        <v>-30.01</v>
      </c>
      <c r="E5" t="n">
        <v>-0.9399999999999999</v>
      </c>
      <c r="F5" t="n">
        <v>31.94</v>
      </c>
      <c r="G5" t="n">
        <v>0</v>
      </c>
      <c r="H5" t="n">
        <v>5</v>
      </c>
      <c r="I5" t="n">
        <v>0</v>
      </c>
      <c r="J5" t="n">
        <v>-1</v>
      </c>
      <c r="K5" t="n">
        <v>-1</v>
      </c>
      <c r="L5">
        <f>HYPERLINK("https://www.defined.fi/sol/7gFGAkQDNpMnptAwLZdNJwEh6DRhH8Fdm9H3hMcvpump?maker=5d8caBnhvXTGLDnmiFRUQySNMTXnMtygsSqurtSeMpPk","https://www.defined.fi/sol/7gFGAkQDNpMnptAwLZdNJwEh6DRhH8Fdm9H3hMcvpump?maker=5d8caBnhvXTGLDnmiFRUQySNMTXnMtygsSqurtSeMpPk")</f>
        <v/>
      </c>
      <c r="M5">
        <f>HYPERLINK("https://dexscreener.com/solana/7gFGAkQDNpMnptAwLZdNJwEh6DRhH8Fdm9H3hMcvpump?maker=5d8caBnhvXTGLDnmiFRUQySNMTXnMtygsSqurtSeMpPk","https://dexscreener.com/solana/7gFGAkQDNpMnptAwLZdNJwEh6DRhH8Fdm9H3hMcvpump?maker=5d8caBnhvXTGLDnmiFRUQySNMTXnMtygsSqurtSeMpPk")</f>
        <v/>
      </c>
    </row>
    <row r="6">
      <c r="A6" t="inlineStr">
        <is>
          <t>45SbFRyLqF4ixURt9LEqqedPHxrnh3VbGdVTmQ3zpump</t>
        </is>
      </c>
      <c r="B6" t="inlineStr">
        <is>
          <t>Kabbalah</t>
        </is>
      </c>
      <c r="C6" t="n">
        <v>0</v>
      </c>
      <c r="D6" t="n">
        <v>1.96</v>
      </c>
      <c r="E6" t="n">
        <v>0.65</v>
      </c>
      <c r="F6" t="n">
        <v>3.01</v>
      </c>
      <c r="G6" t="n">
        <v>4.45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HYPERLINK("https://www.defined.fi/sol/45SbFRyLqF4ixURt9LEqqedPHxrnh3VbGdVTmQ3zpump?maker=5d8caBnhvXTGLDnmiFRUQySNMTXnMtygsSqurtSeMpPk","https://www.defined.fi/sol/45SbFRyLqF4ixURt9LEqqedPHxrnh3VbGdVTmQ3zpump?maker=5d8caBnhvXTGLDnmiFRUQySNMTXnMtygsSqurtSeMpPk")</f>
        <v/>
      </c>
      <c r="M6">
        <f>HYPERLINK("https://dexscreener.com/solana/45SbFRyLqF4ixURt9LEqqedPHxrnh3VbGdVTmQ3zpump?maker=5d8caBnhvXTGLDnmiFRUQySNMTXnMtygsSqurtSeMpPk","https://dexscreener.com/solana/45SbFRyLqF4ixURt9LEqqedPHxrnh3VbGdVTmQ3zpump?maker=5d8caBnhvXTGLDnmiFRUQySNMTXnMtygsSqurtSeMpPk")</f>
        <v/>
      </c>
    </row>
    <row r="7">
      <c r="A7" t="inlineStr">
        <is>
          <t>H2c31USxu35MDkBrGph8pUDUnmzo2e4Rf4hnvL2Upump</t>
        </is>
      </c>
      <c r="B7" t="inlineStr">
        <is>
          <t>Shoggoth</t>
        </is>
      </c>
      <c r="C7" t="n">
        <v>0</v>
      </c>
      <c r="D7" t="n">
        <v>142.79</v>
      </c>
      <c r="E7" t="n">
        <v>2.19</v>
      </c>
      <c r="F7" t="n">
        <v>65.08</v>
      </c>
      <c r="G7" t="n">
        <v>177.01</v>
      </c>
      <c r="H7" t="n">
        <v>3</v>
      </c>
      <c r="I7" t="n">
        <v>14</v>
      </c>
      <c r="J7" t="n">
        <v>-1</v>
      </c>
      <c r="K7" t="n">
        <v>-1</v>
      </c>
      <c r="L7">
        <f>HYPERLINK("https://www.defined.fi/sol/H2c31USxu35MDkBrGph8pUDUnmzo2e4Rf4hnvL2Upump?maker=5d8caBnhvXTGLDnmiFRUQySNMTXnMtygsSqurtSeMpPk","https://www.defined.fi/sol/H2c31USxu35MDkBrGph8pUDUnmzo2e4Rf4hnvL2Upump?maker=5d8caBnhvXTGLDnmiFRUQySNMTXnMtygsSqurtSeMpPk")</f>
        <v/>
      </c>
      <c r="M7">
        <f>HYPERLINK("https://dexscreener.com/solana/H2c31USxu35MDkBrGph8pUDUnmzo2e4Rf4hnvL2Upump?maker=5d8caBnhvXTGLDnmiFRUQySNMTXnMtygsSqurtSeMpPk","https://dexscreener.com/solana/H2c31USxu35MDkBrGph8pUDUnmzo2e4Rf4hnvL2Upump?maker=5d8caBnhvXTGLDnmiFRUQySNMTXnMtygsSqurtSeMpPk")</f>
        <v/>
      </c>
    </row>
    <row r="8">
      <c r="A8" t="inlineStr">
        <is>
          <t>54ZzysYQVmzPUEB2AeoKDmGpRqaEoRVsBT9G8Zcepump</t>
        </is>
      </c>
      <c r="B8" t="inlineStr">
        <is>
          <t>Analyst</t>
        </is>
      </c>
      <c r="C8" t="n">
        <v>0</v>
      </c>
      <c r="D8" t="n">
        <v>-0.328</v>
      </c>
      <c r="E8" t="n">
        <v>-0.67</v>
      </c>
      <c r="F8" t="n">
        <v>0.493</v>
      </c>
      <c r="G8" t="n">
        <v>0</v>
      </c>
      <c r="H8" t="n">
        <v>1</v>
      </c>
      <c r="I8" t="n">
        <v>0</v>
      </c>
      <c r="J8" t="n">
        <v>-1</v>
      </c>
      <c r="K8" t="n">
        <v>-1</v>
      </c>
      <c r="L8">
        <f>HYPERLINK("https://www.defined.fi/sol/54ZzysYQVmzPUEB2AeoKDmGpRqaEoRVsBT9G8Zcepump?maker=5d8caBnhvXTGLDnmiFRUQySNMTXnMtygsSqurtSeMpPk","https://www.defined.fi/sol/54ZzysYQVmzPUEB2AeoKDmGpRqaEoRVsBT9G8Zcepump?maker=5d8caBnhvXTGLDnmiFRUQySNMTXnMtygsSqurtSeMpPk")</f>
        <v/>
      </c>
      <c r="M8">
        <f>HYPERLINK("https://dexscreener.com/solana/54ZzysYQVmzPUEB2AeoKDmGpRqaEoRVsBT9G8Zcepump?maker=5d8caBnhvXTGLDnmiFRUQySNMTXnMtygsSqurtSeMpPk","https://dexscreener.com/solana/54ZzysYQVmzPUEB2AeoKDmGpRqaEoRVsBT9G8Zcepump?maker=5d8caBnhvXTGLDnmiFRUQySNMTXnMtygsSqurtSeMpPk")</f>
        <v/>
      </c>
    </row>
    <row r="9">
      <c r="A9" t="inlineStr">
        <is>
          <t>EYM9RgX3S7QqdzUVXK2UuVsy4SH81FX8FHCYqQe1pump</t>
        </is>
      </c>
      <c r="B9" t="inlineStr">
        <is>
          <t>VICTIM</t>
        </is>
      </c>
      <c r="C9" t="n">
        <v>1</v>
      </c>
      <c r="D9" t="n">
        <v>-1.46</v>
      </c>
      <c r="E9" t="n">
        <v>-0.75</v>
      </c>
      <c r="F9" t="n">
        <v>1.94</v>
      </c>
      <c r="G9" t="n">
        <v>0.48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HYPERLINK("https://www.defined.fi/sol/EYM9RgX3S7QqdzUVXK2UuVsy4SH81FX8FHCYqQe1pump?maker=5d8caBnhvXTGLDnmiFRUQySNMTXnMtygsSqurtSeMpPk","https://www.defined.fi/sol/EYM9RgX3S7QqdzUVXK2UuVsy4SH81FX8FHCYqQe1pump?maker=5d8caBnhvXTGLDnmiFRUQySNMTXnMtygsSqurtSeMpPk")</f>
        <v/>
      </c>
      <c r="M9">
        <f>HYPERLINK("https://dexscreener.com/solana/EYM9RgX3S7QqdzUVXK2UuVsy4SH81FX8FHCYqQe1pump?maker=5d8caBnhvXTGLDnmiFRUQySNMTXnMtygsSqurtSeMpPk","https://dexscreener.com/solana/EYM9RgX3S7QqdzUVXK2UuVsy4SH81FX8FHCYqQe1pump?maker=5d8caBnhvXTGLDnmiFRUQySNMTXnMtygsSqurtSeMpPk")</f>
        <v/>
      </c>
    </row>
    <row r="10">
      <c r="A10" t="inlineStr">
        <is>
          <t>92wuGwwgHHNCXMCxrPsWHsCsECcDAdxQzXeLq5rNpump</t>
        </is>
      </c>
      <c r="B10" t="inlineStr">
        <is>
          <t>mu</t>
        </is>
      </c>
      <c r="C10" t="n">
        <v>1</v>
      </c>
      <c r="D10" t="n">
        <v>0.272</v>
      </c>
      <c r="E10" t="n">
        <v>0.27</v>
      </c>
      <c r="F10" t="n">
        <v>0.994</v>
      </c>
      <c r="G10" t="n">
        <v>1.27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HYPERLINK("https://www.defined.fi/sol/92wuGwwgHHNCXMCxrPsWHsCsECcDAdxQzXeLq5rNpump?maker=5d8caBnhvXTGLDnmiFRUQySNMTXnMtygsSqurtSeMpPk","https://www.defined.fi/sol/92wuGwwgHHNCXMCxrPsWHsCsECcDAdxQzXeLq5rNpump?maker=5d8caBnhvXTGLDnmiFRUQySNMTXnMtygsSqurtSeMpPk")</f>
        <v/>
      </c>
      <c r="M10">
        <f>HYPERLINK("https://dexscreener.com/solana/92wuGwwgHHNCXMCxrPsWHsCsECcDAdxQzXeLq5rNpump?maker=5d8caBnhvXTGLDnmiFRUQySNMTXnMtygsSqurtSeMpPk","https://dexscreener.com/solana/92wuGwwgHHNCXMCxrPsWHsCsECcDAdxQzXeLq5rNpump?maker=5d8caBnhvXTGLDnmiFRUQySNMTXnMtygsSqurtSeMpPk")</f>
        <v/>
      </c>
    </row>
    <row r="11">
      <c r="A11" t="inlineStr">
        <is>
          <t>7XTBPLyRXFB4Vs1cXMVaeHFN4hQPL7JZHVV2A54Dpump</t>
        </is>
      </c>
      <c r="B11" t="inlineStr">
        <is>
          <t>EXONUMIA</t>
        </is>
      </c>
      <c r="C11" t="n">
        <v>1</v>
      </c>
      <c r="D11" t="n">
        <v>1.49</v>
      </c>
      <c r="E11" t="n">
        <v>0.51</v>
      </c>
      <c r="F11" t="n">
        <v>2.92</v>
      </c>
      <c r="G11" t="n">
        <v>4.41</v>
      </c>
      <c r="H11" t="n">
        <v>1</v>
      </c>
      <c r="I11" t="n">
        <v>2</v>
      </c>
      <c r="J11" t="n">
        <v>-1</v>
      </c>
      <c r="K11" t="n">
        <v>-1</v>
      </c>
      <c r="L11">
        <f>HYPERLINK("https://www.defined.fi/sol/7XTBPLyRXFB4Vs1cXMVaeHFN4hQPL7JZHVV2A54Dpump?maker=5d8caBnhvXTGLDnmiFRUQySNMTXnMtygsSqurtSeMpPk","https://www.defined.fi/sol/7XTBPLyRXFB4Vs1cXMVaeHFN4hQPL7JZHVV2A54Dpump?maker=5d8caBnhvXTGLDnmiFRUQySNMTXnMtygsSqurtSeMpPk")</f>
        <v/>
      </c>
      <c r="M11">
        <f>HYPERLINK("https://dexscreener.com/solana/7XTBPLyRXFB4Vs1cXMVaeHFN4hQPL7JZHVV2A54Dpump?maker=5d8caBnhvXTGLDnmiFRUQySNMTXnMtygsSqurtSeMpPk","https://dexscreener.com/solana/7XTBPLyRXFB4Vs1cXMVaeHFN4hQPL7JZHVV2A54Dpump?maker=5d8caBnhvXTGLDnmiFRUQySNMTXnMtygsSqurtSeMpPk")</f>
        <v/>
      </c>
    </row>
    <row r="12">
      <c r="A12" t="inlineStr">
        <is>
          <t>4oQiShg1ZH1PeRVah65qfi2grzB1MHhZ5CoG2d6jpump</t>
        </is>
      </c>
      <c r="B12" t="inlineStr">
        <is>
          <t>E=mc</t>
        </is>
      </c>
      <c r="C12" t="n">
        <v>1</v>
      </c>
      <c r="D12" t="n">
        <v>0.736</v>
      </c>
      <c r="E12" t="n">
        <v>1.41</v>
      </c>
      <c r="F12" t="n">
        <v>0.523</v>
      </c>
      <c r="G12" t="n">
        <v>1.26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HYPERLINK("https://www.defined.fi/sol/4oQiShg1ZH1PeRVah65qfi2grzB1MHhZ5CoG2d6jpump?maker=5d8caBnhvXTGLDnmiFRUQySNMTXnMtygsSqurtSeMpPk","https://www.defined.fi/sol/4oQiShg1ZH1PeRVah65qfi2grzB1MHhZ5CoG2d6jpump?maker=5d8caBnhvXTGLDnmiFRUQySNMTXnMtygsSqurtSeMpPk")</f>
        <v/>
      </c>
      <c r="M12">
        <f>HYPERLINK("https://dexscreener.com/solana/4oQiShg1ZH1PeRVah65qfi2grzB1MHhZ5CoG2d6jpump?maker=5d8caBnhvXTGLDnmiFRUQySNMTXnMtygsSqurtSeMpPk","https://dexscreener.com/solana/4oQiShg1ZH1PeRVah65qfi2grzB1MHhZ5CoG2d6jpump?maker=5d8caBnhvXTGLDnmiFRUQySNMTXnMtygsSqurtSeMpPk")</f>
        <v/>
      </c>
    </row>
    <row r="13">
      <c r="A13" t="inlineStr">
        <is>
          <t>FtLckRFv1V5vaoC1gAs1p7k7j1gWWdw4bBa4fRocpump</t>
        </is>
      </c>
      <c r="B13" t="inlineStr">
        <is>
          <t>HUGGY</t>
        </is>
      </c>
      <c r="C13" t="n">
        <v>1</v>
      </c>
      <c r="D13" t="n">
        <v>-0.099</v>
      </c>
      <c r="E13" t="n">
        <v>-0.05</v>
      </c>
      <c r="F13" t="n">
        <v>1.94</v>
      </c>
      <c r="G13" t="n">
        <v>1.85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HYPERLINK("https://www.defined.fi/sol/FtLckRFv1V5vaoC1gAs1p7k7j1gWWdw4bBa4fRocpump?maker=5d8caBnhvXTGLDnmiFRUQySNMTXnMtygsSqurtSeMpPk","https://www.defined.fi/sol/FtLckRFv1V5vaoC1gAs1p7k7j1gWWdw4bBa4fRocpump?maker=5d8caBnhvXTGLDnmiFRUQySNMTXnMtygsSqurtSeMpPk")</f>
        <v/>
      </c>
      <c r="M13">
        <f>HYPERLINK("https://dexscreener.com/solana/FtLckRFv1V5vaoC1gAs1p7k7j1gWWdw4bBa4fRocpump?maker=5d8caBnhvXTGLDnmiFRUQySNMTXnMtygsSqurtSeMpPk","https://dexscreener.com/solana/FtLckRFv1V5vaoC1gAs1p7k7j1gWWdw4bBa4fRocpump?maker=5d8caBnhvXTGLDnmiFRUQySNMTXnMtygsSqurtSeMpPk")</f>
        <v/>
      </c>
    </row>
    <row r="14">
      <c r="A14" t="inlineStr">
        <is>
          <t>9BB6NFEcjBCtnNLFko2FqVQBq8HHM13kCyYcdQbgpump</t>
        </is>
      </c>
      <c r="B14" t="inlineStr">
        <is>
          <t>Fartcoin</t>
        </is>
      </c>
      <c r="C14" t="n">
        <v>1</v>
      </c>
      <c r="D14" t="n">
        <v>133.35</v>
      </c>
      <c r="E14" t="n">
        <v>1.33</v>
      </c>
      <c r="F14" t="n">
        <v>100.46</v>
      </c>
      <c r="G14" t="n">
        <v>62.39</v>
      </c>
      <c r="H14" t="n">
        <v>9</v>
      </c>
      <c r="I14" t="n">
        <v>10</v>
      </c>
      <c r="J14" t="n">
        <v>-1</v>
      </c>
      <c r="K14" t="n">
        <v>-1</v>
      </c>
      <c r="L14">
        <f>HYPERLINK("https://www.defined.fi/sol/9BB6NFEcjBCtnNLFko2FqVQBq8HHM13kCyYcdQbgpump?maker=5d8caBnhvXTGLDnmiFRUQySNMTXnMtygsSqurtSeMpPk","https://www.defined.fi/sol/9BB6NFEcjBCtnNLFko2FqVQBq8HHM13kCyYcdQbgpump?maker=5d8caBnhvXTGLDnmiFRUQySNMTXnMtygsSqurtSeMpPk")</f>
        <v/>
      </c>
      <c r="M14">
        <f>HYPERLINK("https://dexscreener.com/solana/9BB6NFEcjBCtnNLFko2FqVQBq8HHM13kCyYcdQbgpump?maker=5d8caBnhvXTGLDnmiFRUQySNMTXnMtygsSqurtSeMpPk","https://dexscreener.com/solana/9BB6NFEcjBCtnNLFko2FqVQBq8HHM13kCyYcdQbgpump?maker=5d8caBnhvXTGLDnmiFRUQySNMTXnMtygsSqurtSeMpPk")</f>
        <v/>
      </c>
    </row>
    <row r="15">
      <c r="A15" t="inlineStr">
        <is>
          <t>EmwnBjpGfPAUGxqMuodgPnK4z6nuvH8WEX8AeNwRpump</t>
        </is>
      </c>
      <c r="B15" t="inlineStr">
        <is>
          <t>Hypatia</t>
        </is>
      </c>
      <c r="C15" t="n">
        <v>1</v>
      </c>
      <c r="D15" t="n">
        <v>0.452</v>
      </c>
      <c r="E15" t="n">
        <v>0.59</v>
      </c>
      <c r="F15" t="n">
        <v>0.771</v>
      </c>
      <c r="G15" t="n">
        <v>0.886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HYPERLINK("https://www.defined.fi/sol/EmwnBjpGfPAUGxqMuodgPnK4z6nuvH8WEX8AeNwRpump?maker=5d8caBnhvXTGLDnmiFRUQySNMTXnMtygsSqurtSeMpPk","https://www.defined.fi/sol/EmwnBjpGfPAUGxqMuodgPnK4z6nuvH8WEX8AeNwRpump?maker=5d8caBnhvXTGLDnmiFRUQySNMTXnMtygsSqurtSeMpPk")</f>
        <v/>
      </c>
      <c r="M15">
        <f>HYPERLINK("https://dexscreener.com/solana/EmwnBjpGfPAUGxqMuodgPnK4z6nuvH8WEX8AeNwRpump?maker=5d8caBnhvXTGLDnmiFRUQySNMTXnMtygsSqurtSeMpPk","https://dexscreener.com/solana/EmwnBjpGfPAUGxqMuodgPnK4z6nuvH8WEX8AeNwRpump?maker=5d8caBnhvXTGLDnmiFRUQySNMTXnMtygsSqurtSeMpPk")</f>
        <v/>
      </c>
    </row>
    <row r="16">
      <c r="A16" t="inlineStr">
        <is>
          <t>6SWjdRumBLuJEFTcYWj1Rf1HmTqQBq7ymWqG7HJTpump</t>
        </is>
      </c>
      <c r="B16" t="inlineStr">
        <is>
          <t>ICON</t>
        </is>
      </c>
      <c r="C16" t="n">
        <v>1</v>
      </c>
      <c r="D16" t="n">
        <v>-0.214</v>
      </c>
      <c r="E16" t="n">
        <v>-1</v>
      </c>
      <c r="F16" t="n">
        <v>0.388</v>
      </c>
      <c r="G16" t="n">
        <v>0</v>
      </c>
      <c r="H16" t="n">
        <v>1</v>
      </c>
      <c r="I16" t="n">
        <v>0</v>
      </c>
      <c r="J16" t="n">
        <v>-1</v>
      </c>
      <c r="K16" t="n">
        <v>-1</v>
      </c>
      <c r="L16">
        <f>HYPERLINK("https://www.defined.fi/sol/6SWjdRumBLuJEFTcYWj1Rf1HmTqQBq7ymWqG7HJTpump?maker=5d8caBnhvXTGLDnmiFRUQySNMTXnMtygsSqurtSeMpPk","https://www.defined.fi/sol/6SWjdRumBLuJEFTcYWj1Rf1HmTqQBq7ymWqG7HJTpump?maker=5d8caBnhvXTGLDnmiFRUQySNMTXnMtygsSqurtSeMpPk")</f>
        <v/>
      </c>
      <c r="M16">
        <f>HYPERLINK("https://dexscreener.com/solana/6SWjdRumBLuJEFTcYWj1Rf1HmTqQBq7ymWqG7HJTpump?maker=5d8caBnhvXTGLDnmiFRUQySNMTXnMtygsSqurtSeMpPk","https://dexscreener.com/solana/6SWjdRumBLuJEFTcYWj1Rf1HmTqQBq7ymWqG7HJTpump?maker=5d8caBnhvXTGLDnmiFRUQySNMTXnMtygsSqurtSeMpPk")</f>
        <v/>
      </c>
    </row>
    <row r="17">
      <c r="A17" t="inlineStr">
        <is>
          <t>Ag2pBgN7W4XJpEaiYNAHX9CYjScDSRG52ewdwFyfpump</t>
        </is>
      </c>
      <c r="B17" t="inlineStr">
        <is>
          <t>ROTON</t>
        </is>
      </c>
      <c r="C17" t="n">
        <v>1</v>
      </c>
      <c r="D17" t="n">
        <v>-0.015</v>
      </c>
      <c r="E17" t="n">
        <v>-1</v>
      </c>
      <c r="F17" t="n">
        <v>0.194</v>
      </c>
      <c r="G17" t="n">
        <v>0</v>
      </c>
      <c r="H17" t="n">
        <v>1</v>
      </c>
      <c r="I17" t="n">
        <v>0</v>
      </c>
      <c r="J17" t="n">
        <v>-1</v>
      </c>
      <c r="K17" t="n">
        <v>-1</v>
      </c>
      <c r="L17">
        <f>HYPERLINK("https://www.defined.fi/sol/Ag2pBgN7W4XJpEaiYNAHX9CYjScDSRG52ewdwFyfpump?maker=5d8caBnhvXTGLDnmiFRUQySNMTXnMtygsSqurtSeMpPk","https://www.defined.fi/sol/Ag2pBgN7W4XJpEaiYNAHX9CYjScDSRG52ewdwFyfpump?maker=5d8caBnhvXTGLDnmiFRUQySNMTXnMtygsSqurtSeMpPk")</f>
        <v/>
      </c>
      <c r="M17">
        <f>HYPERLINK("https://dexscreener.com/solana/Ag2pBgN7W4XJpEaiYNAHX9CYjScDSRG52ewdwFyfpump?maker=5d8caBnhvXTGLDnmiFRUQySNMTXnMtygsSqurtSeMpPk","https://dexscreener.com/solana/Ag2pBgN7W4XJpEaiYNAHX9CYjScDSRG52ewdwFyfpump?maker=5d8caBnhvXTGLDnmiFRUQySNMTXnMtygsSqurtSeMpPk")</f>
        <v/>
      </c>
    </row>
    <row r="18">
      <c r="A18" t="inlineStr">
        <is>
          <t>67a3TVr1SRy8VcyBKq4qzn1K3f9MwNwtzkxa7dMxpump</t>
        </is>
      </c>
      <c r="B18" t="inlineStr">
        <is>
          <t>SYS</t>
        </is>
      </c>
      <c r="C18" t="n">
        <v>1</v>
      </c>
      <c r="D18" t="n">
        <v>-0.027</v>
      </c>
      <c r="E18" t="n">
        <v>-1</v>
      </c>
      <c r="F18" t="n">
        <v>0.34</v>
      </c>
      <c r="G18" t="n">
        <v>0</v>
      </c>
      <c r="H18" t="n">
        <v>1</v>
      </c>
      <c r="I18" t="n">
        <v>0</v>
      </c>
      <c r="J18" t="n">
        <v>-1</v>
      </c>
      <c r="K18" t="n">
        <v>-1</v>
      </c>
      <c r="L18">
        <f>HYPERLINK("https://www.defined.fi/sol/67a3TVr1SRy8VcyBKq4qzn1K3f9MwNwtzkxa7dMxpump?maker=5d8caBnhvXTGLDnmiFRUQySNMTXnMtygsSqurtSeMpPk","https://www.defined.fi/sol/67a3TVr1SRy8VcyBKq4qzn1K3f9MwNwtzkxa7dMxpump?maker=5d8caBnhvXTGLDnmiFRUQySNMTXnMtygsSqurtSeMpPk")</f>
        <v/>
      </c>
      <c r="M18">
        <f>HYPERLINK("https://dexscreener.com/solana/67a3TVr1SRy8VcyBKq4qzn1K3f9MwNwtzkxa7dMxpump?maker=5d8caBnhvXTGLDnmiFRUQySNMTXnMtygsSqurtSeMpPk","https://dexscreener.com/solana/67a3TVr1SRy8VcyBKq4qzn1K3f9MwNwtzkxa7dMxpump?maker=5d8caBnhvXTGLDnmiFRUQySNMTXnMtygsSqurtSeMpPk")</f>
        <v/>
      </c>
    </row>
    <row r="19">
      <c r="A19" t="inlineStr">
        <is>
          <t>DnC1WYijEj1M3NX158fEomkTqF7mnCmpbPbe81ftpump</t>
        </is>
      </c>
      <c r="B19" t="inlineStr">
        <is>
          <t>MITCHAI</t>
        </is>
      </c>
      <c r="C19" t="n">
        <v>1</v>
      </c>
      <c r="D19" t="n">
        <v>-0.487</v>
      </c>
      <c r="E19" t="n">
        <v>-1</v>
      </c>
      <c r="F19" t="n">
        <v>0.949</v>
      </c>
      <c r="G19" t="n">
        <v>0</v>
      </c>
      <c r="H19" t="n">
        <v>2</v>
      </c>
      <c r="I19" t="n">
        <v>0</v>
      </c>
      <c r="J19" t="n">
        <v>-1</v>
      </c>
      <c r="K19" t="n">
        <v>-1</v>
      </c>
      <c r="L19">
        <f>HYPERLINK("https://www.defined.fi/sol/DnC1WYijEj1M3NX158fEomkTqF7mnCmpbPbe81ftpump?maker=5d8caBnhvXTGLDnmiFRUQySNMTXnMtygsSqurtSeMpPk","https://www.defined.fi/sol/DnC1WYijEj1M3NX158fEomkTqF7mnCmpbPbe81ftpump?maker=5d8caBnhvXTGLDnmiFRUQySNMTXnMtygsSqurtSeMpPk")</f>
        <v/>
      </c>
      <c r="M19">
        <f>HYPERLINK("https://dexscreener.com/solana/DnC1WYijEj1M3NX158fEomkTqF7mnCmpbPbe81ftpump?maker=5d8caBnhvXTGLDnmiFRUQySNMTXnMtygsSqurtSeMpPk","https://dexscreener.com/solana/DnC1WYijEj1M3NX158fEomkTqF7mnCmpbPbe81ftpump?maker=5d8caBnhvXTGLDnmiFRUQySNMTXnMtygsSqurtSeMpPk")</f>
        <v/>
      </c>
    </row>
    <row r="20">
      <c r="A20" t="inlineStr">
        <is>
          <t>Cqj6N3fu5NmyjBLCVu8d5KWRnjfchmCw1gtSBY9vpump</t>
        </is>
      </c>
      <c r="B20" t="inlineStr">
        <is>
          <t>n</t>
        </is>
      </c>
      <c r="C20" t="n">
        <v>1</v>
      </c>
      <c r="D20" t="n">
        <v>-0.523</v>
      </c>
      <c r="E20" t="n">
        <v>-1</v>
      </c>
      <c r="F20" t="n">
        <v>0.621</v>
      </c>
      <c r="G20" t="n">
        <v>0</v>
      </c>
      <c r="H20" t="n">
        <v>1</v>
      </c>
      <c r="I20" t="n">
        <v>0</v>
      </c>
      <c r="J20" t="n">
        <v>-1</v>
      </c>
      <c r="K20" t="n">
        <v>-1</v>
      </c>
      <c r="L20">
        <f>HYPERLINK("https://www.defined.fi/sol/Cqj6N3fu5NmyjBLCVu8d5KWRnjfchmCw1gtSBY9vpump?maker=5d8caBnhvXTGLDnmiFRUQySNMTXnMtygsSqurtSeMpPk","https://www.defined.fi/sol/Cqj6N3fu5NmyjBLCVu8d5KWRnjfchmCw1gtSBY9vpump?maker=5d8caBnhvXTGLDnmiFRUQySNMTXnMtygsSqurtSeMpPk")</f>
        <v/>
      </c>
      <c r="M20">
        <f>HYPERLINK("https://dexscreener.com/solana/Cqj6N3fu5NmyjBLCVu8d5KWRnjfchmCw1gtSBY9vpump?maker=5d8caBnhvXTGLDnmiFRUQySNMTXnMtygsSqurtSeMpPk","https://dexscreener.com/solana/Cqj6N3fu5NmyjBLCVu8d5KWRnjfchmCw1gtSBY9vpump?maker=5d8caBnhvXTGLDnmiFRUQySNMTXnMtygsSqurtSeMpPk")</f>
        <v/>
      </c>
    </row>
    <row r="21">
      <c r="A21" t="inlineStr">
        <is>
          <t>CK8jBy1R7JKr6FMSmaHJGi8GS3XPryWFJ1ebX3Uvpump</t>
        </is>
      </c>
      <c r="B21" t="inlineStr">
        <is>
          <t>ARCANE</t>
        </is>
      </c>
      <c r="C21" t="n">
        <v>1</v>
      </c>
      <c r="D21" t="n">
        <v>0.581</v>
      </c>
      <c r="E21" t="n">
        <v>0.2</v>
      </c>
      <c r="F21" t="n">
        <v>2.91</v>
      </c>
      <c r="G21" t="n">
        <v>3.49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HYPERLINK("https://www.defined.fi/sol/CK8jBy1R7JKr6FMSmaHJGi8GS3XPryWFJ1ebX3Uvpump?maker=5d8caBnhvXTGLDnmiFRUQySNMTXnMtygsSqurtSeMpPk","https://www.defined.fi/sol/CK8jBy1R7JKr6FMSmaHJGi8GS3XPryWFJ1ebX3Uvpump?maker=5d8caBnhvXTGLDnmiFRUQySNMTXnMtygsSqurtSeMpPk")</f>
        <v/>
      </c>
      <c r="M21">
        <f>HYPERLINK("https://dexscreener.com/solana/CK8jBy1R7JKr6FMSmaHJGi8GS3XPryWFJ1ebX3Uvpump?maker=5d8caBnhvXTGLDnmiFRUQySNMTXnMtygsSqurtSeMpPk","https://dexscreener.com/solana/CK8jBy1R7JKr6FMSmaHJGi8GS3XPryWFJ1ebX3Uvpump?maker=5d8caBnhvXTGLDnmiFRUQySNMTXnMtygsSqurtSeMpPk")</f>
        <v/>
      </c>
    </row>
    <row r="22">
      <c r="A22" t="inlineStr">
        <is>
          <t>J5tXLKfpQtGwtpkUfgghmtvfMbcAairCXR8KuDhipump</t>
        </is>
      </c>
      <c r="B22" t="inlineStr">
        <is>
          <t>BabyChad</t>
        </is>
      </c>
      <c r="C22" t="n">
        <v>1</v>
      </c>
      <c r="D22" t="n">
        <v>5.19</v>
      </c>
      <c r="E22" t="n">
        <v>1.78</v>
      </c>
      <c r="F22" t="n">
        <v>2.91</v>
      </c>
      <c r="G22" t="n">
        <v>8.1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HYPERLINK("https://www.defined.fi/sol/J5tXLKfpQtGwtpkUfgghmtvfMbcAairCXR8KuDhipump?maker=5d8caBnhvXTGLDnmiFRUQySNMTXnMtygsSqurtSeMpPk","https://www.defined.fi/sol/J5tXLKfpQtGwtpkUfgghmtvfMbcAairCXR8KuDhipump?maker=5d8caBnhvXTGLDnmiFRUQySNMTXnMtygsSqurtSeMpPk")</f>
        <v/>
      </c>
      <c r="M22">
        <f>HYPERLINK("https://dexscreener.com/solana/J5tXLKfpQtGwtpkUfgghmtvfMbcAairCXR8KuDhipump?maker=5d8caBnhvXTGLDnmiFRUQySNMTXnMtygsSqurtSeMpPk","https://dexscreener.com/solana/J5tXLKfpQtGwtpkUfgghmtvfMbcAairCXR8KuDhipump?maker=5d8caBnhvXTGLDnmiFRUQySNMTXnMtygsSqurtSeMpPk")</f>
        <v/>
      </c>
    </row>
    <row r="23">
      <c r="A23" t="inlineStr">
        <is>
          <t>J8KoJi7LFNdJiGt8qavfpu2R5jXfiZxeKukhHGXgpump</t>
        </is>
      </c>
      <c r="B23" t="inlineStr">
        <is>
          <t>kache</t>
        </is>
      </c>
      <c r="C23" t="n">
        <v>1</v>
      </c>
      <c r="D23" t="n">
        <v>4.09</v>
      </c>
      <c r="E23" t="n">
        <v>1.41</v>
      </c>
      <c r="F23" t="n">
        <v>2.9</v>
      </c>
      <c r="G23" t="n">
        <v>7</v>
      </c>
      <c r="H23" t="n">
        <v>1</v>
      </c>
      <c r="I23" t="n">
        <v>2</v>
      </c>
      <c r="J23" t="n">
        <v>-1</v>
      </c>
      <c r="K23" t="n">
        <v>-1</v>
      </c>
      <c r="L23">
        <f>HYPERLINK("https://www.defined.fi/sol/J8KoJi7LFNdJiGt8qavfpu2R5jXfiZxeKukhHGXgpump?maker=5d8caBnhvXTGLDnmiFRUQySNMTXnMtygsSqurtSeMpPk","https://www.defined.fi/sol/J8KoJi7LFNdJiGt8qavfpu2R5jXfiZxeKukhHGXgpump?maker=5d8caBnhvXTGLDnmiFRUQySNMTXnMtygsSqurtSeMpPk")</f>
        <v/>
      </c>
      <c r="M23">
        <f>HYPERLINK("https://dexscreener.com/solana/J8KoJi7LFNdJiGt8qavfpu2R5jXfiZxeKukhHGXgpump?maker=5d8caBnhvXTGLDnmiFRUQySNMTXnMtygsSqurtSeMpPk","https://dexscreener.com/solana/J8KoJi7LFNdJiGt8qavfpu2R5jXfiZxeKukhHGXgpump?maker=5d8caBnhvXTGLDnmiFRUQySNMTXnMtygsSqurtSeMpPk")</f>
        <v/>
      </c>
    </row>
    <row r="24">
      <c r="A24" t="inlineStr">
        <is>
          <t>ETZDTrZp1tWSTPHf22cyUXiv5xGzXuBFEwJAsE8ypump</t>
        </is>
      </c>
      <c r="B24" t="inlineStr">
        <is>
          <t>xcog</t>
        </is>
      </c>
      <c r="C24" t="n">
        <v>1</v>
      </c>
      <c r="D24" t="n">
        <v>92.15000000000001</v>
      </c>
      <c r="E24" t="n">
        <v>0.8100000000000001</v>
      </c>
      <c r="F24" t="n">
        <v>114.1</v>
      </c>
      <c r="G24" t="n">
        <v>206.25</v>
      </c>
      <c r="H24" t="n">
        <v>6</v>
      </c>
      <c r="I24" t="n">
        <v>11</v>
      </c>
      <c r="J24" t="n">
        <v>-1</v>
      </c>
      <c r="K24" t="n">
        <v>-1</v>
      </c>
      <c r="L24">
        <f>HYPERLINK("https://www.defined.fi/sol/ETZDTrZp1tWSTPHf22cyUXiv5xGzXuBFEwJAsE8ypump?maker=5d8caBnhvXTGLDnmiFRUQySNMTXnMtygsSqurtSeMpPk","https://www.defined.fi/sol/ETZDTrZp1tWSTPHf22cyUXiv5xGzXuBFEwJAsE8ypump?maker=5d8caBnhvXTGLDnmiFRUQySNMTXnMtygsSqurtSeMpPk")</f>
        <v/>
      </c>
      <c r="M24">
        <f>HYPERLINK("https://dexscreener.com/solana/ETZDTrZp1tWSTPHf22cyUXiv5xGzXuBFEwJAsE8ypump?maker=5d8caBnhvXTGLDnmiFRUQySNMTXnMtygsSqurtSeMpPk","https://dexscreener.com/solana/ETZDTrZp1tWSTPHf22cyUXiv5xGzXuBFEwJAsE8ypump?maker=5d8caBnhvXTGLDnmiFRUQySNMTXnMtygsSqurtSeMpPk")</f>
        <v/>
      </c>
    </row>
    <row r="25">
      <c r="A25" t="inlineStr">
        <is>
          <t>PD11M8MB8qQUAiWzyEK4JwfS8rt7Set6av6a5JYpump</t>
        </is>
      </c>
      <c r="B25" t="inlineStr">
        <is>
          <t>AICRYNODE</t>
        </is>
      </c>
      <c r="C25" t="n">
        <v>1</v>
      </c>
      <c r="D25" t="n">
        <v>17.29</v>
      </c>
      <c r="E25" t="n">
        <v>0.14</v>
      </c>
      <c r="F25" t="n">
        <v>125.2</v>
      </c>
      <c r="G25" t="n">
        <v>142.49</v>
      </c>
      <c r="H25" t="n">
        <v>11</v>
      </c>
      <c r="I25" t="n">
        <v>11</v>
      </c>
      <c r="J25" t="n">
        <v>-1</v>
      </c>
      <c r="K25" t="n">
        <v>-1</v>
      </c>
      <c r="L25">
        <f>HYPERLINK("https://www.defined.fi/sol/PD11M8MB8qQUAiWzyEK4JwfS8rt7Set6av6a5JYpump?maker=5d8caBnhvXTGLDnmiFRUQySNMTXnMtygsSqurtSeMpPk","https://www.defined.fi/sol/PD11M8MB8qQUAiWzyEK4JwfS8rt7Set6av6a5JYpump?maker=5d8caBnhvXTGLDnmiFRUQySNMTXnMtygsSqurtSeMpPk")</f>
        <v/>
      </c>
      <c r="M25">
        <f>HYPERLINK("https://dexscreener.com/solana/PD11M8MB8qQUAiWzyEK4JwfS8rt7Set6av6a5JYpump?maker=5d8caBnhvXTGLDnmiFRUQySNMTXnMtygsSqurtSeMpPk","https://dexscreener.com/solana/PD11M8MB8qQUAiWzyEK4JwfS8rt7Set6av6a5JYpump?maker=5d8caBnhvXTGLDnmiFRUQySNMTXnMtygsSqurtSeMpPk")</f>
        <v/>
      </c>
    </row>
    <row r="26">
      <c r="A26" t="inlineStr">
        <is>
          <t>cRxkdgPrFcJsBgzev5qpTLMaKaCa2bXg7nGp1s3pump</t>
        </is>
      </c>
      <c r="B26" t="inlineStr">
        <is>
          <t>Furry</t>
        </is>
      </c>
      <c r="C26" t="n">
        <v>1</v>
      </c>
      <c r="D26" t="n">
        <v>-0.159</v>
      </c>
      <c r="E26" t="n">
        <v>-1</v>
      </c>
      <c r="F26" t="n">
        <v>0.275</v>
      </c>
      <c r="G26" t="n">
        <v>0</v>
      </c>
      <c r="H26" t="n">
        <v>1</v>
      </c>
      <c r="I26" t="n">
        <v>0</v>
      </c>
      <c r="J26" t="n">
        <v>-1</v>
      </c>
      <c r="K26" t="n">
        <v>-1</v>
      </c>
      <c r="L26">
        <f>HYPERLINK("https://www.defined.fi/sol/cRxkdgPrFcJsBgzev5qpTLMaKaCa2bXg7nGp1s3pump?maker=5d8caBnhvXTGLDnmiFRUQySNMTXnMtygsSqurtSeMpPk","https://www.defined.fi/sol/cRxkdgPrFcJsBgzev5qpTLMaKaCa2bXg7nGp1s3pump?maker=5d8caBnhvXTGLDnmiFRUQySNMTXnMtygsSqurtSeMpPk")</f>
        <v/>
      </c>
      <c r="M26">
        <f>HYPERLINK("https://dexscreener.com/solana/cRxkdgPrFcJsBgzev5qpTLMaKaCa2bXg7nGp1s3pump?maker=5d8caBnhvXTGLDnmiFRUQySNMTXnMtygsSqurtSeMpPk","https://dexscreener.com/solana/cRxkdgPrFcJsBgzev5qpTLMaKaCa2bXg7nGp1s3pump?maker=5d8caBnhvXTGLDnmiFRUQySNMTXnMtygsSqurtSeMpPk")</f>
        <v/>
      </c>
    </row>
    <row r="27">
      <c r="A27" t="inlineStr">
        <is>
          <t>HAVUrTHqHNs1JTdVdXHAd2LKWjoRC6pDGD3bVF9Fpump</t>
        </is>
      </c>
      <c r="B27" t="inlineStr">
        <is>
          <t>TUBGIRL</t>
        </is>
      </c>
      <c r="C27" t="n">
        <v>1</v>
      </c>
      <c r="D27" t="n">
        <v>-11.29</v>
      </c>
      <c r="E27" t="n">
        <v>-0.6</v>
      </c>
      <c r="F27" t="n">
        <v>18.77</v>
      </c>
      <c r="G27" t="n">
        <v>7.48</v>
      </c>
      <c r="H27" t="n">
        <v>3</v>
      </c>
      <c r="I27" t="n">
        <v>1</v>
      </c>
      <c r="J27" t="n">
        <v>-1</v>
      </c>
      <c r="K27" t="n">
        <v>-1</v>
      </c>
      <c r="L27">
        <f>HYPERLINK("https://www.defined.fi/sol/HAVUrTHqHNs1JTdVdXHAd2LKWjoRC6pDGD3bVF9Fpump?maker=5d8caBnhvXTGLDnmiFRUQySNMTXnMtygsSqurtSeMpPk","https://www.defined.fi/sol/HAVUrTHqHNs1JTdVdXHAd2LKWjoRC6pDGD3bVF9Fpump?maker=5d8caBnhvXTGLDnmiFRUQySNMTXnMtygsSqurtSeMpPk")</f>
        <v/>
      </c>
      <c r="M27">
        <f>HYPERLINK("https://dexscreener.com/solana/HAVUrTHqHNs1JTdVdXHAd2LKWjoRC6pDGD3bVF9Fpump?maker=5d8caBnhvXTGLDnmiFRUQySNMTXnMtygsSqurtSeMpPk","https://dexscreener.com/solana/HAVUrTHqHNs1JTdVdXHAd2LKWjoRC6pDGD3bVF9Fpump?maker=5d8caBnhvXTGLDnmiFRUQySNMTXnMtygsSqurtSeMpPk")</f>
        <v/>
      </c>
    </row>
    <row r="28">
      <c r="A28" t="inlineStr">
        <is>
          <t>AXgfmnMwnkbfMdpXqXMn6oJCQ7sQKvX2PmkXfJSRpump</t>
        </is>
      </c>
      <c r="B28" t="inlineStr">
        <is>
          <t>YUD</t>
        </is>
      </c>
      <c r="C28" t="n">
        <v>2</v>
      </c>
      <c r="D28" t="n">
        <v>-12.16</v>
      </c>
      <c r="E28" t="n">
        <v>-0.34</v>
      </c>
      <c r="F28" t="n">
        <v>36.04</v>
      </c>
      <c r="G28" t="n">
        <v>23.89</v>
      </c>
      <c r="H28" t="n">
        <v>3</v>
      </c>
      <c r="I28" t="n">
        <v>2</v>
      </c>
      <c r="J28" t="n">
        <v>-1</v>
      </c>
      <c r="K28" t="n">
        <v>-1</v>
      </c>
      <c r="L28">
        <f>HYPERLINK("https://www.defined.fi/sol/AXgfmnMwnkbfMdpXqXMn6oJCQ7sQKvX2PmkXfJSRpump?maker=5d8caBnhvXTGLDnmiFRUQySNMTXnMtygsSqurtSeMpPk","https://www.defined.fi/sol/AXgfmnMwnkbfMdpXqXMn6oJCQ7sQKvX2PmkXfJSRpump?maker=5d8caBnhvXTGLDnmiFRUQySNMTXnMtygsSqurtSeMpPk")</f>
        <v/>
      </c>
      <c r="M28">
        <f>HYPERLINK("https://dexscreener.com/solana/AXgfmnMwnkbfMdpXqXMn6oJCQ7sQKvX2PmkXfJSRpump?maker=5d8caBnhvXTGLDnmiFRUQySNMTXnMtygsSqurtSeMpPk","https://dexscreener.com/solana/AXgfmnMwnkbfMdpXqXMn6oJCQ7sQKvX2PmkXfJSRpump?maker=5d8caBnhvXTGLDnmiFRUQySNMTXnMtygsSqurtSeMpPk")</f>
        <v/>
      </c>
    </row>
    <row r="29">
      <c r="A29" t="inlineStr">
        <is>
          <t>8GoqNAmJB61CYFnuq9rLXpbBomNrZcw1HArceUmFpump</t>
        </is>
      </c>
      <c r="B29" t="inlineStr">
        <is>
          <t>oCAT</t>
        </is>
      </c>
      <c r="C29" t="n">
        <v>2</v>
      </c>
      <c r="D29" t="n">
        <v>-9.699999999999999</v>
      </c>
      <c r="E29" t="n">
        <v>-0.52</v>
      </c>
      <c r="F29" t="n">
        <v>18.57</v>
      </c>
      <c r="G29" t="n">
        <v>8.869999999999999</v>
      </c>
      <c r="H29" t="n">
        <v>5</v>
      </c>
      <c r="I29" t="n">
        <v>1</v>
      </c>
      <c r="J29" t="n">
        <v>-1</v>
      </c>
      <c r="K29" t="n">
        <v>-1</v>
      </c>
      <c r="L29">
        <f>HYPERLINK("https://www.defined.fi/sol/8GoqNAmJB61CYFnuq9rLXpbBomNrZcw1HArceUmFpump?maker=5d8caBnhvXTGLDnmiFRUQySNMTXnMtygsSqurtSeMpPk","https://www.defined.fi/sol/8GoqNAmJB61CYFnuq9rLXpbBomNrZcw1HArceUmFpump?maker=5d8caBnhvXTGLDnmiFRUQySNMTXnMtygsSqurtSeMpPk")</f>
        <v/>
      </c>
      <c r="M29">
        <f>HYPERLINK("https://dexscreener.com/solana/8GoqNAmJB61CYFnuq9rLXpbBomNrZcw1HArceUmFpump?maker=5d8caBnhvXTGLDnmiFRUQySNMTXnMtygsSqurtSeMpPk","https://dexscreener.com/solana/8GoqNAmJB61CYFnuq9rLXpbBomNrZcw1HArceUmFpump?maker=5d8caBnhvXTGLDnmiFRUQySNMTXnMtygsSqurtSeMpPk")</f>
        <v/>
      </c>
    </row>
    <row r="30">
      <c r="A30" t="inlineStr">
        <is>
          <t>ApiJHEsP3AmwfRoYBDSJ7oYRAyemS6USyJMh7rxPpump</t>
        </is>
      </c>
      <c r="B30" t="inlineStr">
        <is>
          <t>$BIT</t>
        </is>
      </c>
      <c r="C30" t="n">
        <v>2</v>
      </c>
      <c r="D30" t="n">
        <v>-0.195</v>
      </c>
      <c r="E30" t="n">
        <v>-1</v>
      </c>
      <c r="F30" t="n">
        <v>0.96</v>
      </c>
      <c r="G30" t="n">
        <v>0.765</v>
      </c>
      <c r="H30" t="n">
        <v>2</v>
      </c>
      <c r="I30" t="n">
        <v>1</v>
      </c>
      <c r="J30" t="n">
        <v>-1</v>
      </c>
      <c r="K30" t="n">
        <v>-1</v>
      </c>
      <c r="L30">
        <f>HYPERLINK("https://www.defined.fi/sol/ApiJHEsP3AmwfRoYBDSJ7oYRAyemS6USyJMh7rxPpump?maker=5d8caBnhvXTGLDnmiFRUQySNMTXnMtygsSqurtSeMpPk","https://www.defined.fi/sol/ApiJHEsP3AmwfRoYBDSJ7oYRAyemS6USyJMh7rxPpump?maker=5d8caBnhvXTGLDnmiFRUQySNMTXnMtygsSqurtSeMpPk")</f>
        <v/>
      </c>
      <c r="M30">
        <f>HYPERLINK("https://dexscreener.com/solana/ApiJHEsP3AmwfRoYBDSJ7oYRAyemS6USyJMh7rxPpump?maker=5d8caBnhvXTGLDnmiFRUQySNMTXnMtygsSqurtSeMpPk","https://dexscreener.com/solana/ApiJHEsP3AmwfRoYBDSJ7oYRAyemS6USyJMh7rxPpump?maker=5d8caBnhvXTGLDnmiFRUQySNMTXnMtygsSqurtSeMpPk")</f>
        <v/>
      </c>
    </row>
    <row r="31">
      <c r="A31" t="inlineStr">
        <is>
          <t>4N6umHtz67BuwpMkNru8DP47yNBkqFrsCQw3GUvApump</t>
        </is>
      </c>
      <c r="B31" t="inlineStr">
        <is>
          <t>$BOTT</t>
        </is>
      </c>
      <c r="C31" t="n">
        <v>2</v>
      </c>
      <c r="D31" t="n">
        <v>-1.37</v>
      </c>
      <c r="E31" t="n">
        <v>-0.54</v>
      </c>
      <c r="F31" t="n">
        <v>2.52</v>
      </c>
      <c r="G31" t="n">
        <v>1.15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HYPERLINK("https://www.defined.fi/sol/4N6umHtz67BuwpMkNru8DP47yNBkqFrsCQw3GUvApump?maker=5d8caBnhvXTGLDnmiFRUQySNMTXnMtygsSqurtSeMpPk","https://www.defined.fi/sol/4N6umHtz67BuwpMkNru8DP47yNBkqFrsCQw3GUvApump?maker=5d8caBnhvXTGLDnmiFRUQySNMTXnMtygsSqurtSeMpPk")</f>
        <v/>
      </c>
      <c r="M31">
        <f>HYPERLINK("https://dexscreener.com/solana/4N6umHtz67BuwpMkNru8DP47yNBkqFrsCQw3GUvApump?maker=5d8caBnhvXTGLDnmiFRUQySNMTXnMtygsSqurtSeMpPk","https://dexscreener.com/solana/4N6umHtz67BuwpMkNru8DP47yNBkqFrsCQw3GUvApump?maker=5d8caBnhvXTGLDnmiFRUQySNMTXnMtygsSqurtSeMpPk")</f>
        <v/>
      </c>
    </row>
    <row r="32">
      <c r="A32" t="inlineStr">
        <is>
          <t>3qq54YqAKG3TcrwNHXFSpMCWoL8gmMuPceJ4FG9npump</t>
        </is>
      </c>
      <c r="B32" t="inlineStr">
        <is>
          <t>CLANKER</t>
        </is>
      </c>
      <c r="C32" t="n">
        <v>2</v>
      </c>
      <c r="D32" t="n">
        <v>-0.752</v>
      </c>
      <c r="E32" t="n">
        <v>-0.16</v>
      </c>
      <c r="F32" t="n">
        <v>4.72</v>
      </c>
      <c r="G32" t="n">
        <v>3.97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HYPERLINK("https://www.defined.fi/sol/3qq54YqAKG3TcrwNHXFSpMCWoL8gmMuPceJ4FG9npump?maker=5d8caBnhvXTGLDnmiFRUQySNMTXnMtygsSqurtSeMpPk","https://www.defined.fi/sol/3qq54YqAKG3TcrwNHXFSpMCWoL8gmMuPceJ4FG9npump?maker=5d8caBnhvXTGLDnmiFRUQySNMTXnMtygsSqurtSeMpPk")</f>
        <v/>
      </c>
      <c r="M32">
        <f>HYPERLINK("https://dexscreener.com/solana/3qq54YqAKG3TcrwNHXFSpMCWoL8gmMuPceJ4FG9npump?maker=5d8caBnhvXTGLDnmiFRUQySNMTXnMtygsSqurtSeMpPk","https://dexscreener.com/solana/3qq54YqAKG3TcrwNHXFSpMCWoL8gmMuPceJ4FG9npump?maker=5d8caBnhvXTGLDnmiFRUQySNMTXnMtygsSqurtSeMpPk")</f>
        <v/>
      </c>
    </row>
    <row r="33">
      <c r="A33" t="inlineStr">
        <is>
          <t>9MKmu13kkeKvnFRrgx9kS1uHy5pYXYABUNjp4b7Kpump</t>
        </is>
      </c>
      <c r="B33" t="inlineStr">
        <is>
          <t>TUBS</t>
        </is>
      </c>
      <c r="C33" t="n">
        <v>2</v>
      </c>
      <c r="D33" t="n">
        <v>-0.867</v>
      </c>
      <c r="E33" t="n">
        <v>-0.92</v>
      </c>
      <c r="F33" t="n">
        <v>0.9419999999999999</v>
      </c>
      <c r="G33" t="n">
        <v>0.075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HYPERLINK("https://www.defined.fi/sol/9MKmu13kkeKvnFRrgx9kS1uHy5pYXYABUNjp4b7Kpump?maker=5d8caBnhvXTGLDnmiFRUQySNMTXnMtygsSqurtSeMpPk","https://www.defined.fi/sol/9MKmu13kkeKvnFRrgx9kS1uHy5pYXYABUNjp4b7Kpump?maker=5d8caBnhvXTGLDnmiFRUQySNMTXnMtygsSqurtSeMpPk")</f>
        <v/>
      </c>
      <c r="M33">
        <f>HYPERLINK("https://dexscreener.com/solana/9MKmu13kkeKvnFRrgx9kS1uHy5pYXYABUNjp4b7Kpump?maker=5d8caBnhvXTGLDnmiFRUQySNMTXnMtygsSqurtSeMpPk","https://dexscreener.com/solana/9MKmu13kkeKvnFRrgx9kS1uHy5pYXYABUNjp4b7Kpump?maker=5d8caBnhvXTGLDnmiFRUQySNMTXnMtygsSqurtSeMpPk")</f>
        <v/>
      </c>
    </row>
    <row r="34">
      <c r="A34" t="inlineStr">
        <is>
          <t>GVJpNscYfEJvwyfXV811aBoFeTRvN1FT7nWx6YoBpump</t>
        </is>
      </c>
      <c r="B34" t="inlineStr">
        <is>
          <t>WAR</t>
        </is>
      </c>
      <c r="C34" t="n">
        <v>2</v>
      </c>
      <c r="D34" t="n">
        <v>-2.62</v>
      </c>
      <c r="E34" t="n">
        <v>-0.28</v>
      </c>
      <c r="F34" t="n">
        <v>9.44</v>
      </c>
      <c r="G34" t="n">
        <v>6.82</v>
      </c>
      <c r="H34" t="n">
        <v>3</v>
      </c>
      <c r="I34" t="n">
        <v>1</v>
      </c>
      <c r="J34" t="n">
        <v>-1</v>
      </c>
      <c r="K34" t="n">
        <v>-1</v>
      </c>
      <c r="L34">
        <f>HYPERLINK("https://www.defined.fi/sol/GVJpNscYfEJvwyfXV811aBoFeTRvN1FT7nWx6YoBpump?maker=5d8caBnhvXTGLDnmiFRUQySNMTXnMtygsSqurtSeMpPk","https://www.defined.fi/sol/GVJpNscYfEJvwyfXV811aBoFeTRvN1FT7nWx6YoBpump?maker=5d8caBnhvXTGLDnmiFRUQySNMTXnMtygsSqurtSeMpPk")</f>
        <v/>
      </c>
      <c r="M34">
        <f>HYPERLINK("https://dexscreener.com/solana/GVJpNscYfEJvwyfXV811aBoFeTRvN1FT7nWx6YoBpump?maker=5d8caBnhvXTGLDnmiFRUQySNMTXnMtygsSqurtSeMpPk","https://dexscreener.com/solana/GVJpNscYfEJvwyfXV811aBoFeTRvN1FT7nWx6YoBpump?maker=5d8caBnhvXTGLDnmiFRUQySNMTXnMtygsSqurtSeMpPk")</f>
        <v/>
      </c>
    </row>
    <row r="35">
      <c r="A35" t="inlineStr">
        <is>
          <t>EHkBE68qJx7mepNSDe6nccz7WpaNdzy9x6Pqc6C1kTaJ</t>
        </is>
      </c>
      <c r="B35" t="inlineStr">
        <is>
          <t>poptardio</t>
        </is>
      </c>
      <c r="C35" t="n">
        <v>2</v>
      </c>
      <c r="D35" t="n">
        <v>8.59</v>
      </c>
      <c r="E35" t="n">
        <v>8.539999999999999</v>
      </c>
      <c r="F35" t="n">
        <v>1.01</v>
      </c>
      <c r="G35" t="n">
        <v>9.6</v>
      </c>
      <c r="H35" t="n">
        <v>1</v>
      </c>
      <c r="I35" t="n">
        <v>4</v>
      </c>
      <c r="J35" t="n">
        <v>-1</v>
      </c>
      <c r="K35" t="n">
        <v>-1</v>
      </c>
      <c r="L35">
        <f>HYPERLINK("https://www.defined.fi/sol/EHkBE68qJx7mepNSDe6nccz7WpaNdzy9x6Pqc6C1kTaJ?maker=5d8caBnhvXTGLDnmiFRUQySNMTXnMtygsSqurtSeMpPk","https://www.defined.fi/sol/EHkBE68qJx7mepNSDe6nccz7WpaNdzy9x6Pqc6C1kTaJ?maker=5d8caBnhvXTGLDnmiFRUQySNMTXnMtygsSqurtSeMpPk")</f>
        <v/>
      </c>
      <c r="M35">
        <f>HYPERLINK("https://dexscreener.com/solana/EHkBE68qJx7mepNSDe6nccz7WpaNdzy9x6Pqc6C1kTaJ?maker=5d8caBnhvXTGLDnmiFRUQySNMTXnMtygsSqurtSeMpPk","https://dexscreener.com/solana/EHkBE68qJx7mepNSDe6nccz7WpaNdzy9x6Pqc6C1kTaJ?maker=5d8caBnhvXTGLDnmiFRUQySNMTXnMtygsSqurtSeMpPk")</f>
        <v/>
      </c>
    </row>
    <row r="36">
      <c r="A36" t="inlineStr">
        <is>
          <t>F8mdTWiBfTw52WKbe9E2EC8RxaZJoKHdhUnZ395Mpump</t>
        </is>
      </c>
      <c r="B36" t="inlineStr">
        <is>
          <t>JOINUS</t>
        </is>
      </c>
      <c r="C36" t="n">
        <v>2</v>
      </c>
      <c r="D36" t="n">
        <v>0.047</v>
      </c>
      <c r="E36" t="n">
        <v>-1</v>
      </c>
      <c r="F36" t="n">
        <v>0.57</v>
      </c>
      <c r="G36" t="n">
        <v>0</v>
      </c>
      <c r="H36" t="n">
        <v>1</v>
      </c>
      <c r="I36" t="n">
        <v>0</v>
      </c>
      <c r="J36" t="n">
        <v>-1</v>
      </c>
      <c r="K36" t="n">
        <v>-1</v>
      </c>
      <c r="L36">
        <f>HYPERLINK("https://www.defined.fi/sol/F8mdTWiBfTw52WKbe9E2EC8RxaZJoKHdhUnZ395Mpump?maker=5d8caBnhvXTGLDnmiFRUQySNMTXnMtygsSqurtSeMpPk","https://www.defined.fi/sol/F8mdTWiBfTw52WKbe9E2EC8RxaZJoKHdhUnZ395Mpump?maker=5d8caBnhvXTGLDnmiFRUQySNMTXnMtygsSqurtSeMpPk")</f>
        <v/>
      </c>
      <c r="M36">
        <f>HYPERLINK("https://dexscreener.com/solana/F8mdTWiBfTw52WKbe9E2EC8RxaZJoKHdhUnZ395Mpump?maker=5d8caBnhvXTGLDnmiFRUQySNMTXnMtygsSqurtSeMpPk","https://dexscreener.com/solana/F8mdTWiBfTw52WKbe9E2EC8RxaZJoKHdhUnZ395Mpump?maker=5d8caBnhvXTGLDnmiFRUQySNMTXnMtygsSqurtSeMpPk")</f>
        <v/>
      </c>
    </row>
    <row r="37">
      <c r="A37" t="inlineStr">
        <is>
          <t>8wZvGcGePvWEa8tKQUYctMXFSkqS39scozVU9xBVrUjY</t>
        </is>
      </c>
      <c r="B37" t="inlineStr">
        <is>
          <t>Remilia</t>
        </is>
      </c>
      <c r="C37" t="n">
        <v>3</v>
      </c>
      <c r="D37" t="n">
        <v>-0.716</v>
      </c>
      <c r="E37" t="n">
        <v>-0.06</v>
      </c>
      <c r="F37" t="n">
        <v>11.67</v>
      </c>
      <c r="G37" t="n">
        <v>10.95</v>
      </c>
      <c r="H37" t="n">
        <v>2</v>
      </c>
      <c r="I37" t="n">
        <v>2</v>
      </c>
      <c r="J37" t="n">
        <v>-1</v>
      </c>
      <c r="K37" t="n">
        <v>-1</v>
      </c>
      <c r="L37">
        <f>HYPERLINK("https://www.defined.fi/sol/8wZvGcGePvWEa8tKQUYctMXFSkqS39scozVU9xBVrUjY?maker=5d8caBnhvXTGLDnmiFRUQySNMTXnMtygsSqurtSeMpPk","https://www.defined.fi/sol/8wZvGcGePvWEa8tKQUYctMXFSkqS39scozVU9xBVrUjY?maker=5d8caBnhvXTGLDnmiFRUQySNMTXnMtygsSqurtSeMpPk")</f>
        <v/>
      </c>
      <c r="M37">
        <f>HYPERLINK("https://dexscreener.com/solana/8wZvGcGePvWEa8tKQUYctMXFSkqS39scozVU9xBVrUjY?maker=5d8caBnhvXTGLDnmiFRUQySNMTXnMtygsSqurtSeMpPk","https://dexscreener.com/solana/8wZvGcGePvWEa8tKQUYctMXFSkqS39scozVU9xBVrUjY?maker=5d8caBnhvXTGLDnmiFRUQySNMTXnMtygsSqurtSeMpPk")</f>
        <v/>
      </c>
    </row>
    <row r="38">
      <c r="A38" t="inlineStr">
        <is>
          <t>82QjqWG4Fyk2FGQF8j1qzKRdr6416J6KLWtmeWbSpump</t>
        </is>
      </c>
      <c r="B38" t="inlineStr">
        <is>
          <t>BoDi</t>
        </is>
      </c>
      <c r="C38" t="n">
        <v>3</v>
      </c>
      <c r="D38" t="n">
        <v>-11.31</v>
      </c>
      <c r="E38" t="n">
        <v>-0.6</v>
      </c>
      <c r="F38" t="n">
        <v>18.94</v>
      </c>
      <c r="G38" t="n">
        <v>7.62</v>
      </c>
      <c r="H38" t="n">
        <v>9</v>
      </c>
      <c r="I38" t="n">
        <v>2</v>
      </c>
      <c r="J38" t="n">
        <v>-1</v>
      </c>
      <c r="K38" t="n">
        <v>-1</v>
      </c>
      <c r="L38">
        <f>HYPERLINK("https://www.defined.fi/sol/82QjqWG4Fyk2FGQF8j1qzKRdr6416J6KLWtmeWbSpump?maker=5d8caBnhvXTGLDnmiFRUQySNMTXnMtygsSqurtSeMpPk","https://www.defined.fi/sol/82QjqWG4Fyk2FGQF8j1qzKRdr6416J6KLWtmeWbSpump?maker=5d8caBnhvXTGLDnmiFRUQySNMTXnMtygsSqurtSeMpPk")</f>
        <v/>
      </c>
      <c r="M38">
        <f>HYPERLINK("https://dexscreener.com/solana/82QjqWG4Fyk2FGQF8j1qzKRdr6416J6KLWtmeWbSpump?maker=5d8caBnhvXTGLDnmiFRUQySNMTXnMtygsSqurtSeMpPk","https://dexscreener.com/solana/82QjqWG4Fyk2FGQF8j1qzKRdr6416J6KLWtmeWbSpump?maker=5d8caBnhvXTGLDnmiFRUQySNMTXnMtygsSqurtSeMpPk")</f>
        <v/>
      </c>
    </row>
    <row r="39">
      <c r="A39" t="inlineStr">
        <is>
          <t>715WhU6G2vRF4BRcGpPsv5YWhieozqn53ByTVLjjpump</t>
        </is>
      </c>
      <c r="B39" t="inlineStr">
        <is>
          <t>ToT</t>
        </is>
      </c>
      <c r="C39" t="n">
        <v>3</v>
      </c>
      <c r="D39" t="n">
        <v>0.275</v>
      </c>
      <c r="E39" t="n">
        <v>0.57</v>
      </c>
      <c r="F39" t="n">
        <v>0.479</v>
      </c>
      <c r="G39" t="n">
        <v>0.753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HYPERLINK("https://www.defined.fi/sol/715WhU6G2vRF4BRcGpPsv5YWhieozqn53ByTVLjjpump?maker=5d8caBnhvXTGLDnmiFRUQySNMTXnMtygsSqurtSeMpPk","https://www.defined.fi/sol/715WhU6G2vRF4BRcGpPsv5YWhieozqn53ByTVLjjpump?maker=5d8caBnhvXTGLDnmiFRUQySNMTXnMtygsSqurtSeMpPk")</f>
        <v/>
      </c>
      <c r="M39">
        <f>HYPERLINK("https://dexscreener.com/solana/715WhU6G2vRF4BRcGpPsv5YWhieozqn53ByTVLjjpump?maker=5d8caBnhvXTGLDnmiFRUQySNMTXnMtygsSqurtSeMpPk","https://dexscreener.com/solana/715WhU6G2vRF4BRcGpPsv5YWhieozqn53ByTVLjjpump?maker=5d8caBnhvXTGLDnmiFRUQySNMTXnMtygsSqurtSeMpPk")</f>
        <v/>
      </c>
    </row>
    <row r="40">
      <c r="A40" t="inlineStr">
        <is>
          <t>F2cx6Yes8kpPXYAhB2i7gt1uHH1QCuoadpKSdssRpump</t>
        </is>
      </c>
      <c r="B40" t="inlineStr">
        <is>
          <t>NEBULA</t>
        </is>
      </c>
      <c r="C40" t="n">
        <v>3</v>
      </c>
      <c r="D40" t="n">
        <v>0.056</v>
      </c>
      <c r="E40" t="n">
        <v>0.04</v>
      </c>
      <c r="F40" t="n">
        <v>1.55</v>
      </c>
      <c r="G40" t="n">
        <v>1.61</v>
      </c>
      <c r="H40" t="n">
        <v>3</v>
      </c>
      <c r="I40" t="n">
        <v>2</v>
      </c>
      <c r="J40" t="n">
        <v>-1</v>
      </c>
      <c r="K40" t="n">
        <v>-1</v>
      </c>
      <c r="L40">
        <f>HYPERLINK("https://www.defined.fi/sol/F2cx6Yes8kpPXYAhB2i7gt1uHH1QCuoadpKSdssRpump?maker=5d8caBnhvXTGLDnmiFRUQySNMTXnMtygsSqurtSeMpPk","https://www.defined.fi/sol/F2cx6Yes8kpPXYAhB2i7gt1uHH1QCuoadpKSdssRpump?maker=5d8caBnhvXTGLDnmiFRUQySNMTXnMtygsSqurtSeMpPk")</f>
        <v/>
      </c>
      <c r="M40">
        <f>HYPERLINK("https://dexscreener.com/solana/F2cx6Yes8kpPXYAhB2i7gt1uHH1QCuoadpKSdssRpump?maker=5d8caBnhvXTGLDnmiFRUQySNMTXnMtygsSqurtSeMpPk","https://dexscreener.com/solana/F2cx6Yes8kpPXYAhB2i7gt1uHH1QCuoadpKSdssRpump?maker=5d8caBnhvXTGLDnmiFRUQySNMTXnMtygsSqurtSeMpPk")</f>
        <v/>
      </c>
    </row>
    <row r="41">
      <c r="A41" t="inlineStr">
        <is>
          <t>qWk29vM8KGYKBnBfgXCjThfzzXf6ry6X874bARRpump</t>
        </is>
      </c>
      <c r="B41" t="inlineStr">
        <is>
          <t>PEPEAI</t>
        </is>
      </c>
      <c r="C41" t="n">
        <v>3</v>
      </c>
      <c r="D41" t="n">
        <v>1.52</v>
      </c>
      <c r="E41" t="n">
        <v>0.8</v>
      </c>
      <c r="F41" t="n">
        <v>1.9</v>
      </c>
      <c r="G41" t="n">
        <v>3.42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HYPERLINK("https://www.defined.fi/sol/qWk29vM8KGYKBnBfgXCjThfzzXf6ry6X874bARRpump?maker=5d8caBnhvXTGLDnmiFRUQySNMTXnMtygsSqurtSeMpPk","https://www.defined.fi/sol/qWk29vM8KGYKBnBfgXCjThfzzXf6ry6X874bARRpump?maker=5d8caBnhvXTGLDnmiFRUQySNMTXnMtygsSqurtSeMpPk")</f>
        <v/>
      </c>
      <c r="M41">
        <f>HYPERLINK("https://dexscreener.com/solana/qWk29vM8KGYKBnBfgXCjThfzzXf6ry6X874bARRpump?maker=5d8caBnhvXTGLDnmiFRUQySNMTXnMtygsSqurtSeMpPk","https://dexscreener.com/solana/qWk29vM8KGYKBnBfgXCjThfzzXf6ry6X874bARRpump?maker=5d8caBnhvXTGLDnmiFRUQySNMTXnMtygsSqurtSeMpPk")</f>
        <v/>
      </c>
    </row>
    <row r="42">
      <c r="A42" t="inlineStr">
        <is>
          <t>C6vjV7PGZeWdQS16wdLGY1GVusTDJt6GDsdAbRGypump</t>
        </is>
      </c>
      <c r="B42" t="inlineStr">
        <is>
          <t>$CHILL</t>
        </is>
      </c>
      <c r="C42" t="n">
        <v>3</v>
      </c>
      <c r="D42" t="n">
        <v>0.073</v>
      </c>
      <c r="E42" t="n">
        <v>-1</v>
      </c>
      <c r="F42" t="n">
        <v>0.098</v>
      </c>
      <c r="G42" t="n">
        <v>0.171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HYPERLINK("https://www.defined.fi/sol/C6vjV7PGZeWdQS16wdLGY1GVusTDJt6GDsdAbRGypump?maker=5d8caBnhvXTGLDnmiFRUQySNMTXnMtygsSqurtSeMpPk","https://www.defined.fi/sol/C6vjV7PGZeWdQS16wdLGY1GVusTDJt6GDsdAbRGypump?maker=5d8caBnhvXTGLDnmiFRUQySNMTXnMtygsSqurtSeMpPk")</f>
        <v/>
      </c>
      <c r="M42">
        <f>HYPERLINK("https://dexscreener.com/solana/C6vjV7PGZeWdQS16wdLGY1GVusTDJt6GDsdAbRGypump?maker=5d8caBnhvXTGLDnmiFRUQySNMTXnMtygsSqurtSeMpPk","https://dexscreener.com/solana/C6vjV7PGZeWdQS16wdLGY1GVusTDJt6GDsdAbRGypump?maker=5d8caBnhvXTGLDnmiFRUQySNMTXnMtygsSqurtSeMpPk")</f>
        <v/>
      </c>
    </row>
    <row r="43">
      <c r="A43" t="inlineStr">
        <is>
          <t>F5hisWWogHq8DHtF6491agcyZQ7KG1ZBXE3Hc52Fpump</t>
        </is>
      </c>
      <c r="B43" t="inlineStr">
        <is>
          <t>BOG</t>
        </is>
      </c>
      <c r="C43" t="n">
        <v>4</v>
      </c>
      <c r="D43" t="n">
        <v>-0.62</v>
      </c>
      <c r="E43" t="n">
        <v>-0.33</v>
      </c>
      <c r="F43" t="n">
        <v>1.89</v>
      </c>
      <c r="G43" t="n">
        <v>1.27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HYPERLINK("https://www.defined.fi/sol/F5hisWWogHq8DHtF6491agcyZQ7KG1ZBXE3Hc52Fpump?maker=5d8caBnhvXTGLDnmiFRUQySNMTXnMtygsSqurtSeMpPk","https://www.defined.fi/sol/F5hisWWogHq8DHtF6491agcyZQ7KG1ZBXE3Hc52Fpump?maker=5d8caBnhvXTGLDnmiFRUQySNMTXnMtygsSqurtSeMpPk")</f>
        <v/>
      </c>
      <c r="M43">
        <f>HYPERLINK("https://dexscreener.com/solana/F5hisWWogHq8DHtF6491agcyZQ7KG1ZBXE3Hc52Fpump?maker=5d8caBnhvXTGLDnmiFRUQySNMTXnMtygsSqurtSeMpPk","https://dexscreener.com/solana/F5hisWWogHq8DHtF6491agcyZQ7KG1ZBXE3Hc52Fpump?maker=5d8caBnhvXTGLDnmiFRUQySNMTXnMtygsSqurtSeMpPk")</f>
        <v/>
      </c>
    </row>
    <row r="44">
      <c r="A44" t="inlineStr">
        <is>
          <t>Hx4Peo4Fgv6KaRDkgqD5m47Cib5YdRdsbvW6QREdYP8W</t>
        </is>
      </c>
      <c r="B44" t="inlineStr">
        <is>
          <t>$WifAi</t>
        </is>
      </c>
      <c r="C44" t="n">
        <v>4</v>
      </c>
      <c r="D44" t="n">
        <v>0.203</v>
      </c>
      <c r="E44" t="n">
        <v>0.11</v>
      </c>
      <c r="F44" t="n">
        <v>1.86</v>
      </c>
      <c r="G44" t="n">
        <v>2.06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HYPERLINK("https://www.defined.fi/sol/Hx4Peo4Fgv6KaRDkgqD5m47Cib5YdRdsbvW6QREdYP8W?maker=5d8caBnhvXTGLDnmiFRUQySNMTXnMtygsSqurtSeMpPk","https://www.defined.fi/sol/Hx4Peo4Fgv6KaRDkgqD5m47Cib5YdRdsbvW6QREdYP8W?maker=5d8caBnhvXTGLDnmiFRUQySNMTXnMtygsSqurtSeMpPk")</f>
        <v/>
      </c>
      <c r="M44">
        <f>HYPERLINK("https://dexscreener.com/solana/Hx4Peo4Fgv6KaRDkgqD5m47Cib5YdRdsbvW6QREdYP8W?maker=5d8caBnhvXTGLDnmiFRUQySNMTXnMtygsSqurtSeMpPk","https://dexscreener.com/solana/Hx4Peo4Fgv6KaRDkgqD5m47Cib5YdRdsbvW6QREdYP8W?maker=5d8caBnhvXTGLDnmiFRUQySNMTXnMtygsSqurtSeMpPk")</f>
        <v/>
      </c>
    </row>
    <row r="45">
      <c r="A45" t="inlineStr">
        <is>
          <t>E9TUZ2sQCtPd1nMiY1Z5npMFF6pU4BWjaCeWhHbKpump</t>
        </is>
      </c>
      <c r="B45" t="inlineStr">
        <is>
          <t>BUMBO</t>
        </is>
      </c>
      <c r="C45" t="n">
        <v>4</v>
      </c>
      <c r="D45" t="n">
        <v>6.5</v>
      </c>
      <c r="E45" t="n">
        <v>2.03</v>
      </c>
      <c r="F45" t="n">
        <v>3.21</v>
      </c>
      <c r="G45" t="n">
        <v>9.710000000000001</v>
      </c>
      <c r="H45" t="n">
        <v>6</v>
      </c>
      <c r="I45" t="n">
        <v>3</v>
      </c>
      <c r="J45" t="n">
        <v>-1</v>
      </c>
      <c r="K45" t="n">
        <v>-1</v>
      </c>
      <c r="L45">
        <f>HYPERLINK("https://www.defined.fi/sol/E9TUZ2sQCtPd1nMiY1Z5npMFF6pU4BWjaCeWhHbKpump?maker=5d8caBnhvXTGLDnmiFRUQySNMTXnMtygsSqurtSeMpPk","https://www.defined.fi/sol/E9TUZ2sQCtPd1nMiY1Z5npMFF6pU4BWjaCeWhHbKpump?maker=5d8caBnhvXTGLDnmiFRUQySNMTXnMtygsSqurtSeMpPk")</f>
        <v/>
      </c>
      <c r="M45">
        <f>HYPERLINK("https://dexscreener.com/solana/E9TUZ2sQCtPd1nMiY1Z5npMFF6pU4BWjaCeWhHbKpump?maker=5d8caBnhvXTGLDnmiFRUQySNMTXnMtygsSqurtSeMpPk","https://dexscreener.com/solana/E9TUZ2sQCtPd1nMiY1Z5npMFF6pU4BWjaCeWhHbKpump?maker=5d8caBnhvXTGLDnmiFRUQySNMTXnMtygsSqurtSeMpPk")</f>
        <v/>
      </c>
    </row>
    <row r="46">
      <c r="A46" t="inlineStr">
        <is>
          <t>2T7TigEJc6pAzy4q7GkDZbhLoigmWUS3dJApg6Ropump</t>
        </is>
      </c>
      <c r="B46" t="inlineStr">
        <is>
          <t>CATAI</t>
        </is>
      </c>
      <c r="C46" t="n">
        <v>4</v>
      </c>
      <c r="D46" t="n">
        <v>1.06</v>
      </c>
      <c r="E46" t="n">
        <v>1.1</v>
      </c>
      <c r="F46" t="n">
        <v>0.962</v>
      </c>
      <c r="G46" t="n">
        <v>2.03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HYPERLINK("https://www.defined.fi/sol/2T7TigEJc6pAzy4q7GkDZbhLoigmWUS3dJApg6Ropump?maker=5d8caBnhvXTGLDnmiFRUQySNMTXnMtygsSqurtSeMpPk","https://www.defined.fi/sol/2T7TigEJc6pAzy4q7GkDZbhLoigmWUS3dJApg6Ropump?maker=5d8caBnhvXTGLDnmiFRUQySNMTXnMtygsSqurtSeMpPk")</f>
        <v/>
      </c>
      <c r="M46">
        <f>HYPERLINK("https://dexscreener.com/solana/2T7TigEJc6pAzy4q7GkDZbhLoigmWUS3dJApg6Ropump?maker=5d8caBnhvXTGLDnmiFRUQySNMTXnMtygsSqurtSeMpPk","https://dexscreener.com/solana/2T7TigEJc6pAzy4q7GkDZbhLoigmWUS3dJApg6Ropump?maker=5d8caBnhvXTGLDnmiFRUQySNMTXnMtygsSqurtSeMpPk")</f>
        <v/>
      </c>
    </row>
    <row r="47">
      <c r="A47" t="inlineStr">
        <is>
          <t>BBPy5nAP8afzNpk1nGwbRnAPM4gonQk87LERmm6vpump</t>
        </is>
      </c>
      <c r="B47" t="inlineStr">
        <is>
          <t>SNOW</t>
        </is>
      </c>
      <c r="C47" t="n">
        <v>4</v>
      </c>
      <c r="D47" t="n">
        <v>0.666</v>
      </c>
      <c r="E47" t="n">
        <v>-1</v>
      </c>
      <c r="F47" t="n">
        <v>0.966</v>
      </c>
      <c r="G47" t="n">
        <v>1.63</v>
      </c>
      <c r="H47" t="n">
        <v>3</v>
      </c>
      <c r="I47" t="n">
        <v>2</v>
      </c>
      <c r="J47" t="n">
        <v>-1</v>
      </c>
      <c r="K47" t="n">
        <v>-1</v>
      </c>
      <c r="L47">
        <f>HYPERLINK("https://www.defined.fi/sol/BBPy5nAP8afzNpk1nGwbRnAPM4gonQk87LERmm6vpump?maker=5d8caBnhvXTGLDnmiFRUQySNMTXnMtygsSqurtSeMpPk","https://www.defined.fi/sol/BBPy5nAP8afzNpk1nGwbRnAPM4gonQk87LERmm6vpump?maker=5d8caBnhvXTGLDnmiFRUQySNMTXnMtygsSqurtSeMpPk")</f>
        <v/>
      </c>
      <c r="M47">
        <f>HYPERLINK("https://dexscreener.com/solana/BBPy5nAP8afzNpk1nGwbRnAPM4gonQk87LERmm6vpump?maker=5d8caBnhvXTGLDnmiFRUQySNMTXnMtygsSqurtSeMpPk","https://dexscreener.com/solana/BBPy5nAP8afzNpk1nGwbRnAPM4gonQk87LERmm6vpump?maker=5d8caBnhvXTGLDnmiFRUQySNMTXnMtygsSqurtSeMpPk")</f>
        <v/>
      </c>
    </row>
    <row r="48">
      <c r="A48" t="inlineStr">
        <is>
          <t>4gXYbwUSvh99cyb1wXNMzrLz4DW67J3n7JAdciBppump</t>
        </is>
      </c>
      <c r="B48" t="inlineStr">
        <is>
          <t>pepedeng</t>
        </is>
      </c>
      <c r="C48" t="n">
        <v>4</v>
      </c>
      <c r="D48" t="n">
        <v>-0.365</v>
      </c>
      <c r="E48" t="n">
        <v>-1</v>
      </c>
      <c r="F48" t="n">
        <v>0.881</v>
      </c>
      <c r="G48" t="n">
        <v>0.516</v>
      </c>
      <c r="H48" t="n">
        <v>2</v>
      </c>
      <c r="I48" t="n">
        <v>1</v>
      </c>
      <c r="J48" t="n">
        <v>-1</v>
      </c>
      <c r="K48" t="n">
        <v>-1</v>
      </c>
      <c r="L48">
        <f>HYPERLINK("https://www.defined.fi/sol/4gXYbwUSvh99cyb1wXNMzrLz4DW67J3n7JAdciBppump?maker=5d8caBnhvXTGLDnmiFRUQySNMTXnMtygsSqurtSeMpPk","https://www.defined.fi/sol/4gXYbwUSvh99cyb1wXNMzrLz4DW67J3n7JAdciBppump?maker=5d8caBnhvXTGLDnmiFRUQySNMTXnMtygsSqurtSeMpPk")</f>
        <v/>
      </c>
      <c r="M48">
        <f>HYPERLINK("https://dexscreener.com/solana/4gXYbwUSvh99cyb1wXNMzrLz4DW67J3n7JAdciBppump?maker=5d8caBnhvXTGLDnmiFRUQySNMTXnMtygsSqurtSeMpPk","https://dexscreener.com/solana/4gXYbwUSvh99cyb1wXNMzrLz4DW67J3n7JAdciBppump?maker=5d8caBnhvXTGLDnmiFRUQySNMTXnMtygsSqurtSeMpPk")</f>
        <v/>
      </c>
    </row>
    <row r="49">
      <c r="A49" t="inlineStr">
        <is>
          <t>D8Ju97fPab1DNDnJ6Ajq34hNhTYoFuRNZezKFo3bpump</t>
        </is>
      </c>
      <c r="B49" t="inlineStr">
        <is>
          <t>TWIMP</t>
        </is>
      </c>
      <c r="C49" t="n">
        <v>4</v>
      </c>
      <c r="D49" t="n">
        <v>4.04</v>
      </c>
      <c r="E49" t="n">
        <v>0.76</v>
      </c>
      <c r="F49" t="n">
        <v>5.34</v>
      </c>
      <c r="G49" t="n">
        <v>9.380000000000001</v>
      </c>
      <c r="H49" t="n">
        <v>6</v>
      </c>
      <c r="I49" t="n">
        <v>4</v>
      </c>
      <c r="J49" t="n">
        <v>-1</v>
      </c>
      <c r="K49" t="n">
        <v>-1</v>
      </c>
      <c r="L49">
        <f>HYPERLINK("https://www.defined.fi/sol/D8Ju97fPab1DNDnJ6Ajq34hNhTYoFuRNZezKFo3bpump?maker=5d8caBnhvXTGLDnmiFRUQySNMTXnMtygsSqurtSeMpPk","https://www.defined.fi/sol/D8Ju97fPab1DNDnJ6Ajq34hNhTYoFuRNZezKFo3bpump?maker=5d8caBnhvXTGLDnmiFRUQySNMTXnMtygsSqurtSeMpPk")</f>
        <v/>
      </c>
      <c r="M49">
        <f>HYPERLINK("https://dexscreener.com/solana/D8Ju97fPab1DNDnJ6Ajq34hNhTYoFuRNZezKFo3bpump?maker=5d8caBnhvXTGLDnmiFRUQySNMTXnMtygsSqurtSeMpPk","https://dexscreener.com/solana/D8Ju97fPab1DNDnJ6Ajq34hNhTYoFuRNZezKFo3bpump?maker=5d8caBnhvXTGLDnmiFRUQySNMTXnMtygsSqurtSeMpPk")</f>
        <v/>
      </c>
    </row>
    <row r="50">
      <c r="A50" t="inlineStr">
        <is>
          <t>CqnbALNJPmZjXXPHSXUFtFNmeNj93q9M8DQs581Fpump</t>
        </is>
      </c>
      <c r="B50" t="inlineStr">
        <is>
          <t>MARU</t>
        </is>
      </c>
      <c r="C50" t="n">
        <v>4</v>
      </c>
      <c r="D50" t="n">
        <v>-0.037</v>
      </c>
      <c r="E50" t="n">
        <v>-1</v>
      </c>
      <c r="F50" t="n">
        <v>0.099</v>
      </c>
      <c r="G50" t="n">
        <v>0.063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HYPERLINK("https://www.defined.fi/sol/CqnbALNJPmZjXXPHSXUFtFNmeNj93q9M8DQs581Fpump?maker=5d8caBnhvXTGLDnmiFRUQySNMTXnMtygsSqurtSeMpPk","https://www.defined.fi/sol/CqnbALNJPmZjXXPHSXUFtFNmeNj93q9M8DQs581Fpump?maker=5d8caBnhvXTGLDnmiFRUQySNMTXnMtygsSqurtSeMpPk")</f>
        <v/>
      </c>
      <c r="M50">
        <f>HYPERLINK("https://dexscreener.com/solana/CqnbALNJPmZjXXPHSXUFtFNmeNj93q9M8DQs581Fpump?maker=5d8caBnhvXTGLDnmiFRUQySNMTXnMtygsSqurtSeMpPk","https://dexscreener.com/solana/CqnbALNJPmZjXXPHSXUFtFNmeNj93q9M8DQs581Fpump?maker=5d8caBnhvXTGLDnmiFRUQySNMTXnMtygsSqurtSeMpPk")</f>
        <v/>
      </c>
    </row>
    <row r="51">
      <c r="A51" t="inlineStr">
        <is>
          <t>HAHrTfCwV4i9Hdxbv7HzP1SfTNWeFjhoRkhPY3F1Pmcn</t>
        </is>
      </c>
      <c r="B51" t="inlineStr">
        <is>
          <t>eggcat</t>
        </is>
      </c>
      <c r="C51" t="n">
        <v>4</v>
      </c>
      <c r="D51" t="n">
        <v>-0.07199999999999999</v>
      </c>
      <c r="E51" t="n">
        <v>-1</v>
      </c>
      <c r="F51" t="n">
        <v>0.103</v>
      </c>
      <c r="G51" t="n">
        <v>0.031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HYPERLINK("https://www.defined.fi/sol/HAHrTfCwV4i9Hdxbv7HzP1SfTNWeFjhoRkhPY3F1Pmcn?maker=5d8caBnhvXTGLDnmiFRUQySNMTXnMtygsSqurtSeMpPk","https://www.defined.fi/sol/HAHrTfCwV4i9Hdxbv7HzP1SfTNWeFjhoRkhPY3F1Pmcn?maker=5d8caBnhvXTGLDnmiFRUQySNMTXnMtygsSqurtSeMpPk")</f>
        <v/>
      </c>
      <c r="M51">
        <f>HYPERLINK("https://dexscreener.com/solana/HAHrTfCwV4i9Hdxbv7HzP1SfTNWeFjhoRkhPY3F1Pmcn?maker=5d8caBnhvXTGLDnmiFRUQySNMTXnMtygsSqurtSeMpPk","https://dexscreener.com/solana/HAHrTfCwV4i9Hdxbv7HzP1SfTNWeFjhoRkhPY3F1Pmcn?maker=5d8caBnhvXTGLDnmiFRUQySNMTXnMtygsSqurtSeMpPk")</f>
        <v/>
      </c>
    </row>
    <row r="52">
      <c r="A52" t="inlineStr">
        <is>
          <t>523LspHKXuFTPNvdbAQzsWySHkXBw23G2Vmpx35Npump</t>
        </is>
      </c>
      <c r="B52" t="inlineStr">
        <is>
          <t>antunio</t>
        </is>
      </c>
      <c r="C52" t="n">
        <v>4</v>
      </c>
      <c r="D52" t="n">
        <v>0.771</v>
      </c>
      <c r="E52" t="n">
        <v>0.85</v>
      </c>
      <c r="F52" t="n">
        <v>0.912</v>
      </c>
      <c r="G52" t="n">
        <v>1.68</v>
      </c>
      <c r="H52" t="n">
        <v>1</v>
      </c>
      <c r="I52" t="n">
        <v>3</v>
      </c>
      <c r="J52" t="n">
        <v>-1</v>
      </c>
      <c r="K52" t="n">
        <v>-1</v>
      </c>
      <c r="L52">
        <f>HYPERLINK("https://www.defined.fi/sol/523LspHKXuFTPNvdbAQzsWySHkXBw23G2Vmpx35Npump?maker=5d8caBnhvXTGLDnmiFRUQySNMTXnMtygsSqurtSeMpPk","https://www.defined.fi/sol/523LspHKXuFTPNvdbAQzsWySHkXBw23G2Vmpx35Npump?maker=5d8caBnhvXTGLDnmiFRUQySNMTXnMtygsSqurtSeMpPk")</f>
        <v/>
      </c>
      <c r="M52">
        <f>HYPERLINK("https://dexscreener.com/solana/523LspHKXuFTPNvdbAQzsWySHkXBw23G2Vmpx35Npump?maker=5d8caBnhvXTGLDnmiFRUQySNMTXnMtygsSqurtSeMpPk","https://dexscreener.com/solana/523LspHKXuFTPNvdbAQzsWySHkXBw23G2Vmpx35Npump?maker=5d8caBnhvXTGLDnmiFRUQySNMTXnMtygsSqurtSeMpPk")</f>
        <v/>
      </c>
    </row>
    <row r="53">
      <c r="A53" t="inlineStr">
        <is>
          <t>2b2CStyebNpwTm3eYjGp1zBnhB8qTbMfZW1KDSTwpump</t>
        </is>
      </c>
      <c r="B53" t="inlineStr">
        <is>
          <t>IMMA</t>
        </is>
      </c>
      <c r="C53" t="n">
        <v>4</v>
      </c>
      <c r="D53" t="n">
        <v>-0.063</v>
      </c>
      <c r="E53" t="n">
        <v>-1</v>
      </c>
      <c r="F53" t="n">
        <v>0.095</v>
      </c>
      <c r="G53" t="n">
        <v>0.032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HYPERLINK("https://www.defined.fi/sol/2b2CStyebNpwTm3eYjGp1zBnhB8qTbMfZW1KDSTwpump?maker=5d8caBnhvXTGLDnmiFRUQySNMTXnMtygsSqurtSeMpPk","https://www.defined.fi/sol/2b2CStyebNpwTm3eYjGp1zBnhB8qTbMfZW1KDSTwpump?maker=5d8caBnhvXTGLDnmiFRUQySNMTXnMtygsSqurtSeMpPk")</f>
        <v/>
      </c>
      <c r="M53">
        <f>HYPERLINK("https://dexscreener.com/solana/2b2CStyebNpwTm3eYjGp1zBnhB8qTbMfZW1KDSTwpump?maker=5d8caBnhvXTGLDnmiFRUQySNMTXnMtygsSqurtSeMpPk","https://dexscreener.com/solana/2b2CStyebNpwTm3eYjGp1zBnhB8qTbMfZW1KDSTwpump?maker=5d8caBnhvXTGLDnmiFRUQySNMTXnMtygsSqurtSeMpPk")</f>
        <v/>
      </c>
    </row>
    <row r="54">
      <c r="A54" t="inlineStr">
        <is>
          <t>CWrMDouZ4aKEFNssHwnwnmZtbP7ysGz4qHf6Za2ipump</t>
        </is>
      </c>
      <c r="B54" t="inlineStr">
        <is>
          <t>ARES</t>
        </is>
      </c>
      <c r="C54" t="n">
        <v>4</v>
      </c>
      <c r="D54" t="n">
        <v>5.38</v>
      </c>
      <c r="E54" t="n">
        <v>2.94</v>
      </c>
      <c r="F54" t="n">
        <v>1.83</v>
      </c>
      <c r="G54" t="n">
        <v>7.21</v>
      </c>
      <c r="H54" t="n">
        <v>2</v>
      </c>
      <c r="I54" t="n">
        <v>4</v>
      </c>
      <c r="J54" t="n">
        <v>-1</v>
      </c>
      <c r="K54" t="n">
        <v>-1</v>
      </c>
      <c r="L54">
        <f>HYPERLINK("https://www.defined.fi/sol/CWrMDouZ4aKEFNssHwnwnmZtbP7ysGz4qHf6Za2ipump?maker=5d8caBnhvXTGLDnmiFRUQySNMTXnMtygsSqurtSeMpPk","https://www.defined.fi/sol/CWrMDouZ4aKEFNssHwnwnmZtbP7ysGz4qHf6Za2ipump?maker=5d8caBnhvXTGLDnmiFRUQySNMTXnMtygsSqurtSeMpPk")</f>
        <v/>
      </c>
      <c r="M54">
        <f>HYPERLINK("https://dexscreener.com/solana/CWrMDouZ4aKEFNssHwnwnmZtbP7ysGz4qHf6Za2ipump?maker=5d8caBnhvXTGLDnmiFRUQySNMTXnMtygsSqurtSeMpPk","https://dexscreener.com/solana/CWrMDouZ4aKEFNssHwnwnmZtbP7ysGz4qHf6Za2ipump?maker=5d8caBnhvXTGLDnmiFRUQySNMTXnMtygsSqurtSeMpPk")</f>
        <v/>
      </c>
    </row>
    <row r="55">
      <c r="A55" t="inlineStr">
        <is>
          <t>Hu7s7hSZA2kkqYtbM1NFFJBonigRASibdYZtE7Cmpump</t>
        </is>
      </c>
      <c r="B55" t="inlineStr">
        <is>
          <t>ZRF</t>
        </is>
      </c>
      <c r="C55" t="n">
        <v>4</v>
      </c>
      <c r="D55" t="n">
        <v>-0.034</v>
      </c>
      <c r="E55" t="n">
        <v>-1</v>
      </c>
      <c r="F55" t="n">
        <v>0.091</v>
      </c>
      <c r="G55" t="n">
        <v>0.058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HYPERLINK("https://www.defined.fi/sol/Hu7s7hSZA2kkqYtbM1NFFJBonigRASibdYZtE7Cmpump?maker=5d8caBnhvXTGLDnmiFRUQySNMTXnMtygsSqurtSeMpPk","https://www.defined.fi/sol/Hu7s7hSZA2kkqYtbM1NFFJBonigRASibdYZtE7Cmpump?maker=5d8caBnhvXTGLDnmiFRUQySNMTXnMtygsSqurtSeMpPk")</f>
        <v/>
      </c>
      <c r="M55">
        <f>HYPERLINK("https://dexscreener.com/solana/Hu7s7hSZA2kkqYtbM1NFFJBonigRASibdYZtE7Cmpump?maker=5d8caBnhvXTGLDnmiFRUQySNMTXnMtygsSqurtSeMpPk","https://dexscreener.com/solana/Hu7s7hSZA2kkqYtbM1NFFJBonigRASibdYZtE7Cmpump?maker=5d8caBnhvXTGLDnmiFRUQySNMTXnMtygsSqurtSeMpPk")</f>
        <v/>
      </c>
    </row>
    <row r="56">
      <c r="A56" t="inlineStr">
        <is>
          <t>EbSPc2YGUHuGU1mxJgy7td6xskLiSk9NEVpPn9TYpump</t>
        </is>
      </c>
      <c r="B56" t="inlineStr">
        <is>
          <t>SMOWLS</t>
        </is>
      </c>
      <c r="C56" t="n">
        <v>4</v>
      </c>
      <c r="D56" t="n">
        <v>0.613</v>
      </c>
      <c r="E56" t="n">
        <v>0.67</v>
      </c>
      <c r="F56" t="n">
        <v>0.915</v>
      </c>
      <c r="G56" t="n">
        <v>1.53</v>
      </c>
      <c r="H56" t="n">
        <v>1</v>
      </c>
      <c r="I56" t="n">
        <v>2</v>
      </c>
      <c r="J56" t="n">
        <v>-1</v>
      </c>
      <c r="K56" t="n">
        <v>-1</v>
      </c>
      <c r="L56">
        <f>HYPERLINK("https://www.defined.fi/sol/EbSPc2YGUHuGU1mxJgy7td6xskLiSk9NEVpPn9TYpump?maker=5d8caBnhvXTGLDnmiFRUQySNMTXnMtygsSqurtSeMpPk","https://www.defined.fi/sol/EbSPc2YGUHuGU1mxJgy7td6xskLiSk9NEVpPn9TYpump?maker=5d8caBnhvXTGLDnmiFRUQySNMTXnMtygsSqurtSeMpPk")</f>
        <v/>
      </c>
      <c r="M56">
        <f>HYPERLINK("https://dexscreener.com/solana/EbSPc2YGUHuGU1mxJgy7td6xskLiSk9NEVpPn9TYpump?maker=5d8caBnhvXTGLDnmiFRUQySNMTXnMtygsSqurtSeMpPk","https://dexscreener.com/solana/EbSPc2YGUHuGU1mxJgy7td6xskLiSk9NEVpPn9TYpump?maker=5d8caBnhvXTGLDnmiFRUQySNMTXnMtygsSqurtSeMpPk")</f>
        <v/>
      </c>
    </row>
    <row r="57">
      <c r="A57" t="inlineStr">
        <is>
          <t>Dr3Pv8XFUjaMTw2uPr2fP9aMSaqSzYpXNVzduqihpump</t>
        </is>
      </c>
      <c r="B57" t="inlineStr">
        <is>
          <t>SQUID2</t>
        </is>
      </c>
      <c r="C57" t="n">
        <v>4</v>
      </c>
      <c r="D57" t="n">
        <v>1.02</v>
      </c>
      <c r="E57" t="n">
        <v>0.53</v>
      </c>
      <c r="F57" t="n">
        <v>1.93</v>
      </c>
      <c r="G57" t="n">
        <v>2.95</v>
      </c>
      <c r="H57" t="n">
        <v>2</v>
      </c>
      <c r="I57" t="n">
        <v>3</v>
      </c>
      <c r="J57" t="n">
        <v>-1</v>
      </c>
      <c r="K57" t="n">
        <v>-1</v>
      </c>
      <c r="L57">
        <f>HYPERLINK("https://www.defined.fi/sol/Dr3Pv8XFUjaMTw2uPr2fP9aMSaqSzYpXNVzduqihpump?maker=5d8caBnhvXTGLDnmiFRUQySNMTXnMtygsSqurtSeMpPk","https://www.defined.fi/sol/Dr3Pv8XFUjaMTw2uPr2fP9aMSaqSzYpXNVzduqihpump?maker=5d8caBnhvXTGLDnmiFRUQySNMTXnMtygsSqurtSeMpPk")</f>
        <v/>
      </c>
      <c r="M57">
        <f>HYPERLINK("https://dexscreener.com/solana/Dr3Pv8XFUjaMTw2uPr2fP9aMSaqSzYpXNVzduqihpump?maker=5d8caBnhvXTGLDnmiFRUQySNMTXnMtygsSqurtSeMpPk","https://dexscreener.com/solana/Dr3Pv8XFUjaMTw2uPr2fP9aMSaqSzYpXNVzduqihpump?maker=5d8caBnhvXTGLDnmiFRUQySNMTXnMtygsSqurtSeMpPk")</f>
        <v/>
      </c>
    </row>
    <row r="58">
      <c r="A58" t="inlineStr">
        <is>
          <t>qm7sy3qzeN8ph3YYzw18mpkZvJHfT4EGuUri5ecpump</t>
        </is>
      </c>
      <c r="B58" t="inlineStr">
        <is>
          <t>SUKI</t>
        </is>
      </c>
      <c r="C58" t="n">
        <v>4</v>
      </c>
      <c r="D58" t="n">
        <v>-7.91</v>
      </c>
      <c r="E58" t="n">
        <v>-0.86</v>
      </c>
      <c r="F58" t="n">
        <v>9.199999999999999</v>
      </c>
      <c r="G58" t="n">
        <v>1.29</v>
      </c>
      <c r="H58" t="n">
        <v>1</v>
      </c>
      <c r="I58" t="n">
        <v>3</v>
      </c>
      <c r="J58" t="n">
        <v>-1</v>
      </c>
      <c r="K58" t="n">
        <v>-1</v>
      </c>
      <c r="L58">
        <f>HYPERLINK("https://www.defined.fi/sol/qm7sy3qzeN8ph3YYzw18mpkZvJHfT4EGuUri5ecpump?maker=5d8caBnhvXTGLDnmiFRUQySNMTXnMtygsSqurtSeMpPk","https://www.defined.fi/sol/qm7sy3qzeN8ph3YYzw18mpkZvJHfT4EGuUri5ecpump?maker=5d8caBnhvXTGLDnmiFRUQySNMTXnMtygsSqurtSeMpPk")</f>
        <v/>
      </c>
      <c r="M58">
        <f>HYPERLINK("https://dexscreener.com/solana/qm7sy3qzeN8ph3YYzw18mpkZvJHfT4EGuUri5ecpump?maker=5d8caBnhvXTGLDnmiFRUQySNMTXnMtygsSqurtSeMpPk","https://dexscreener.com/solana/qm7sy3qzeN8ph3YYzw18mpkZvJHfT4EGuUri5ecpump?maker=5d8caBnhvXTGLDnmiFRUQySNMTXnMtygsSqurtSeMpPk")</f>
        <v/>
      </c>
    </row>
    <row r="59">
      <c r="A59" t="inlineStr">
        <is>
          <t>H97SvSzMFKtdVoSbvVT2HtMdKYitFpNZiFG4AAUcpump</t>
        </is>
      </c>
      <c r="B59" t="inlineStr">
        <is>
          <t>hug</t>
        </is>
      </c>
      <c r="C59" t="n">
        <v>4</v>
      </c>
      <c r="D59" t="n">
        <v>-0.036</v>
      </c>
      <c r="E59" t="n">
        <v>-0.38</v>
      </c>
      <c r="F59" t="n">
        <v>0.096</v>
      </c>
      <c r="G59" t="n">
        <v>0.059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HYPERLINK("https://www.defined.fi/sol/H97SvSzMFKtdVoSbvVT2HtMdKYitFpNZiFG4AAUcpump?maker=5d8caBnhvXTGLDnmiFRUQySNMTXnMtygsSqurtSeMpPk","https://www.defined.fi/sol/H97SvSzMFKtdVoSbvVT2HtMdKYitFpNZiFG4AAUcpump?maker=5d8caBnhvXTGLDnmiFRUQySNMTXnMtygsSqurtSeMpPk")</f>
        <v/>
      </c>
      <c r="M59">
        <f>HYPERLINK("https://dexscreener.com/solana/H97SvSzMFKtdVoSbvVT2HtMdKYitFpNZiFG4AAUcpump?maker=5d8caBnhvXTGLDnmiFRUQySNMTXnMtygsSqurtSeMpPk","https://dexscreener.com/solana/H97SvSzMFKtdVoSbvVT2HtMdKYitFpNZiFG4AAUcpump?maker=5d8caBnhvXTGLDnmiFRUQySNMTXnMtygsSqurtSeMpPk")</f>
        <v/>
      </c>
    </row>
    <row r="60">
      <c r="A60" t="inlineStr">
        <is>
          <t>9P2RDnw73GRsCQ9LnFT9TLhZn5Ehokez6Y1QDSuupump</t>
        </is>
      </c>
      <c r="B60" t="inlineStr">
        <is>
          <t>fuuuck</t>
        </is>
      </c>
      <c r="C60" t="n">
        <v>4</v>
      </c>
      <c r="D60" t="n">
        <v>1.41</v>
      </c>
      <c r="E60" t="n">
        <v>0.86</v>
      </c>
      <c r="F60" t="n">
        <v>1.64</v>
      </c>
      <c r="G60" t="n">
        <v>3.05</v>
      </c>
      <c r="H60" t="n">
        <v>2</v>
      </c>
      <c r="I60" t="n">
        <v>4</v>
      </c>
      <c r="J60" t="n">
        <v>-1</v>
      </c>
      <c r="K60" t="n">
        <v>-1</v>
      </c>
      <c r="L60">
        <f>HYPERLINK("https://www.defined.fi/sol/9P2RDnw73GRsCQ9LnFT9TLhZn5Ehokez6Y1QDSuupump?maker=5d8caBnhvXTGLDnmiFRUQySNMTXnMtygsSqurtSeMpPk","https://www.defined.fi/sol/9P2RDnw73GRsCQ9LnFT9TLhZn5Ehokez6Y1QDSuupump?maker=5d8caBnhvXTGLDnmiFRUQySNMTXnMtygsSqurtSeMpPk")</f>
        <v/>
      </c>
      <c r="M60">
        <f>HYPERLINK("https://dexscreener.com/solana/9P2RDnw73GRsCQ9LnFT9TLhZn5Ehokez6Y1QDSuupump?maker=5d8caBnhvXTGLDnmiFRUQySNMTXnMtygsSqurtSeMpPk","https://dexscreener.com/solana/9P2RDnw73GRsCQ9LnFT9TLhZn5Ehokez6Y1QDSuupump?maker=5d8caBnhvXTGLDnmiFRUQySNMTXnMtygsSqurtSeMpPk")</f>
        <v/>
      </c>
    </row>
    <row r="61">
      <c r="A61" t="inlineStr">
        <is>
          <t>H4fKM95QNPDNo9b2oZfgDFNHjPpktLLEHo3pEii2pump</t>
        </is>
      </c>
      <c r="B61" t="inlineStr">
        <is>
          <t>unknown_H4fK</t>
        </is>
      </c>
      <c r="C61" t="n">
        <v>4</v>
      </c>
      <c r="D61" t="n">
        <v>1.13</v>
      </c>
      <c r="E61" t="n">
        <v>0.55</v>
      </c>
      <c r="F61" t="n">
        <v>2.04</v>
      </c>
      <c r="G61" t="n">
        <v>3.17</v>
      </c>
      <c r="H61" t="n">
        <v>1</v>
      </c>
      <c r="I61" t="n">
        <v>3</v>
      </c>
      <c r="J61" t="n">
        <v>-1</v>
      </c>
      <c r="K61" t="n">
        <v>-1</v>
      </c>
      <c r="L61">
        <f>HYPERLINK("https://www.defined.fi/sol/H4fKM95QNPDNo9b2oZfgDFNHjPpktLLEHo3pEii2pump?maker=5d8caBnhvXTGLDnmiFRUQySNMTXnMtygsSqurtSeMpPk","https://www.defined.fi/sol/H4fKM95QNPDNo9b2oZfgDFNHjPpktLLEHo3pEii2pump?maker=5d8caBnhvXTGLDnmiFRUQySNMTXnMtygsSqurtSeMpPk")</f>
        <v/>
      </c>
      <c r="M61">
        <f>HYPERLINK("https://dexscreener.com/solana/H4fKM95QNPDNo9b2oZfgDFNHjPpktLLEHo3pEii2pump?maker=5d8caBnhvXTGLDnmiFRUQySNMTXnMtygsSqurtSeMpPk","https://dexscreener.com/solana/H4fKM95QNPDNo9b2oZfgDFNHjPpktLLEHo3pEii2pump?maker=5d8caBnhvXTGLDnmiFRUQySNMTXnMtygsSqurtSeMpPk")</f>
        <v/>
      </c>
    </row>
    <row r="62">
      <c r="A62" t="inlineStr">
        <is>
          <t>HTGjBkwvwSFGcV4xvnnMU2BsounzGmV47UpdooGhpump</t>
        </is>
      </c>
      <c r="B62" t="inlineStr">
        <is>
          <t>WAWG</t>
        </is>
      </c>
      <c r="C62" t="n">
        <v>4</v>
      </c>
      <c r="D62" t="n">
        <v>-0.857</v>
      </c>
      <c r="E62" t="n">
        <v>-1</v>
      </c>
      <c r="F62" t="n">
        <v>0.966</v>
      </c>
      <c r="G62" t="n">
        <v>0.109</v>
      </c>
      <c r="H62" t="n">
        <v>2</v>
      </c>
      <c r="I62" t="n">
        <v>1</v>
      </c>
      <c r="J62" t="n">
        <v>-1</v>
      </c>
      <c r="K62" t="n">
        <v>-1</v>
      </c>
      <c r="L62">
        <f>HYPERLINK("https://www.defined.fi/sol/HTGjBkwvwSFGcV4xvnnMU2BsounzGmV47UpdooGhpump?maker=5d8caBnhvXTGLDnmiFRUQySNMTXnMtygsSqurtSeMpPk","https://www.defined.fi/sol/HTGjBkwvwSFGcV4xvnnMU2BsounzGmV47UpdooGhpump?maker=5d8caBnhvXTGLDnmiFRUQySNMTXnMtygsSqurtSeMpPk")</f>
        <v/>
      </c>
      <c r="M62">
        <f>HYPERLINK("https://dexscreener.com/solana/HTGjBkwvwSFGcV4xvnnMU2BsounzGmV47UpdooGhpump?maker=5d8caBnhvXTGLDnmiFRUQySNMTXnMtygsSqurtSeMpPk","https://dexscreener.com/solana/HTGjBkwvwSFGcV4xvnnMU2BsounzGmV47UpdooGhpump?maker=5d8caBnhvXTGLDnmiFRUQySNMTXnMtygsSqurtSeMpPk")</f>
        <v/>
      </c>
    </row>
    <row r="63">
      <c r="A63" t="inlineStr">
        <is>
          <t>DFVa5f8FtnwAimjL9NhqT8V1XZWxTQm8LomTcXERqPoi</t>
        </is>
      </c>
      <c r="B63" t="inlineStr">
        <is>
          <t>MARU</t>
        </is>
      </c>
      <c r="C63" t="n">
        <v>4</v>
      </c>
      <c r="D63" t="n">
        <v>-8.800000000000001</v>
      </c>
      <c r="E63" t="n">
        <v>-0.51</v>
      </c>
      <c r="F63" t="n">
        <v>17.32</v>
      </c>
      <c r="G63" t="n">
        <v>8.52</v>
      </c>
      <c r="H63" t="n">
        <v>1</v>
      </c>
      <c r="I63" t="n">
        <v>2</v>
      </c>
      <c r="J63" t="n">
        <v>-1</v>
      </c>
      <c r="K63" t="n">
        <v>-1</v>
      </c>
      <c r="L63">
        <f>HYPERLINK("https://www.defined.fi/sol/DFVa5f8FtnwAimjL9NhqT8V1XZWxTQm8LomTcXERqPoi?maker=5d8caBnhvXTGLDnmiFRUQySNMTXnMtygsSqurtSeMpPk","https://www.defined.fi/sol/DFVa5f8FtnwAimjL9NhqT8V1XZWxTQm8LomTcXERqPoi?maker=5d8caBnhvXTGLDnmiFRUQySNMTXnMtygsSqurtSeMpPk")</f>
        <v/>
      </c>
      <c r="M63">
        <f>HYPERLINK("https://dexscreener.com/solana/DFVa5f8FtnwAimjL9NhqT8V1XZWxTQm8LomTcXERqPoi?maker=5d8caBnhvXTGLDnmiFRUQySNMTXnMtygsSqurtSeMpPk","https://dexscreener.com/solana/DFVa5f8FtnwAimjL9NhqT8V1XZWxTQm8LomTcXERqPoi?maker=5d8caBnhvXTGLDnmiFRUQySNMTXnMtygsSqurtSeMpPk")</f>
        <v/>
      </c>
    </row>
    <row r="64">
      <c r="A64" t="inlineStr">
        <is>
          <t>DMF7dX8Qg6HknTuh7xD64daPLDShJMM5aZd8oLHepump</t>
        </is>
      </c>
      <c r="B64" t="inlineStr">
        <is>
          <t>MAXCAT</t>
        </is>
      </c>
      <c r="C64" t="n">
        <v>4</v>
      </c>
      <c r="D64" t="n">
        <v>-4.66</v>
      </c>
      <c r="E64" t="n">
        <v>-0.63</v>
      </c>
      <c r="F64" t="n">
        <v>7.39</v>
      </c>
      <c r="G64" t="n">
        <v>2.73</v>
      </c>
      <c r="H64" t="n">
        <v>6</v>
      </c>
      <c r="I64" t="n">
        <v>4</v>
      </c>
      <c r="J64" t="n">
        <v>-1</v>
      </c>
      <c r="K64" t="n">
        <v>-1</v>
      </c>
      <c r="L64">
        <f>HYPERLINK("https://www.defined.fi/sol/DMF7dX8Qg6HknTuh7xD64daPLDShJMM5aZd8oLHepump?maker=5d8caBnhvXTGLDnmiFRUQySNMTXnMtygsSqurtSeMpPk","https://www.defined.fi/sol/DMF7dX8Qg6HknTuh7xD64daPLDShJMM5aZd8oLHepump?maker=5d8caBnhvXTGLDnmiFRUQySNMTXnMtygsSqurtSeMpPk")</f>
        <v/>
      </c>
      <c r="M64">
        <f>HYPERLINK("https://dexscreener.com/solana/DMF7dX8Qg6HknTuh7xD64daPLDShJMM5aZd8oLHepump?maker=5d8caBnhvXTGLDnmiFRUQySNMTXnMtygsSqurtSeMpPk","https://dexscreener.com/solana/DMF7dX8Qg6HknTuh7xD64daPLDShJMM5aZd8oLHepump?maker=5d8caBnhvXTGLDnmiFRUQySNMTXnMtygsSqurtSeMpPk")</f>
        <v/>
      </c>
    </row>
    <row r="65">
      <c r="A65" t="inlineStr">
        <is>
          <t>DZ4NyWvUFrbTLvPErdWPwXe5VeUKHKHrT46ht3phpump</t>
        </is>
      </c>
      <c r="B65" t="inlineStr">
        <is>
          <t>BluBol</t>
        </is>
      </c>
      <c r="C65" t="n">
        <v>4</v>
      </c>
      <c r="D65" t="n">
        <v>0.516</v>
      </c>
      <c r="E65" t="n">
        <v>0.26</v>
      </c>
      <c r="F65" t="n">
        <v>2</v>
      </c>
      <c r="G65" t="n">
        <v>2.51</v>
      </c>
      <c r="H65" t="n">
        <v>3</v>
      </c>
      <c r="I65" t="n">
        <v>2</v>
      </c>
      <c r="J65" t="n">
        <v>-1</v>
      </c>
      <c r="K65" t="n">
        <v>-1</v>
      </c>
      <c r="L65">
        <f>HYPERLINK("https://www.defined.fi/sol/DZ4NyWvUFrbTLvPErdWPwXe5VeUKHKHrT46ht3phpump?maker=5d8caBnhvXTGLDnmiFRUQySNMTXnMtygsSqurtSeMpPk","https://www.defined.fi/sol/DZ4NyWvUFrbTLvPErdWPwXe5VeUKHKHrT46ht3phpump?maker=5d8caBnhvXTGLDnmiFRUQySNMTXnMtygsSqurtSeMpPk")</f>
        <v/>
      </c>
      <c r="M65">
        <f>HYPERLINK("https://dexscreener.com/solana/DZ4NyWvUFrbTLvPErdWPwXe5VeUKHKHrT46ht3phpump?maker=5d8caBnhvXTGLDnmiFRUQySNMTXnMtygsSqurtSeMpPk","https://dexscreener.com/solana/DZ4NyWvUFrbTLvPErdWPwXe5VeUKHKHrT46ht3phpump?maker=5d8caBnhvXTGLDnmiFRUQySNMTXnMtygsSqurtSeMpPk")</f>
        <v/>
      </c>
    </row>
    <row r="66">
      <c r="A66" t="inlineStr">
        <is>
          <t>3ijtebezsArxYtg6zkbwjkUc63qWVvr9MsS5dNTRpump</t>
        </is>
      </c>
      <c r="B66" t="inlineStr">
        <is>
          <t>DOGJI</t>
        </is>
      </c>
      <c r="C66" t="n">
        <v>4</v>
      </c>
      <c r="D66" t="n">
        <v>-3.35</v>
      </c>
      <c r="E66" t="n">
        <v>-0.91</v>
      </c>
      <c r="F66" t="n">
        <v>3.67</v>
      </c>
      <c r="G66" t="n">
        <v>0.317</v>
      </c>
      <c r="H66" t="n">
        <v>2</v>
      </c>
      <c r="I66" t="n">
        <v>1</v>
      </c>
      <c r="J66" t="n">
        <v>-1</v>
      </c>
      <c r="K66" t="n">
        <v>-1</v>
      </c>
      <c r="L66">
        <f>HYPERLINK("https://www.defined.fi/sol/3ijtebezsArxYtg6zkbwjkUc63qWVvr9MsS5dNTRpump?maker=5d8caBnhvXTGLDnmiFRUQySNMTXnMtygsSqurtSeMpPk","https://www.defined.fi/sol/3ijtebezsArxYtg6zkbwjkUc63qWVvr9MsS5dNTRpump?maker=5d8caBnhvXTGLDnmiFRUQySNMTXnMtygsSqurtSeMpPk")</f>
        <v/>
      </c>
      <c r="M66">
        <f>HYPERLINK("https://dexscreener.com/solana/3ijtebezsArxYtg6zkbwjkUc63qWVvr9MsS5dNTRpump?maker=5d8caBnhvXTGLDnmiFRUQySNMTXnMtygsSqurtSeMpPk","https://dexscreener.com/solana/3ijtebezsArxYtg6zkbwjkUc63qWVvr9MsS5dNTRpump?maker=5d8caBnhvXTGLDnmiFRUQySNMTXnMtygsSqurtSeMpPk")</f>
        <v/>
      </c>
    </row>
    <row r="67">
      <c r="A67" t="inlineStr">
        <is>
          <t>EGji5RcgQ6635yUT5ctJ37Ti8LBDEYDg76hz8b57pump</t>
        </is>
      </c>
      <c r="B67" t="inlineStr">
        <is>
          <t>unknown_EGji</t>
        </is>
      </c>
      <c r="C67" t="n">
        <v>4</v>
      </c>
      <c r="D67" t="n">
        <v>6.11</v>
      </c>
      <c r="E67" t="n">
        <v>6.63</v>
      </c>
      <c r="F67" t="n">
        <v>0.921</v>
      </c>
      <c r="G67" t="n">
        <v>7.03</v>
      </c>
      <c r="H67" t="n">
        <v>1</v>
      </c>
      <c r="I67" t="n">
        <v>5</v>
      </c>
      <c r="J67" t="n">
        <v>-1</v>
      </c>
      <c r="K67" t="n">
        <v>-1</v>
      </c>
      <c r="L67">
        <f>HYPERLINK("https://www.defined.fi/sol/EGji5RcgQ6635yUT5ctJ37Ti8LBDEYDg76hz8b57pump?maker=5d8caBnhvXTGLDnmiFRUQySNMTXnMtygsSqurtSeMpPk","https://www.defined.fi/sol/EGji5RcgQ6635yUT5ctJ37Ti8LBDEYDg76hz8b57pump?maker=5d8caBnhvXTGLDnmiFRUQySNMTXnMtygsSqurtSeMpPk")</f>
        <v/>
      </c>
      <c r="M67">
        <f>HYPERLINK("https://dexscreener.com/solana/EGji5RcgQ6635yUT5ctJ37Ti8LBDEYDg76hz8b57pump?maker=5d8caBnhvXTGLDnmiFRUQySNMTXnMtygsSqurtSeMpPk","https://dexscreener.com/solana/EGji5RcgQ6635yUT5ctJ37Ti8LBDEYDg76hz8b57pump?maker=5d8caBnhvXTGLDnmiFRUQySNMTXnMtygsSqurtSeMpPk")</f>
        <v/>
      </c>
    </row>
    <row r="68">
      <c r="A68" t="inlineStr">
        <is>
          <t>6VEFS7E5AZtzWLkmHrwP64BvvCSZHJwjQn1PEf4Npump</t>
        </is>
      </c>
      <c r="B68" t="inlineStr">
        <is>
          <t>DOBY</t>
        </is>
      </c>
      <c r="C68" t="n">
        <v>4</v>
      </c>
      <c r="D68" t="n">
        <v>-0.155</v>
      </c>
      <c r="E68" t="n">
        <v>-1</v>
      </c>
      <c r="F68" t="n">
        <v>0.76</v>
      </c>
      <c r="G68" t="n">
        <v>0.605</v>
      </c>
      <c r="H68" t="n">
        <v>2</v>
      </c>
      <c r="I68" t="n">
        <v>1</v>
      </c>
      <c r="J68" t="n">
        <v>-1</v>
      </c>
      <c r="K68" t="n">
        <v>-1</v>
      </c>
      <c r="L68">
        <f>HYPERLINK("https://www.defined.fi/sol/6VEFS7E5AZtzWLkmHrwP64BvvCSZHJwjQn1PEf4Npump?maker=5d8caBnhvXTGLDnmiFRUQySNMTXnMtygsSqurtSeMpPk","https://www.defined.fi/sol/6VEFS7E5AZtzWLkmHrwP64BvvCSZHJwjQn1PEf4Npump?maker=5d8caBnhvXTGLDnmiFRUQySNMTXnMtygsSqurtSeMpPk")</f>
        <v/>
      </c>
      <c r="M68">
        <f>HYPERLINK("https://dexscreener.com/solana/6VEFS7E5AZtzWLkmHrwP64BvvCSZHJwjQn1PEf4Npump?maker=5d8caBnhvXTGLDnmiFRUQySNMTXnMtygsSqurtSeMpPk","https://dexscreener.com/solana/6VEFS7E5AZtzWLkmHrwP64BvvCSZHJwjQn1PEf4Npump?maker=5d8caBnhvXTGLDnmiFRUQySNMTXnMtygsSqurtSeMpPk")</f>
        <v/>
      </c>
    </row>
    <row r="69">
      <c r="A69" t="inlineStr">
        <is>
          <t>DJfD5zH2kFdh2F8DTv6rUyyRokA24EGL1G61QALTpump</t>
        </is>
      </c>
      <c r="B69" t="inlineStr">
        <is>
          <t>HN</t>
        </is>
      </c>
      <c r="C69" t="n">
        <v>4</v>
      </c>
      <c r="D69" t="n">
        <v>1.74</v>
      </c>
      <c r="E69" t="n">
        <v>0.89</v>
      </c>
      <c r="F69" t="n">
        <v>1.95</v>
      </c>
      <c r="G69" t="n">
        <v>3.69</v>
      </c>
      <c r="H69" t="n">
        <v>3</v>
      </c>
      <c r="I69" t="n">
        <v>3</v>
      </c>
      <c r="J69" t="n">
        <v>-1</v>
      </c>
      <c r="K69" t="n">
        <v>-1</v>
      </c>
      <c r="L69">
        <f>HYPERLINK("https://www.defined.fi/sol/DJfD5zH2kFdh2F8DTv6rUyyRokA24EGL1G61QALTpump?maker=5d8caBnhvXTGLDnmiFRUQySNMTXnMtygsSqurtSeMpPk","https://www.defined.fi/sol/DJfD5zH2kFdh2F8DTv6rUyyRokA24EGL1G61QALTpump?maker=5d8caBnhvXTGLDnmiFRUQySNMTXnMtygsSqurtSeMpPk")</f>
        <v/>
      </c>
      <c r="M69">
        <f>HYPERLINK("https://dexscreener.com/solana/DJfD5zH2kFdh2F8DTv6rUyyRokA24EGL1G61QALTpump?maker=5d8caBnhvXTGLDnmiFRUQySNMTXnMtygsSqurtSeMpPk","https://dexscreener.com/solana/DJfD5zH2kFdh2F8DTv6rUyyRokA24EGL1G61QALTpump?maker=5d8caBnhvXTGLDnmiFRUQySNMTXnMtygsSqurtSeMpPk")</f>
        <v/>
      </c>
    </row>
    <row r="70">
      <c r="A70" t="inlineStr">
        <is>
          <t>4y5fknXiRc8pJSTiNAzLmCum7LmzctRjxZWc1qtmpump</t>
        </is>
      </c>
      <c r="B70" t="inlineStr">
        <is>
          <t>IRS</t>
        </is>
      </c>
      <c r="C70" t="n">
        <v>4</v>
      </c>
      <c r="D70" t="n">
        <v>23.19</v>
      </c>
      <c r="E70" t="n">
        <v>0.9</v>
      </c>
      <c r="F70" t="n">
        <v>25.91</v>
      </c>
      <c r="G70" t="n">
        <v>49.09</v>
      </c>
      <c r="H70" t="n">
        <v>7</v>
      </c>
      <c r="I70" t="n">
        <v>8</v>
      </c>
      <c r="J70" t="n">
        <v>-1</v>
      </c>
      <c r="K70" t="n">
        <v>-1</v>
      </c>
      <c r="L70">
        <f>HYPERLINK("https://www.defined.fi/sol/4y5fknXiRc8pJSTiNAzLmCum7LmzctRjxZWc1qtmpump?maker=5d8caBnhvXTGLDnmiFRUQySNMTXnMtygsSqurtSeMpPk","https://www.defined.fi/sol/4y5fknXiRc8pJSTiNAzLmCum7LmzctRjxZWc1qtmpump?maker=5d8caBnhvXTGLDnmiFRUQySNMTXnMtygsSqurtSeMpPk")</f>
        <v/>
      </c>
      <c r="M70">
        <f>HYPERLINK("https://dexscreener.com/solana/4y5fknXiRc8pJSTiNAzLmCum7LmzctRjxZWc1qtmpump?maker=5d8caBnhvXTGLDnmiFRUQySNMTXnMtygsSqurtSeMpPk","https://dexscreener.com/solana/4y5fknXiRc8pJSTiNAzLmCum7LmzctRjxZWc1qtmpump?maker=5d8caBnhvXTGLDnmiFRUQySNMTXnMtygsSqurtSeMpPk")</f>
        <v/>
      </c>
    </row>
    <row r="71">
      <c r="A71" t="inlineStr">
        <is>
          <t>JCwogGfcrgMNn97GdvLjsLeSJujRiyMZm4TGJPS3pump</t>
        </is>
      </c>
      <c r="B71" t="inlineStr">
        <is>
          <t>LUCKY</t>
        </is>
      </c>
      <c r="C71" t="n">
        <v>4</v>
      </c>
      <c r="D71" t="n">
        <v>-0.91</v>
      </c>
      <c r="E71" t="n">
        <v>-1</v>
      </c>
      <c r="F71" t="n">
        <v>1.2</v>
      </c>
      <c r="G71" t="n">
        <v>0.291</v>
      </c>
      <c r="H71" t="n">
        <v>2</v>
      </c>
      <c r="I71" t="n">
        <v>1</v>
      </c>
      <c r="J71" t="n">
        <v>-1</v>
      </c>
      <c r="K71" t="n">
        <v>-1</v>
      </c>
      <c r="L71">
        <f>HYPERLINK("https://www.defined.fi/sol/JCwogGfcrgMNn97GdvLjsLeSJujRiyMZm4TGJPS3pump?maker=5d8caBnhvXTGLDnmiFRUQySNMTXnMtygsSqurtSeMpPk","https://www.defined.fi/sol/JCwogGfcrgMNn97GdvLjsLeSJujRiyMZm4TGJPS3pump?maker=5d8caBnhvXTGLDnmiFRUQySNMTXnMtygsSqurtSeMpPk")</f>
        <v/>
      </c>
      <c r="M71">
        <f>HYPERLINK("https://dexscreener.com/solana/JCwogGfcrgMNn97GdvLjsLeSJujRiyMZm4TGJPS3pump?maker=5d8caBnhvXTGLDnmiFRUQySNMTXnMtygsSqurtSeMpPk","https://dexscreener.com/solana/JCwogGfcrgMNn97GdvLjsLeSJujRiyMZm4TGJPS3pump?maker=5d8caBnhvXTGLDnmiFRUQySNMTXnMtygsSqurtSeMpPk")</f>
        <v/>
      </c>
    </row>
    <row r="72">
      <c r="A72" t="inlineStr">
        <is>
          <t>DFBAC4XWy26q75iYn5gnhHwLrtf3BGZFyPSghn5fpump</t>
        </is>
      </c>
      <c r="B72" t="inlineStr">
        <is>
          <t>Suzy</t>
        </is>
      </c>
      <c r="C72" t="n">
        <v>4</v>
      </c>
      <c r="D72" t="n">
        <v>-0.71</v>
      </c>
      <c r="E72" t="n">
        <v>-1</v>
      </c>
      <c r="F72" t="n">
        <v>2.41</v>
      </c>
      <c r="G72" t="n">
        <v>1.7</v>
      </c>
      <c r="H72" t="n">
        <v>3</v>
      </c>
      <c r="I72" t="n">
        <v>1</v>
      </c>
      <c r="J72" t="n">
        <v>-1</v>
      </c>
      <c r="K72" t="n">
        <v>-1</v>
      </c>
      <c r="L72">
        <f>HYPERLINK("https://www.defined.fi/sol/DFBAC4XWy26q75iYn5gnhHwLrtf3BGZFyPSghn5fpump?maker=5d8caBnhvXTGLDnmiFRUQySNMTXnMtygsSqurtSeMpPk","https://www.defined.fi/sol/DFBAC4XWy26q75iYn5gnhHwLrtf3BGZFyPSghn5fpump?maker=5d8caBnhvXTGLDnmiFRUQySNMTXnMtygsSqurtSeMpPk")</f>
        <v/>
      </c>
      <c r="M72">
        <f>HYPERLINK("https://dexscreener.com/solana/DFBAC4XWy26q75iYn5gnhHwLrtf3BGZFyPSghn5fpump?maker=5d8caBnhvXTGLDnmiFRUQySNMTXnMtygsSqurtSeMpPk","https://dexscreener.com/solana/DFBAC4XWy26q75iYn5gnhHwLrtf3BGZFyPSghn5fpump?maker=5d8caBnhvXTGLDnmiFRUQySNMTXnMtygsSqurtSeMpPk")</f>
        <v/>
      </c>
    </row>
    <row r="73">
      <c r="A73" t="inlineStr">
        <is>
          <t>2rDaafQ43S9oFY2wLNwWj1CD2fGMbv6ojc2yZ3aApump</t>
        </is>
      </c>
      <c r="B73" t="inlineStr">
        <is>
          <t>GCAT</t>
        </is>
      </c>
      <c r="C73" t="n">
        <v>4</v>
      </c>
      <c r="D73" t="n">
        <v>-0.162</v>
      </c>
      <c r="E73" t="n">
        <v>-1</v>
      </c>
      <c r="F73" t="n">
        <v>0.196</v>
      </c>
      <c r="G73" t="n">
        <v>0.033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HYPERLINK("https://www.defined.fi/sol/2rDaafQ43S9oFY2wLNwWj1CD2fGMbv6ojc2yZ3aApump?maker=5d8caBnhvXTGLDnmiFRUQySNMTXnMtygsSqurtSeMpPk","https://www.defined.fi/sol/2rDaafQ43S9oFY2wLNwWj1CD2fGMbv6ojc2yZ3aApump?maker=5d8caBnhvXTGLDnmiFRUQySNMTXnMtygsSqurtSeMpPk")</f>
        <v/>
      </c>
      <c r="M73">
        <f>HYPERLINK("https://dexscreener.com/solana/2rDaafQ43S9oFY2wLNwWj1CD2fGMbv6ojc2yZ3aApump?maker=5d8caBnhvXTGLDnmiFRUQySNMTXnMtygsSqurtSeMpPk","https://dexscreener.com/solana/2rDaafQ43S9oFY2wLNwWj1CD2fGMbv6ojc2yZ3aApump?maker=5d8caBnhvXTGLDnmiFRUQySNMTXnMtygsSqurtSeMpPk")</f>
        <v/>
      </c>
    </row>
    <row r="74">
      <c r="A74" t="inlineStr">
        <is>
          <t>F8q7CeEb7nBZWaE9CeBLgX7nxtfdzouni9NcGnhGpump</t>
        </is>
      </c>
      <c r="B74" t="inlineStr">
        <is>
          <t>NAGANO</t>
        </is>
      </c>
      <c r="C74" t="n">
        <v>4</v>
      </c>
      <c r="D74" t="n">
        <v>-0.257</v>
      </c>
      <c r="E74" t="n">
        <v>-1</v>
      </c>
      <c r="F74" t="n">
        <v>0.785</v>
      </c>
      <c r="G74" t="n">
        <v>0.528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HYPERLINK("https://www.defined.fi/sol/F8q7CeEb7nBZWaE9CeBLgX7nxtfdzouni9NcGnhGpump?maker=5d8caBnhvXTGLDnmiFRUQySNMTXnMtygsSqurtSeMpPk","https://www.defined.fi/sol/F8q7CeEb7nBZWaE9CeBLgX7nxtfdzouni9NcGnhGpump?maker=5d8caBnhvXTGLDnmiFRUQySNMTXnMtygsSqurtSeMpPk")</f>
        <v/>
      </c>
      <c r="M74">
        <f>HYPERLINK("https://dexscreener.com/solana/F8q7CeEb7nBZWaE9CeBLgX7nxtfdzouni9NcGnhGpump?maker=5d8caBnhvXTGLDnmiFRUQySNMTXnMtygsSqurtSeMpPk","https://dexscreener.com/solana/F8q7CeEb7nBZWaE9CeBLgX7nxtfdzouni9NcGnhGpump?maker=5d8caBnhvXTGLDnmiFRUQySNMTXnMtygsSqurtSeMpPk")</f>
        <v/>
      </c>
    </row>
    <row r="75">
      <c r="A75" t="inlineStr">
        <is>
          <t>PwQPiSfFWcSZei9nXXW9467V6aQM2mrqP2AGqfZpump</t>
        </is>
      </c>
      <c r="B75" t="inlineStr">
        <is>
          <t>PUDGY</t>
        </is>
      </c>
      <c r="C75" t="n">
        <v>5</v>
      </c>
      <c r="D75" t="n">
        <v>-0.708</v>
      </c>
      <c r="E75" t="n">
        <v>-1</v>
      </c>
      <c r="F75" t="n">
        <v>1.1</v>
      </c>
      <c r="G75" t="n">
        <v>0.393</v>
      </c>
      <c r="H75" t="n">
        <v>2</v>
      </c>
      <c r="I75" t="n">
        <v>1</v>
      </c>
      <c r="J75" t="n">
        <v>-1</v>
      </c>
      <c r="K75" t="n">
        <v>-1</v>
      </c>
      <c r="L75">
        <f>HYPERLINK("https://www.defined.fi/sol/PwQPiSfFWcSZei9nXXW9467V6aQM2mrqP2AGqfZpump?maker=5d8caBnhvXTGLDnmiFRUQySNMTXnMtygsSqurtSeMpPk","https://www.defined.fi/sol/PwQPiSfFWcSZei9nXXW9467V6aQM2mrqP2AGqfZpump?maker=5d8caBnhvXTGLDnmiFRUQySNMTXnMtygsSqurtSeMpPk")</f>
        <v/>
      </c>
      <c r="M75">
        <f>HYPERLINK("https://dexscreener.com/solana/PwQPiSfFWcSZei9nXXW9467V6aQM2mrqP2AGqfZpump?maker=5d8caBnhvXTGLDnmiFRUQySNMTXnMtygsSqurtSeMpPk","https://dexscreener.com/solana/PwQPiSfFWcSZei9nXXW9467V6aQM2mrqP2AGqfZpump?maker=5d8caBnhvXTGLDnmiFRUQySNMTXnMtygsSqurtSeMpPk")</f>
        <v/>
      </c>
    </row>
    <row r="76">
      <c r="A76" t="inlineStr">
        <is>
          <t>F7zkrq4yexYpKoZkfmHtBFaUKDVmZpFzmN87kEm9pump</t>
        </is>
      </c>
      <c r="B76" t="inlineStr">
        <is>
          <t>#PEPECOLA</t>
        </is>
      </c>
      <c r="C76" t="n">
        <v>5</v>
      </c>
      <c r="D76" t="n">
        <v>-0.485</v>
      </c>
      <c r="E76" t="n">
        <v>-0.5</v>
      </c>
      <c r="F76" t="n">
        <v>0.975</v>
      </c>
      <c r="G76" t="n">
        <v>0.49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HYPERLINK("https://www.defined.fi/sol/F7zkrq4yexYpKoZkfmHtBFaUKDVmZpFzmN87kEm9pump?maker=5d8caBnhvXTGLDnmiFRUQySNMTXnMtygsSqurtSeMpPk","https://www.defined.fi/sol/F7zkrq4yexYpKoZkfmHtBFaUKDVmZpFzmN87kEm9pump?maker=5d8caBnhvXTGLDnmiFRUQySNMTXnMtygsSqurtSeMpPk")</f>
        <v/>
      </c>
      <c r="M76">
        <f>HYPERLINK("https://dexscreener.com/solana/F7zkrq4yexYpKoZkfmHtBFaUKDVmZpFzmN87kEm9pump?maker=5d8caBnhvXTGLDnmiFRUQySNMTXnMtygsSqurtSeMpPk","https://dexscreener.com/solana/F7zkrq4yexYpKoZkfmHtBFaUKDVmZpFzmN87kEm9pump?maker=5d8caBnhvXTGLDnmiFRUQySNMTXnMtygsSqurtSeMpPk")</f>
        <v/>
      </c>
    </row>
    <row r="77">
      <c r="A77" t="inlineStr">
        <is>
          <t>8EQeemcUppYMH1T4JQSh4UNE6DLhJZV7ap6Y7k38pump</t>
        </is>
      </c>
      <c r="B77" t="inlineStr">
        <is>
          <t>RUF</t>
        </is>
      </c>
      <c r="C77" t="n">
        <v>5</v>
      </c>
      <c r="D77" t="n">
        <v>-6.96</v>
      </c>
      <c r="E77" t="n">
        <v>-0.79</v>
      </c>
      <c r="F77" t="n">
        <v>8.859999999999999</v>
      </c>
      <c r="G77" t="n">
        <v>1.89</v>
      </c>
      <c r="H77" t="n">
        <v>2</v>
      </c>
      <c r="I77" t="n">
        <v>1</v>
      </c>
      <c r="J77" t="n">
        <v>-1</v>
      </c>
      <c r="K77" t="n">
        <v>-1</v>
      </c>
      <c r="L77">
        <f>HYPERLINK("https://www.defined.fi/sol/8EQeemcUppYMH1T4JQSh4UNE6DLhJZV7ap6Y7k38pump?maker=5d8caBnhvXTGLDnmiFRUQySNMTXnMtygsSqurtSeMpPk","https://www.defined.fi/sol/8EQeemcUppYMH1T4JQSh4UNE6DLhJZV7ap6Y7k38pump?maker=5d8caBnhvXTGLDnmiFRUQySNMTXnMtygsSqurtSeMpPk")</f>
        <v/>
      </c>
      <c r="M77">
        <f>HYPERLINK("https://dexscreener.com/solana/8EQeemcUppYMH1T4JQSh4UNE6DLhJZV7ap6Y7k38pump?maker=5d8caBnhvXTGLDnmiFRUQySNMTXnMtygsSqurtSeMpPk","https://dexscreener.com/solana/8EQeemcUppYMH1T4JQSh4UNE6DLhJZV7ap6Y7k38pump?maker=5d8caBnhvXTGLDnmiFRUQySNMTXnMtygsSqurtSeMpPk")</f>
        <v/>
      </c>
    </row>
    <row r="78">
      <c r="A78" t="inlineStr">
        <is>
          <t>BWFKLaEYDoMDYzZRB2bYLPhMJTycD9voNihvSL34pump</t>
        </is>
      </c>
      <c r="B78" t="inlineStr">
        <is>
          <t>RUFF</t>
        </is>
      </c>
      <c r="C78" t="n">
        <v>5</v>
      </c>
      <c r="D78" t="n">
        <v>-16.68</v>
      </c>
      <c r="E78" t="n">
        <v>-0.61</v>
      </c>
      <c r="F78" t="n">
        <v>27.33</v>
      </c>
      <c r="G78" t="n">
        <v>10.65</v>
      </c>
      <c r="H78" t="n">
        <v>4</v>
      </c>
      <c r="I78" t="n">
        <v>1</v>
      </c>
      <c r="J78" t="n">
        <v>-1</v>
      </c>
      <c r="K78" t="n">
        <v>-1</v>
      </c>
      <c r="L78">
        <f>HYPERLINK("https://www.defined.fi/sol/BWFKLaEYDoMDYzZRB2bYLPhMJTycD9voNihvSL34pump?maker=5d8caBnhvXTGLDnmiFRUQySNMTXnMtygsSqurtSeMpPk","https://www.defined.fi/sol/BWFKLaEYDoMDYzZRB2bYLPhMJTycD9voNihvSL34pump?maker=5d8caBnhvXTGLDnmiFRUQySNMTXnMtygsSqurtSeMpPk")</f>
        <v/>
      </c>
      <c r="M78">
        <f>HYPERLINK("https://dexscreener.com/solana/BWFKLaEYDoMDYzZRB2bYLPhMJTycD9voNihvSL34pump?maker=5d8caBnhvXTGLDnmiFRUQySNMTXnMtygsSqurtSeMpPk","https://dexscreener.com/solana/BWFKLaEYDoMDYzZRB2bYLPhMJTycD9voNihvSL34pump?maker=5d8caBnhvXTGLDnmiFRUQySNMTXnMtygsSqurtSeMpPk")</f>
        <v/>
      </c>
    </row>
    <row r="79">
      <c r="A79" t="inlineStr">
        <is>
          <t>BVxi7Le7GDcdiHg5teDQZKHhUC1aaQjy48La9yMPpump</t>
        </is>
      </c>
      <c r="B79" t="inlineStr">
        <is>
          <t>Marie</t>
        </is>
      </c>
      <c r="C79" t="n">
        <v>5</v>
      </c>
      <c r="D79" t="n">
        <v>-14.23</v>
      </c>
      <c r="E79" t="n">
        <v>-0.5</v>
      </c>
      <c r="F79" t="n">
        <v>28.68</v>
      </c>
      <c r="G79" t="n">
        <v>14.46</v>
      </c>
      <c r="H79" t="n">
        <v>4</v>
      </c>
      <c r="I79" t="n">
        <v>1</v>
      </c>
      <c r="J79" t="n">
        <v>-1</v>
      </c>
      <c r="K79" t="n">
        <v>-1</v>
      </c>
      <c r="L79">
        <f>HYPERLINK("https://www.defined.fi/sol/BVxi7Le7GDcdiHg5teDQZKHhUC1aaQjy48La9yMPpump?maker=5d8caBnhvXTGLDnmiFRUQySNMTXnMtygsSqurtSeMpPk","https://www.defined.fi/sol/BVxi7Le7GDcdiHg5teDQZKHhUC1aaQjy48La9yMPpump?maker=5d8caBnhvXTGLDnmiFRUQySNMTXnMtygsSqurtSeMpPk")</f>
        <v/>
      </c>
      <c r="M79">
        <f>HYPERLINK("https://dexscreener.com/solana/BVxi7Le7GDcdiHg5teDQZKHhUC1aaQjy48La9yMPpump?maker=5d8caBnhvXTGLDnmiFRUQySNMTXnMtygsSqurtSeMpPk","https://dexscreener.com/solana/BVxi7Le7GDcdiHg5teDQZKHhUC1aaQjy48La9yMPpump?maker=5d8caBnhvXTGLDnmiFRUQySNMTXnMtygsSqurtSeMpPk")</f>
        <v/>
      </c>
    </row>
    <row r="80">
      <c r="A80" t="inlineStr">
        <is>
          <t>9VkTJ2b7ZmPg1zRUqhdU9513GNvkAzWHhARmYTGGpump</t>
        </is>
      </c>
      <c r="B80" t="inlineStr">
        <is>
          <t>JonTAPIR</t>
        </is>
      </c>
      <c r="C80" t="n">
        <v>5</v>
      </c>
      <c r="D80" t="n">
        <v>1.87</v>
      </c>
      <c r="E80" t="n">
        <v>2.56</v>
      </c>
      <c r="F80" t="n">
        <v>0.73</v>
      </c>
      <c r="G80" t="n">
        <v>2.58</v>
      </c>
      <c r="H80" t="n">
        <v>1</v>
      </c>
      <c r="I80" t="n">
        <v>3</v>
      </c>
      <c r="J80" t="n">
        <v>-1</v>
      </c>
      <c r="K80" t="n">
        <v>-1</v>
      </c>
      <c r="L80">
        <f>HYPERLINK("https://www.defined.fi/sol/9VkTJ2b7ZmPg1zRUqhdU9513GNvkAzWHhARmYTGGpump?maker=5d8caBnhvXTGLDnmiFRUQySNMTXnMtygsSqurtSeMpPk","https://www.defined.fi/sol/9VkTJ2b7ZmPg1zRUqhdU9513GNvkAzWHhARmYTGGpump?maker=5d8caBnhvXTGLDnmiFRUQySNMTXnMtygsSqurtSeMpPk")</f>
        <v/>
      </c>
      <c r="M80">
        <f>HYPERLINK("https://dexscreener.com/solana/9VkTJ2b7ZmPg1zRUqhdU9513GNvkAzWHhARmYTGGpump?maker=5d8caBnhvXTGLDnmiFRUQySNMTXnMtygsSqurtSeMpPk","https://dexscreener.com/solana/9VkTJ2b7ZmPg1zRUqhdU9513GNvkAzWHhARmYTGGpump?maker=5d8caBnhvXTGLDnmiFRUQySNMTXnMtygsSqurtSeMpPk")</f>
        <v/>
      </c>
    </row>
    <row r="81">
      <c r="A81" t="inlineStr">
        <is>
          <t>3ichPFcvYkk7ttjZUYELKkzCMyQ6j1Rdi4tYWUtSpump</t>
        </is>
      </c>
      <c r="B81" t="inlineStr">
        <is>
          <t>wassie</t>
        </is>
      </c>
      <c r="C81" t="n">
        <v>5</v>
      </c>
      <c r="D81" t="n">
        <v>-0.08</v>
      </c>
      <c r="E81" t="n">
        <v>-1</v>
      </c>
      <c r="F81" t="n">
        <v>0.097</v>
      </c>
      <c r="G81" t="n">
        <v>0</v>
      </c>
      <c r="H81" t="n">
        <v>1</v>
      </c>
      <c r="I81" t="n">
        <v>0</v>
      </c>
      <c r="J81" t="n">
        <v>-1</v>
      </c>
      <c r="K81" t="n">
        <v>-1</v>
      </c>
      <c r="L81">
        <f>HYPERLINK("https://www.defined.fi/sol/3ichPFcvYkk7ttjZUYELKkzCMyQ6j1Rdi4tYWUtSpump?maker=5d8caBnhvXTGLDnmiFRUQySNMTXnMtygsSqurtSeMpPk","https://www.defined.fi/sol/3ichPFcvYkk7ttjZUYELKkzCMyQ6j1Rdi4tYWUtSpump?maker=5d8caBnhvXTGLDnmiFRUQySNMTXnMtygsSqurtSeMpPk")</f>
        <v/>
      </c>
      <c r="M81">
        <f>HYPERLINK("https://dexscreener.com/solana/3ichPFcvYkk7ttjZUYELKkzCMyQ6j1Rdi4tYWUtSpump?maker=5d8caBnhvXTGLDnmiFRUQySNMTXnMtygsSqurtSeMpPk","https://dexscreener.com/solana/3ichPFcvYkk7ttjZUYELKkzCMyQ6j1Rdi4tYWUtSpump?maker=5d8caBnhvXTGLDnmiFRUQySNMTXnMtygsSqurtSeMpPk")</f>
        <v/>
      </c>
    </row>
    <row r="82">
      <c r="A82" t="inlineStr">
        <is>
          <t>3TjP6N4dbW1GPC84ZtaPgSm7RAgLpVDwGTpsaqDLpump</t>
        </is>
      </c>
      <c r="B82" t="inlineStr">
        <is>
          <t>:O</t>
        </is>
      </c>
      <c r="C82" t="n">
        <v>5</v>
      </c>
      <c r="D82" t="n">
        <v>-0.077</v>
      </c>
      <c r="E82" t="n">
        <v>-1</v>
      </c>
      <c r="F82" t="n">
        <v>0.096</v>
      </c>
      <c r="G82" t="n">
        <v>0</v>
      </c>
      <c r="H82" t="n">
        <v>1</v>
      </c>
      <c r="I82" t="n">
        <v>0</v>
      </c>
      <c r="J82" t="n">
        <v>-1</v>
      </c>
      <c r="K82" t="n">
        <v>-1</v>
      </c>
      <c r="L82">
        <f>HYPERLINK("https://www.defined.fi/sol/3TjP6N4dbW1GPC84ZtaPgSm7RAgLpVDwGTpsaqDLpump?maker=5d8caBnhvXTGLDnmiFRUQySNMTXnMtygsSqurtSeMpPk","https://www.defined.fi/sol/3TjP6N4dbW1GPC84ZtaPgSm7RAgLpVDwGTpsaqDLpump?maker=5d8caBnhvXTGLDnmiFRUQySNMTXnMtygsSqurtSeMpPk")</f>
        <v/>
      </c>
      <c r="M82">
        <f>HYPERLINK("https://dexscreener.com/solana/3TjP6N4dbW1GPC84ZtaPgSm7RAgLpVDwGTpsaqDLpump?maker=5d8caBnhvXTGLDnmiFRUQySNMTXnMtygsSqurtSeMpPk","https://dexscreener.com/solana/3TjP6N4dbW1GPC84ZtaPgSm7RAgLpVDwGTpsaqDLpump?maker=5d8caBnhvXTGLDnmiFRUQySNMTXnMtygsSqurtSeMpPk")</f>
        <v/>
      </c>
    </row>
    <row r="83">
      <c r="A83" t="inlineStr">
        <is>
          <t>5Z7oZZ8Re2fX4PggMcqEPXz19FFYX6rgrJtZFS2opump</t>
        </is>
      </c>
      <c r="B83" t="inlineStr">
        <is>
          <t>gates</t>
        </is>
      </c>
      <c r="C83" t="n">
        <v>6</v>
      </c>
      <c r="D83" t="n">
        <v>-0.068</v>
      </c>
      <c r="E83" t="n">
        <v>-1</v>
      </c>
      <c r="F83" t="n">
        <v>0.093</v>
      </c>
      <c r="G83" t="n">
        <v>0</v>
      </c>
      <c r="H83" t="n">
        <v>1</v>
      </c>
      <c r="I83" t="n">
        <v>0</v>
      </c>
      <c r="J83" t="n">
        <v>-1</v>
      </c>
      <c r="K83" t="n">
        <v>-1</v>
      </c>
      <c r="L83">
        <f>HYPERLINK("https://www.defined.fi/sol/5Z7oZZ8Re2fX4PggMcqEPXz19FFYX6rgrJtZFS2opump?maker=5d8caBnhvXTGLDnmiFRUQySNMTXnMtygsSqurtSeMpPk","https://www.defined.fi/sol/5Z7oZZ8Re2fX4PggMcqEPXz19FFYX6rgrJtZFS2opump?maker=5d8caBnhvXTGLDnmiFRUQySNMTXnMtygsSqurtSeMpPk")</f>
        <v/>
      </c>
      <c r="M83">
        <f>HYPERLINK("https://dexscreener.com/solana/5Z7oZZ8Re2fX4PggMcqEPXz19FFYX6rgrJtZFS2opump?maker=5d8caBnhvXTGLDnmiFRUQySNMTXnMtygsSqurtSeMpPk","https://dexscreener.com/solana/5Z7oZZ8Re2fX4PggMcqEPXz19FFYX6rgrJtZFS2opump?maker=5d8caBnhvXTGLDnmiFRUQySNMTXnMtygsSqurtSeMpPk")</f>
        <v/>
      </c>
    </row>
    <row r="84">
      <c r="A84" t="inlineStr">
        <is>
          <t>AGANey5TctoCsS5bm9BqoCWhTjxAQeooA3g6VofYpump</t>
        </is>
      </c>
      <c r="B84" t="inlineStr">
        <is>
          <t>HFE</t>
        </is>
      </c>
      <c r="C84" t="n">
        <v>6</v>
      </c>
      <c r="D84" t="n">
        <v>-0.063</v>
      </c>
      <c r="E84" t="n">
        <v>-1</v>
      </c>
      <c r="F84" t="n">
        <v>0.076</v>
      </c>
      <c r="G84" t="n">
        <v>0</v>
      </c>
      <c r="H84" t="n">
        <v>1</v>
      </c>
      <c r="I84" t="n">
        <v>0</v>
      </c>
      <c r="J84" t="n">
        <v>-1</v>
      </c>
      <c r="K84" t="n">
        <v>-1</v>
      </c>
      <c r="L84">
        <f>HYPERLINK("https://www.defined.fi/sol/AGANey5TctoCsS5bm9BqoCWhTjxAQeooA3g6VofYpump?maker=5d8caBnhvXTGLDnmiFRUQySNMTXnMtygsSqurtSeMpPk","https://www.defined.fi/sol/AGANey5TctoCsS5bm9BqoCWhTjxAQeooA3g6VofYpump?maker=5d8caBnhvXTGLDnmiFRUQySNMTXnMtygsSqurtSeMpPk")</f>
        <v/>
      </c>
      <c r="M84">
        <f>HYPERLINK("https://dexscreener.com/solana/AGANey5TctoCsS5bm9BqoCWhTjxAQeooA3g6VofYpump?maker=5d8caBnhvXTGLDnmiFRUQySNMTXnMtygsSqurtSeMpPk","https://dexscreener.com/solana/AGANey5TctoCsS5bm9BqoCWhTjxAQeooA3g6VofYpump?maker=5d8caBnhvXTGLDnmiFRUQySNMTXnMtygsSqurtSeMpPk")</f>
        <v/>
      </c>
    </row>
    <row r="85">
      <c r="A85" t="inlineStr">
        <is>
          <t>EisyqYQhky88iUeujRTg1hk5Ckx8uxAU1Us7FkKzpump</t>
        </is>
      </c>
      <c r="B85" t="inlineStr">
        <is>
          <t>MDH</t>
        </is>
      </c>
      <c r="C85" t="n">
        <v>6</v>
      </c>
      <c r="D85" t="n">
        <v>0.908</v>
      </c>
      <c r="E85" t="n">
        <v>0.65</v>
      </c>
      <c r="F85" t="n">
        <v>1.39</v>
      </c>
      <c r="G85" t="n">
        <v>2.27</v>
      </c>
      <c r="H85" t="n">
        <v>1</v>
      </c>
      <c r="I85" t="n">
        <v>2</v>
      </c>
      <c r="J85" t="n">
        <v>-1</v>
      </c>
      <c r="K85" t="n">
        <v>-1</v>
      </c>
      <c r="L85">
        <f>HYPERLINK("https://www.defined.fi/sol/EisyqYQhky88iUeujRTg1hk5Ckx8uxAU1Us7FkKzpump?maker=5d8caBnhvXTGLDnmiFRUQySNMTXnMtygsSqurtSeMpPk","https://www.defined.fi/sol/EisyqYQhky88iUeujRTg1hk5Ckx8uxAU1Us7FkKzpump?maker=5d8caBnhvXTGLDnmiFRUQySNMTXnMtygsSqurtSeMpPk")</f>
        <v/>
      </c>
      <c r="M85">
        <f>HYPERLINK("https://dexscreener.com/solana/EisyqYQhky88iUeujRTg1hk5Ckx8uxAU1Us7FkKzpump?maker=5d8caBnhvXTGLDnmiFRUQySNMTXnMtygsSqurtSeMpPk","https://dexscreener.com/solana/EisyqYQhky88iUeujRTg1hk5Ckx8uxAU1Us7FkKzpump?maker=5d8caBnhvXTGLDnmiFRUQySNMTXnMtygsSqurtSeMpPk")</f>
        <v/>
      </c>
    </row>
    <row r="86">
      <c r="A86" t="inlineStr">
        <is>
          <t>Cam271kLGvwkXfoP3Zt6jcBuR6Ceqnmni84T2LFPpump</t>
        </is>
      </c>
      <c r="B86" t="inlineStr">
        <is>
          <t>MARS</t>
        </is>
      </c>
      <c r="C86" t="n">
        <v>6</v>
      </c>
      <c r="D86" t="n">
        <v>-0.507</v>
      </c>
      <c r="E86" t="n">
        <v>-1</v>
      </c>
      <c r="F86" t="n">
        <v>1.93</v>
      </c>
      <c r="G86" t="n">
        <v>1.42</v>
      </c>
      <c r="H86" t="n">
        <v>3</v>
      </c>
      <c r="I86" t="n">
        <v>1</v>
      </c>
      <c r="J86" t="n">
        <v>-1</v>
      </c>
      <c r="K86" t="n">
        <v>-1</v>
      </c>
      <c r="L86">
        <f>HYPERLINK("https://www.defined.fi/sol/Cam271kLGvwkXfoP3Zt6jcBuR6Ceqnmni84T2LFPpump?maker=5d8caBnhvXTGLDnmiFRUQySNMTXnMtygsSqurtSeMpPk","https://www.defined.fi/sol/Cam271kLGvwkXfoP3Zt6jcBuR6Ceqnmni84T2LFPpump?maker=5d8caBnhvXTGLDnmiFRUQySNMTXnMtygsSqurtSeMpPk")</f>
        <v/>
      </c>
      <c r="M86">
        <f>HYPERLINK("https://dexscreener.com/solana/Cam271kLGvwkXfoP3Zt6jcBuR6Ceqnmni84T2LFPpump?maker=5d8caBnhvXTGLDnmiFRUQySNMTXnMtygsSqurtSeMpPk","https://dexscreener.com/solana/Cam271kLGvwkXfoP3Zt6jcBuR6Ceqnmni84T2LFPpump?maker=5d8caBnhvXTGLDnmiFRUQySNMTXnMtygsSqurtSeMpPk")</f>
        <v/>
      </c>
    </row>
    <row r="87">
      <c r="A87" t="inlineStr">
        <is>
          <t>CzLSujWBLFsSjncfkh59rUFqvafWcY5tzedWJSuypump</t>
        </is>
      </c>
      <c r="B87" t="inlineStr">
        <is>
          <t>GOAT</t>
        </is>
      </c>
      <c r="C87" t="n">
        <v>7</v>
      </c>
      <c r="D87" t="n">
        <v>6.24</v>
      </c>
      <c r="E87" t="n">
        <v>0.34</v>
      </c>
      <c r="F87" t="n">
        <v>18.3</v>
      </c>
      <c r="G87" t="n">
        <v>24.54</v>
      </c>
      <c r="H87" t="n">
        <v>1</v>
      </c>
      <c r="I87" t="n">
        <v>3</v>
      </c>
      <c r="J87" t="n">
        <v>-1</v>
      </c>
      <c r="K87" t="n">
        <v>-1</v>
      </c>
      <c r="L87">
        <f>HYPERLINK("https://www.defined.fi/sol/CzLSujWBLFsSjncfkh59rUFqvafWcY5tzedWJSuypump?maker=5d8caBnhvXTGLDnmiFRUQySNMTXnMtygsSqurtSeMpPk","https://www.defined.fi/sol/CzLSujWBLFsSjncfkh59rUFqvafWcY5tzedWJSuypump?maker=5d8caBnhvXTGLDnmiFRUQySNMTXnMtygsSqurtSeMpPk")</f>
        <v/>
      </c>
      <c r="M87">
        <f>HYPERLINK("https://dexscreener.com/solana/CzLSujWBLFsSjncfkh59rUFqvafWcY5tzedWJSuypump?maker=5d8caBnhvXTGLDnmiFRUQySNMTXnMtygsSqurtSeMpPk","https://dexscreener.com/solana/CzLSujWBLFsSjncfkh59rUFqvafWcY5tzedWJSuypump?maker=5d8caBnhvXTGLDnmiFRUQySNMTXnMtygsSqurtSeMpPk")</f>
        <v/>
      </c>
    </row>
    <row r="88">
      <c r="A88" t="inlineStr">
        <is>
          <t>8AUi5qAadcoHe3j3fh4QL6WXPCrnRUjLS6yPkCi5pump</t>
        </is>
      </c>
      <c r="B88" t="inlineStr">
        <is>
          <t>NEIROC</t>
        </is>
      </c>
      <c r="C88" t="n">
        <v>7</v>
      </c>
      <c r="D88" t="n">
        <v>-1.56</v>
      </c>
      <c r="E88" t="n">
        <v>-1</v>
      </c>
      <c r="F88" t="n">
        <v>1.85</v>
      </c>
      <c r="G88" t="n">
        <v>0.293</v>
      </c>
      <c r="H88" t="n">
        <v>2</v>
      </c>
      <c r="I88" t="n">
        <v>1</v>
      </c>
      <c r="J88" t="n">
        <v>-1</v>
      </c>
      <c r="K88" t="n">
        <v>-1</v>
      </c>
      <c r="L88">
        <f>HYPERLINK("https://www.defined.fi/sol/8AUi5qAadcoHe3j3fh4QL6WXPCrnRUjLS6yPkCi5pump?maker=5d8caBnhvXTGLDnmiFRUQySNMTXnMtygsSqurtSeMpPk","https://www.defined.fi/sol/8AUi5qAadcoHe3j3fh4QL6WXPCrnRUjLS6yPkCi5pump?maker=5d8caBnhvXTGLDnmiFRUQySNMTXnMtygsSqurtSeMpPk")</f>
        <v/>
      </c>
      <c r="M88">
        <f>HYPERLINK("https://dexscreener.com/solana/8AUi5qAadcoHe3j3fh4QL6WXPCrnRUjLS6yPkCi5pump?maker=5d8caBnhvXTGLDnmiFRUQySNMTXnMtygsSqurtSeMpPk","https://dexscreener.com/solana/8AUi5qAadcoHe3j3fh4QL6WXPCrnRUjLS6yPkCi5pump?maker=5d8caBnhvXTGLDnmiFRUQySNMTXnMtygsSqurtSeMpPk")</f>
        <v/>
      </c>
    </row>
    <row r="89">
      <c r="A89" t="inlineStr">
        <is>
          <t>3qZu1pJgwmHaQ97Qq5RdnWH8uosrxSBwuAipDPDNpump</t>
        </is>
      </c>
      <c r="B89" t="inlineStr">
        <is>
          <t>ahhturtle</t>
        </is>
      </c>
      <c r="C89" t="n">
        <v>7</v>
      </c>
      <c r="D89" t="n">
        <v>-0.867</v>
      </c>
      <c r="E89" t="n">
        <v>-1</v>
      </c>
      <c r="F89" t="n">
        <v>0.955</v>
      </c>
      <c r="G89" t="n">
        <v>0.08799999999999999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HYPERLINK("https://www.defined.fi/sol/3qZu1pJgwmHaQ97Qq5RdnWH8uosrxSBwuAipDPDNpump?maker=5d8caBnhvXTGLDnmiFRUQySNMTXnMtygsSqurtSeMpPk","https://www.defined.fi/sol/3qZu1pJgwmHaQ97Qq5RdnWH8uosrxSBwuAipDPDNpump?maker=5d8caBnhvXTGLDnmiFRUQySNMTXnMtygsSqurtSeMpPk")</f>
        <v/>
      </c>
      <c r="M89">
        <f>HYPERLINK("https://dexscreener.com/solana/3qZu1pJgwmHaQ97Qq5RdnWH8uosrxSBwuAipDPDNpump?maker=5d8caBnhvXTGLDnmiFRUQySNMTXnMtygsSqurtSeMpPk","https://dexscreener.com/solana/3qZu1pJgwmHaQ97Qq5RdnWH8uosrxSBwuAipDPDNpump?maker=5d8caBnhvXTGLDnmiFRUQySNMTXnMtygsSqurtSeMpPk")</f>
        <v/>
      </c>
    </row>
    <row r="90">
      <c r="A90" t="inlineStr">
        <is>
          <t>5UVdLRtrEia7mEcLU9LgeiQ6D5AdS1kJ6bcLBWarpump</t>
        </is>
      </c>
      <c r="B90" t="inlineStr">
        <is>
          <t>MWH</t>
        </is>
      </c>
      <c r="C90" t="n">
        <v>7</v>
      </c>
      <c r="D90" t="n">
        <v>4.13</v>
      </c>
      <c r="E90" t="n">
        <v>1.5</v>
      </c>
      <c r="F90" t="n">
        <v>2.74</v>
      </c>
      <c r="G90" t="n">
        <v>6.85</v>
      </c>
      <c r="H90" t="n">
        <v>3</v>
      </c>
      <c r="I90" t="n">
        <v>3</v>
      </c>
      <c r="J90" t="n">
        <v>-1</v>
      </c>
      <c r="K90" t="n">
        <v>-1</v>
      </c>
      <c r="L90">
        <f>HYPERLINK("https://www.defined.fi/sol/5UVdLRtrEia7mEcLU9LgeiQ6D5AdS1kJ6bcLBWarpump?maker=5d8caBnhvXTGLDnmiFRUQySNMTXnMtygsSqurtSeMpPk","https://www.defined.fi/sol/5UVdLRtrEia7mEcLU9LgeiQ6D5AdS1kJ6bcLBWarpump?maker=5d8caBnhvXTGLDnmiFRUQySNMTXnMtygsSqurtSeMpPk")</f>
        <v/>
      </c>
      <c r="M90">
        <f>HYPERLINK("https://dexscreener.com/solana/5UVdLRtrEia7mEcLU9LgeiQ6D5AdS1kJ6bcLBWarpump?maker=5d8caBnhvXTGLDnmiFRUQySNMTXnMtygsSqurtSeMpPk","https://dexscreener.com/solana/5UVdLRtrEia7mEcLU9LgeiQ6D5AdS1kJ6bcLBWarpump?maker=5d8caBnhvXTGLDnmiFRUQySNMTXnMtygsSqurtSeMpPk")</f>
        <v/>
      </c>
    </row>
    <row r="91">
      <c r="A91" t="inlineStr">
        <is>
          <t>EHauo83Usi3MCF1rVEgcrfjuVApf4zEbczfAkk2Npump</t>
        </is>
      </c>
      <c r="B91" t="inlineStr">
        <is>
          <t>CLIFF</t>
        </is>
      </c>
      <c r="C91" t="n">
        <v>9</v>
      </c>
      <c r="D91" t="n">
        <v>-2.23</v>
      </c>
      <c r="E91" t="n">
        <v>-0.91</v>
      </c>
      <c r="F91" t="n">
        <v>2.46</v>
      </c>
      <c r="G91" t="n">
        <v>0.23</v>
      </c>
      <c r="H91" t="n">
        <v>10</v>
      </c>
      <c r="I91" t="n">
        <v>1</v>
      </c>
      <c r="J91" t="n">
        <v>-1</v>
      </c>
      <c r="K91" t="n">
        <v>-1</v>
      </c>
      <c r="L91">
        <f>HYPERLINK("https://www.defined.fi/sol/EHauo83Usi3MCF1rVEgcrfjuVApf4zEbczfAkk2Npump?maker=5d8caBnhvXTGLDnmiFRUQySNMTXnMtygsSqurtSeMpPk","https://www.defined.fi/sol/EHauo83Usi3MCF1rVEgcrfjuVApf4zEbczfAkk2Npump?maker=5d8caBnhvXTGLDnmiFRUQySNMTXnMtygsSqurtSeMpPk")</f>
        <v/>
      </c>
      <c r="M91">
        <f>HYPERLINK("https://dexscreener.com/solana/EHauo83Usi3MCF1rVEgcrfjuVApf4zEbczfAkk2Npump?maker=5d8caBnhvXTGLDnmiFRUQySNMTXnMtygsSqurtSeMpPk","https://dexscreener.com/solana/EHauo83Usi3MCF1rVEgcrfjuVApf4zEbczfAkk2Npump?maker=5d8caBnhvXTGLDnmiFRUQySNMTXnMtygsSqurtSeMpPk")</f>
        <v/>
      </c>
    </row>
    <row r="92">
      <c r="A92" t="inlineStr">
        <is>
          <t>DxxaQvKUdBgzoV4F9eQQ1KUvQB6wb2jDVKcF96Mspump</t>
        </is>
      </c>
      <c r="B92" t="inlineStr">
        <is>
          <t>Lucy</t>
        </is>
      </c>
      <c r="C92" t="n">
        <v>11</v>
      </c>
      <c r="D92" t="n">
        <v>-0.386</v>
      </c>
      <c r="E92" t="n">
        <v>-0.44</v>
      </c>
      <c r="F92" t="n">
        <v>0.873</v>
      </c>
      <c r="G92" t="n">
        <v>0.487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HYPERLINK("https://www.defined.fi/sol/DxxaQvKUdBgzoV4F9eQQ1KUvQB6wb2jDVKcF96Mspump?maker=5d8caBnhvXTGLDnmiFRUQySNMTXnMtygsSqurtSeMpPk","https://www.defined.fi/sol/DxxaQvKUdBgzoV4F9eQQ1KUvQB6wb2jDVKcF96Mspump?maker=5d8caBnhvXTGLDnmiFRUQySNMTXnMtygsSqurtSeMpPk")</f>
        <v/>
      </c>
      <c r="M92">
        <f>HYPERLINK("https://dexscreener.com/solana/DxxaQvKUdBgzoV4F9eQQ1KUvQB6wb2jDVKcF96Mspump?maker=5d8caBnhvXTGLDnmiFRUQySNMTXnMtygsSqurtSeMpPk","https://dexscreener.com/solana/DxxaQvKUdBgzoV4F9eQQ1KUvQB6wb2jDVKcF96Mspump?maker=5d8caBnhvXTGLDnmiFRUQySNMTXnMtygsSqurtSeMpPk")</f>
        <v/>
      </c>
    </row>
    <row r="93">
      <c r="A93" t="inlineStr">
        <is>
          <t>AY4AxLZaqZ6XAt3GhUnqreBH1DM7YzqAsoqQ8KmJpump</t>
        </is>
      </c>
      <c r="B93" t="inlineStr">
        <is>
          <t>SATOSHI</t>
        </is>
      </c>
      <c r="C93" t="n">
        <v>11</v>
      </c>
      <c r="D93" t="n">
        <v>0.013</v>
      </c>
      <c r="E93" t="n">
        <v>0.02</v>
      </c>
      <c r="F93" t="n">
        <v>0.847</v>
      </c>
      <c r="G93" t="n">
        <v>0.86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HYPERLINK("https://www.defined.fi/sol/AY4AxLZaqZ6XAt3GhUnqreBH1DM7YzqAsoqQ8KmJpump?maker=5d8caBnhvXTGLDnmiFRUQySNMTXnMtygsSqurtSeMpPk","https://www.defined.fi/sol/AY4AxLZaqZ6XAt3GhUnqreBH1DM7YzqAsoqQ8KmJpump?maker=5d8caBnhvXTGLDnmiFRUQySNMTXnMtygsSqurtSeMpPk")</f>
        <v/>
      </c>
      <c r="M93">
        <f>HYPERLINK("https://dexscreener.com/solana/AY4AxLZaqZ6XAt3GhUnqreBH1DM7YzqAsoqQ8KmJpump?maker=5d8caBnhvXTGLDnmiFRUQySNMTXnMtygsSqurtSeMpPk","https://dexscreener.com/solana/AY4AxLZaqZ6XAt3GhUnqreBH1DM7YzqAsoqQ8KmJpump?maker=5d8caBnhvXTGLDnmiFRUQySNMTXnMtygsSqurtSeMpPk")</f>
        <v/>
      </c>
    </row>
    <row r="94">
      <c r="A94" t="inlineStr">
        <is>
          <t>6WNva7iLjTvxSfXPSmbjceW5Yc41LUH4SJNqKom5pump</t>
        </is>
      </c>
      <c r="B94" t="inlineStr">
        <is>
          <t>SASHA</t>
        </is>
      </c>
      <c r="C94" t="n">
        <v>12</v>
      </c>
      <c r="D94" t="n">
        <v>-50.01</v>
      </c>
      <c r="E94" t="n">
        <v>-0.6899999999999999</v>
      </c>
      <c r="F94" t="n">
        <v>72.40000000000001</v>
      </c>
      <c r="G94" t="n">
        <v>22.39</v>
      </c>
      <c r="H94" t="n">
        <v>7</v>
      </c>
      <c r="I94" t="n">
        <v>3</v>
      </c>
      <c r="J94" t="n">
        <v>-1</v>
      </c>
      <c r="K94" t="n">
        <v>-1</v>
      </c>
      <c r="L94">
        <f>HYPERLINK("https://www.defined.fi/sol/6WNva7iLjTvxSfXPSmbjceW5Yc41LUH4SJNqKom5pump?maker=5d8caBnhvXTGLDnmiFRUQySNMTXnMtygsSqurtSeMpPk","https://www.defined.fi/sol/6WNva7iLjTvxSfXPSmbjceW5Yc41LUH4SJNqKom5pump?maker=5d8caBnhvXTGLDnmiFRUQySNMTXnMtygsSqurtSeMpPk")</f>
        <v/>
      </c>
      <c r="M94">
        <f>HYPERLINK("https://dexscreener.com/solana/6WNva7iLjTvxSfXPSmbjceW5Yc41LUH4SJNqKom5pump?maker=5d8caBnhvXTGLDnmiFRUQySNMTXnMtygsSqurtSeMpPk","https://dexscreener.com/solana/6WNva7iLjTvxSfXPSmbjceW5Yc41LUH4SJNqKom5pump?maker=5d8caBnhvXTGLDnmiFRUQySNMTXnMtygsSqurtSeMpPk")</f>
        <v/>
      </c>
    </row>
    <row r="95">
      <c r="A95" t="inlineStr">
        <is>
          <t>8WnQQRbuEZ3CCDbH5MCVioBbw6o75NKANq9WdPhBDsWo</t>
        </is>
      </c>
      <c r="B95" t="inlineStr">
        <is>
          <t>coby</t>
        </is>
      </c>
      <c r="C95" t="n">
        <v>15</v>
      </c>
      <c r="D95" t="n">
        <v>-10.51</v>
      </c>
      <c r="E95" t="n">
        <v>-0.28</v>
      </c>
      <c r="F95" t="n">
        <v>37.06</v>
      </c>
      <c r="G95" t="n">
        <v>26.55</v>
      </c>
      <c r="H95" t="n">
        <v>2</v>
      </c>
      <c r="I95" t="n">
        <v>3</v>
      </c>
      <c r="J95" t="n">
        <v>-1</v>
      </c>
      <c r="K95" t="n">
        <v>-1</v>
      </c>
      <c r="L95">
        <f>HYPERLINK("https://www.defined.fi/sol/8WnQQRbuEZ3CCDbH5MCVioBbw6o75NKANq9WdPhBDsWo?maker=5d8caBnhvXTGLDnmiFRUQySNMTXnMtygsSqurtSeMpPk","https://www.defined.fi/sol/8WnQQRbuEZ3CCDbH5MCVioBbw6o75NKANq9WdPhBDsWo?maker=5d8caBnhvXTGLDnmiFRUQySNMTXnMtygsSqurtSeMpPk")</f>
        <v/>
      </c>
      <c r="M95">
        <f>HYPERLINK("https://dexscreener.com/solana/8WnQQRbuEZ3CCDbH5MCVioBbw6o75NKANq9WdPhBDsWo?maker=5d8caBnhvXTGLDnmiFRUQySNMTXnMtygsSqurtSeMpPk","https://dexscreener.com/solana/8WnQQRbuEZ3CCDbH5MCVioBbw6o75NKANq9WdPhBDsWo?maker=5d8caBnhvXTGLDnmiFRUQySNMTXnMtygsSqurtSeMpPk")</f>
        <v/>
      </c>
    </row>
    <row r="96">
      <c r="A96" t="inlineStr">
        <is>
          <t>3BeJ9zCgQhaqKMu2HgKJ79yQBChD1Pf3hPwRX44fpump</t>
        </is>
      </c>
      <c r="B96" t="inlineStr">
        <is>
          <t>CB</t>
        </is>
      </c>
      <c r="C96" t="n">
        <v>15</v>
      </c>
      <c r="D96" t="n">
        <v>-19.27</v>
      </c>
      <c r="E96" t="n">
        <v>-0.5</v>
      </c>
      <c r="F96" t="n">
        <v>38.87</v>
      </c>
      <c r="G96" t="n">
        <v>19.61</v>
      </c>
      <c r="H96" t="n">
        <v>6</v>
      </c>
      <c r="I96" t="n">
        <v>1</v>
      </c>
      <c r="J96" t="n">
        <v>-1</v>
      </c>
      <c r="K96" t="n">
        <v>-1</v>
      </c>
      <c r="L96">
        <f>HYPERLINK("https://www.defined.fi/sol/3BeJ9zCgQhaqKMu2HgKJ79yQBChD1Pf3hPwRX44fpump?maker=5d8caBnhvXTGLDnmiFRUQySNMTXnMtygsSqurtSeMpPk","https://www.defined.fi/sol/3BeJ9zCgQhaqKMu2HgKJ79yQBChD1Pf3hPwRX44fpump?maker=5d8caBnhvXTGLDnmiFRUQySNMTXnMtygsSqurtSeMpPk")</f>
        <v/>
      </c>
      <c r="M96">
        <f>HYPERLINK("https://dexscreener.com/solana/3BeJ9zCgQhaqKMu2HgKJ79yQBChD1Pf3hPwRX44fpump?maker=5d8caBnhvXTGLDnmiFRUQySNMTXnMtygsSqurtSeMpPk","https://dexscreener.com/solana/3BeJ9zCgQhaqKMu2HgKJ79yQBChD1Pf3hPwRX44fpump?maker=5d8caBnhvXTGLDnmiFRUQySNMTXnMtygsSqurtSeMpPk")</f>
        <v/>
      </c>
    </row>
    <row r="97">
      <c r="A97" t="inlineStr">
        <is>
          <t>E6AujzX54E1ZoPDFP2CyG3HHUVKygEkp6DRqig61pump</t>
        </is>
      </c>
      <c r="B97" t="inlineStr">
        <is>
          <t>Pochita</t>
        </is>
      </c>
      <c r="C97" t="n">
        <v>15</v>
      </c>
      <c r="D97" t="n">
        <v>-76.91</v>
      </c>
      <c r="E97" t="n">
        <v>-0.7</v>
      </c>
      <c r="F97" t="n">
        <v>110.24</v>
      </c>
      <c r="G97" t="n">
        <v>33.34</v>
      </c>
      <c r="H97" t="n">
        <v>6</v>
      </c>
      <c r="I97" t="n">
        <v>1</v>
      </c>
      <c r="J97" t="n">
        <v>-1</v>
      </c>
      <c r="K97" t="n">
        <v>-1</v>
      </c>
      <c r="L97">
        <f>HYPERLINK("https://www.defined.fi/sol/E6AujzX54E1ZoPDFP2CyG3HHUVKygEkp6DRqig61pump?maker=5d8caBnhvXTGLDnmiFRUQySNMTXnMtygsSqurtSeMpPk","https://www.defined.fi/sol/E6AujzX54E1ZoPDFP2CyG3HHUVKygEkp6DRqig61pump?maker=5d8caBnhvXTGLDnmiFRUQySNMTXnMtygsSqurtSeMpPk")</f>
        <v/>
      </c>
      <c r="M97">
        <f>HYPERLINK("https://dexscreener.com/solana/E6AujzX54E1ZoPDFP2CyG3HHUVKygEkp6DRqig61pump?maker=5d8caBnhvXTGLDnmiFRUQySNMTXnMtygsSqurtSeMpPk","https://dexscreener.com/solana/E6AujzX54E1ZoPDFP2CyG3HHUVKygEkp6DRqig61pump?maker=5d8caBnhvXTGLDnmiFRUQySNMTXnMtygsSqurtSeMpPk")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