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0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BgmCnJMcM925oHoRW8ogwDcTLA87Pr11ymcwv36Vpump</t>
        </is>
      </c>
      <c r="B2" t="inlineStr">
        <is>
          <t>SCORE</t>
        </is>
      </c>
      <c r="C2" t="n">
        <v>0</v>
      </c>
      <c r="D2" t="n">
        <v>0.136</v>
      </c>
      <c r="E2" t="n">
        <v>0.07000000000000001</v>
      </c>
      <c r="F2" t="n">
        <v>2</v>
      </c>
      <c r="G2" t="n">
        <v>0</v>
      </c>
      <c r="H2" t="n">
        <v>1</v>
      </c>
      <c r="I2" t="n">
        <v>0</v>
      </c>
      <c r="J2" t="n">
        <v>-1</v>
      </c>
      <c r="K2" t="n">
        <v>-1</v>
      </c>
      <c r="L2">
        <f>HYPERLINK("https://www.defined.fi/sol/BgmCnJMcM925oHoRW8ogwDcTLA87Pr11ymcwv36Vpump?maker=3i6jt3EcfWQMzBvbcnA5byiRq12Qbm2LDht9vG3FvuHw","https://www.defined.fi/sol/BgmCnJMcM925oHoRW8ogwDcTLA87Pr11ymcwv36Vpump?maker=3i6jt3EcfWQMzBvbcnA5byiRq12Qbm2LDht9vG3FvuHw")</f>
        <v/>
      </c>
      <c r="M2">
        <f>HYPERLINK("https://dexscreener.com/solana/BgmCnJMcM925oHoRW8ogwDcTLA87Pr11ymcwv36Vpump?maker=3i6jt3EcfWQMzBvbcnA5byiRq12Qbm2LDht9vG3FvuHw","https://dexscreener.com/solana/BgmCnJMcM925oHoRW8ogwDcTLA87Pr11ymcwv36Vpump?maker=3i6jt3EcfWQMzBvbcnA5byiRq12Qbm2LDht9vG3FvuHw")</f>
        <v/>
      </c>
    </row>
    <row r="3">
      <c r="A3" t="inlineStr">
        <is>
          <t>BrN9aQu6XAk36aRMsZMVjkFsmSBhXoFvathsbBiYpump</t>
        </is>
      </c>
      <c r="B3" t="inlineStr">
        <is>
          <t>Luddites</t>
        </is>
      </c>
      <c r="C3" t="n">
        <v>0</v>
      </c>
      <c r="D3" t="n">
        <v>0.034</v>
      </c>
      <c r="E3" t="n">
        <v>0.01</v>
      </c>
      <c r="F3" t="n">
        <v>2.92</v>
      </c>
      <c r="G3" t="n">
        <v>2.95</v>
      </c>
      <c r="H3" t="n">
        <v>2</v>
      </c>
      <c r="I3" t="n">
        <v>1</v>
      </c>
      <c r="J3" t="n">
        <v>-1</v>
      </c>
      <c r="K3" t="n">
        <v>-1</v>
      </c>
      <c r="L3">
        <f>HYPERLINK("https://www.defined.fi/sol/BrN9aQu6XAk36aRMsZMVjkFsmSBhXoFvathsbBiYpump?maker=3i6jt3EcfWQMzBvbcnA5byiRq12Qbm2LDht9vG3FvuHw","https://www.defined.fi/sol/BrN9aQu6XAk36aRMsZMVjkFsmSBhXoFvathsbBiYpump?maker=3i6jt3EcfWQMzBvbcnA5byiRq12Qbm2LDht9vG3FvuHw")</f>
        <v/>
      </c>
      <c r="M3">
        <f>HYPERLINK("https://dexscreener.com/solana/BrN9aQu6XAk36aRMsZMVjkFsmSBhXoFvathsbBiYpump?maker=3i6jt3EcfWQMzBvbcnA5byiRq12Qbm2LDht9vG3FvuHw","https://dexscreener.com/solana/BrN9aQu6XAk36aRMsZMVjkFsmSBhXoFvathsbBiYpump?maker=3i6jt3EcfWQMzBvbcnA5byiRq12Qbm2LDht9vG3FvuHw")</f>
        <v/>
      </c>
    </row>
    <row r="4">
      <c r="A4" t="inlineStr">
        <is>
          <t>DY7LTkqSVy1XnGy1wbtsH5cUUYokaCCXrphUu38zpump</t>
        </is>
      </c>
      <c r="B4" t="inlineStr">
        <is>
          <t>Nov5</t>
        </is>
      </c>
      <c r="C4" t="n">
        <v>0</v>
      </c>
      <c r="D4" t="n">
        <v>-0.125</v>
      </c>
      <c r="E4" t="n">
        <v>-1</v>
      </c>
      <c r="F4" t="n">
        <v>0.577</v>
      </c>
      <c r="G4" t="n">
        <v>0</v>
      </c>
      <c r="H4" t="n">
        <v>2</v>
      </c>
      <c r="I4" t="n">
        <v>0</v>
      </c>
      <c r="J4" t="n">
        <v>-1</v>
      </c>
      <c r="K4" t="n">
        <v>-1</v>
      </c>
      <c r="L4">
        <f>HYPERLINK("https://www.defined.fi/sol/DY7LTkqSVy1XnGy1wbtsH5cUUYokaCCXrphUu38zpump?maker=3i6jt3EcfWQMzBvbcnA5byiRq12Qbm2LDht9vG3FvuHw","https://www.defined.fi/sol/DY7LTkqSVy1XnGy1wbtsH5cUUYokaCCXrphUu38zpump?maker=3i6jt3EcfWQMzBvbcnA5byiRq12Qbm2LDht9vG3FvuHw")</f>
        <v/>
      </c>
      <c r="M4">
        <f>HYPERLINK("https://dexscreener.com/solana/DY7LTkqSVy1XnGy1wbtsH5cUUYokaCCXrphUu38zpump?maker=3i6jt3EcfWQMzBvbcnA5byiRq12Qbm2LDht9vG3FvuHw","https://dexscreener.com/solana/DY7LTkqSVy1XnGy1wbtsH5cUUYokaCCXrphUu38zpump?maker=3i6jt3EcfWQMzBvbcnA5byiRq12Qbm2LDht9vG3FvuHw")</f>
        <v/>
      </c>
    </row>
    <row r="5">
      <c r="A5" t="inlineStr">
        <is>
          <t>63zidVrpEUyr7hz3eb1rkrzAU1kd4JP6HFLT7J7Lpump</t>
        </is>
      </c>
      <c r="B5" t="inlineStr">
        <is>
          <t>simulation</t>
        </is>
      </c>
      <c r="C5" t="n">
        <v>0</v>
      </c>
      <c r="D5" t="n">
        <v>-2.02</v>
      </c>
      <c r="E5" t="n">
        <v>-0.82</v>
      </c>
      <c r="F5" t="n">
        <v>2.47</v>
      </c>
      <c r="G5" t="n">
        <v>0.443</v>
      </c>
      <c r="H5" t="n">
        <v>2</v>
      </c>
      <c r="I5" t="n">
        <v>1</v>
      </c>
      <c r="J5" t="n">
        <v>-1</v>
      </c>
      <c r="K5" t="n">
        <v>-1</v>
      </c>
      <c r="L5">
        <f>HYPERLINK("https://www.defined.fi/sol/63zidVrpEUyr7hz3eb1rkrzAU1kd4JP6HFLT7J7Lpump?maker=3i6jt3EcfWQMzBvbcnA5byiRq12Qbm2LDht9vG3FvuHw","https://www.defined.fi/sol/63zidVrpEUyr7hz3eb1rkrzAU1kd4JP6HFLT7J7Lpump?maker=3i6jt3EcfWQMzBvbcnA5byiRq12Qbm2LDht9vG3FvuHw")</f>
        <v/>
      </c>
      <c r="M5">
        <f>HYPERLINK("https://dexscreener.com/solana/63zidVrpEUyr7hz3eb1rkrzAU1kd4JP6HFLT7J7Lpump?maker=3i6jt3EcfWQMzBvbcnA5byiRq12Qbm2LDht9vG3FvuHw","https://dexscreener.com/solana/63zidVrpEUyr7hz3eb1rkrzAU1kd4JP6HFLT7J7Lpump?maker=3i6jt3EcfWQMzBvbcnA5byiRq12Qbm2LDht9vG3FvuHw")</f>
        <v/>
      </c>
    </row>
    <row r="6">
      <c r="A6" t="inlineStr">
        <is>
          <t>8YyjnnGYNXvKLZs5FaiC3h7KbwpHSeKj1VkaFFXqpump</t>
        </is>
      </c>
      <c r="B6" t="inlineStr">
        <is>
          <t>DATA</t>
        </is>
      </c>
      <c r="C6" t="n">
        <v>0</v>
      </c>
      <c r="D6" t="n">
        <v>-0.07199999999999999</v>
      </c>
      <c r="E6" t="n">
        <v>-0.14</v>
      </c>
      <c r="F6" t="n">
        <v>0.5</v>
      </c>
      <c r="G6" t="n">
        <v>0.429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HYPERLINK("https://www.defined.fi/sol/8YyjnnGYNXvKLZs5FaiC3h7KbwpHSeKj1VkaFFXqpump?maker=3i6jt3EcfWQMzBvbcnA5byiRq12Qbm2LDht9vG3FvuHw","https://www.defined.fi/sol/8YyjnnGYNXvKLZs5FaiC3h7KbwpHSeKj1VkaFFXqpump?maker=3i6jt3EcfWQMzBvbcnA5byiRq12Qbm2LDht9vG3FvuHw")</f>
        <v/>
      </c>
      <c r="M6">
        <f>HYPERLINK("https://dexscreener.com/solana/8YyjnnGYNXvKLZs5FaiC3h7KbwpHSeKj1VkaFFXqpump?maker=3i6jt3EcfWQMzBvbcnA5byiRq12Qbm2LDht9vG3FvuHw","https://dexscreener.com/solana/8YyjnnGYNXvKLZs5FaiC3h7KbwpHSeKj1VkaFFXqpump?maker=3i6jt3EcfWQMzBvbcnA5byiRq12Qbm2LDht9vG3FvuHw")</f>
        <v/>
      </c>
    </row>
    <row r="7">
      <c r="A7" t="inlineStr">
        <is>
          <t>GScrnppNcQHW9qXmzQyijEn6Wpsst9ZwZLWvq4Qcpump</t>
        </is>
      </c>
      <c r="B7" t="inlineStr">
        <is>
          <t>Tetris</t>
        </is>
      </c>
      <c r="C7" t="n">
        <v>0</v>
      </c>
      <c r="D7" t="n">
        <v>-0.474</v>
      </c>
      <c r="E7" t="n">
        <v>-1</v>
      </c>
      <c r="F7" t="n">
        <v>0.831</v>
      </c>
      <c r="G7" t="n">
        <v>0.357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HYPERLINK("https://www.defined.fi/sol/GScrnppNcQHW9qXmzQyijEn6Wpsst9ZwZLWvq4Qcpump?maker=3i6jt3EcfWQMzBvbcnA5byiRq12Qbm2LDht9vG3FvuHw","https://www.defined.fi/sol/GScrnppNcQHW9qXmzQyijEn6Wpsst9ZwZLWvq4Qcpump?maker=3i6jt3EcfWQMzBvbcnA5byiRq12Qbm2LDht9vG3FvuHw")</f>
        <v/>
      </c>
      <c r="M7">
        <f>HYPERLINK("https://dexscreener.com/solana/GScrnppNcQHW9qXmzQyijEn6Wpsst9ZwZLWvq4Qcpump?maker=3i6jt3EcfWQMzBvbcnA5byiRq12Qbm2LDht9vG3FvuHw","https://dexscreener.com/solana/GScrnppNcQHW9qXmzQyijEn6Wpsst9ZwZLWvq4Qcpump?maker=3i6jt3EcfWQMzBvbcnA5byiRq12Qbm2LDht9vG3FvuHw")</f>
        <v/>
      </c>
    </row>
    <row r="8">
      <c r="A8" t="inlineStr">
        <is>
          <t>45SbFRyLqF4ixURt9LEqqedPHxrnh3VbGdVTmQ3zpump</t>
        </is>
      </c>
      <c r="B8" t="inlineStr">
        <is>
          <t>Kabbalah</t>
        </is>
      </c>
      <c r="C8" t="n">
        <v>0</v>
      </c>
      <c r="D8" t="n">
        <v>-1.02</v>
      </c>
      <c r="E8" t="n">
        <v>-0.64</v>
      </c>
      <c r="F8" t="n">
        <v>1.6</v>
      </c>
      <c r="G8" t="n">
        <v>0.579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HYPERLINK("https://www.defined.fi/sol/45SbFRyLqF4ixURt9LEqqedPHxrnh3VbGdVTmQ3zpump?maker=3i6jt3EcfWQMzBvbcnA5byiRq12Qbm2LDht9vG3FvuHw","https://www.defined.fi/sol/45SbFRyLqF4ixURt9LEqqedPHxrnh3VbGdVTmQ3zpump?maker=3i6jt3EcfWQMzBvbcnA5byiRq12Qbm2LDht9vG3FvuHw")</f>
        <v/>
      </c>
      <c r="M8">
        <f>HYPERLINK("https://dexscreener.com/solana/45SbFRyLqF4ixURt9LEqqedPHxrnh3VbGdVTmQ3zpump?maker=3i6jt3EcfWQMzBvbcnA5byiRq12Qbm2LDht9vG3FvuHw","https://dexscreener.com/solana/45SbFRyLqF4ixURt9LEqqedPHxrnh3VbGdVTmQ3zpump?maker=3i6jt3EcfWQMzBvbcnA5byiRq12Qbm2LDht9vG3FvuHw")</f>
        <v/>
      </c>
    </row>
    <row r="9">
      <c r="A9" t="inlineStr">
        <is>
          <t>3RMvYbDdXDMmxjh4Ua84scQWFAewq1cMHUTDraAxpump</t>
        </is>
      </c>
      <c r="B9" t="inlineStr">
        <is>
          <t>SlAI</t>
        </is>
      </c>
      <c r="C9" t="n">
        <v>0</v>
      </c>
      <c r="D9" t="n">
        <v>-0.038</v>
      </c>
      <c r="E9" t="n">
        <v>-1</v>
      </c>
      <c r="F9" t="n">
        <v>0.959</v>
      </c>
      <c r="G9" t="n">
        <v>0.921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HYPERLINK("https://www.defined.fi/sol/3RMvYbDdXDMmxjh4Ua84scQWFAewq1cMHUTDraAxpump?maker=3i6jt3EcfWQMzBvbcnA5byiRq12Qbm2LDht9vG3FvuHw","https://www.defined.fi/sol/3RMvYbDdXDMmxjh4Ua84scQWFAewq1cMHUTDraAxpump?maker=3i6jt3EcfWQMzBvbcnA5byiRq12Qbm2LDht9vG3FvuHw")</f>
        <v/>
      </c>
      <c r="M9">
        <f>HYPERLINK("https://dexscreener.com/solana/3RMvYbDdXDMmxjh4Ua84scQWFAewq1cMHUTDraAxpump?maker=3i6jt3EcfWQMzBvbcnA5byiRq12Qbm2LDht9vG3FvuHw","https://dexscreener.com/solana/3RMvYbDdXDMmxjh4Ua84scQWFAewq1cMHUTDraAxpump?maker=3i6jt3EcfWQMzBvbcnA5byiRq12Qbm2LDht9vG3FvuHw")</f>
        <v/>
      </c>
    </row>
    <row r="10">
      <c r="A10" t="inlineStr">
        <is>
          <t>BMXDS3GSK4TaKGz4hw8tfkMKMRZbExpkegqt7Dwzpump</t>
        </is>
      </c>
      <c r="B10" t="inlineStr">
        <is>
          <t>TDOG</t>
        </is>
      </c>
      <c r="C10" t="n">
        <v>0</v>
      </c>
      <c r="D10" t="n">
        <v>-0.108</v>
      </c>
      <c r="E10" t="n">
        <v>-0.23</v>
      </c>
      <c r="F10" t="n">
        <v>0.481</v>
      </c>
      <c r="G10" t="n">
        <v>0.373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HYPERLINK("https://www.defined.fi/sol/BMXDS3GSK4TaKGz4hw8tfkMKMRZbExpkegqt7Dwzpump?maker=3i6jt3EcfWQMzBvbcnA5byiRq12Qbm2LDht9vG3FvuHw","https://www.defined.fi/sol/BMXDS3GSK4TaKGz4hw8tfkMKMRZbExpkegqt7Dwzpump?maker=3i6jt3EcfWQMzBvbcnA5byiRq12Qbm2LDht9vG3FvuHw")</f>
        <v/>
      </c>
      <c r="M10">
        <f>HYPERLINK("https://dexscreener.com/solana/BMXDS3GSK4TaKGz4hw8tfkMKMRZbExpkegqt7Dwzpump?maker=3i6jt3EcfWQMzBvbcnA5byiRq12Qbm2LDht9vG3FvuHw","https://dexscreener.com/solana/BMXDS3GSK4TaKGz4hw8tfkMKMRZbExpkegqt7Dwzpump?maker=3i6jt3EcfWQMzBvbcnA5byiRq12Qbm2LDht9vG3FvuHw")</f>
        <v/>
      </c>
    </row>
    <row r="11">
      <c r="A11" t="inlineStr">
        <is>
          <t>3sNWywH6c91W7szWJG1hvabvJNnZSex8zinjD3Xspump</t>
        </is>
      </c>
      <c r="B11" t="inlineStr">
        <is>
          <t>Blob</t>
        </is>
      </c>
      <c r="C11" t="n">
        <v>0</v>
      </c>
      <c r="D11" t="n">
        <v>-0.215</v>
      </c>
      <c r="E11" t="n">
        <v>-1</v>
      </c>
      <c r="F11" t="n">
        <v>0.532</v>
      </c>
      <c r="G11" t="n">
        <v>0.317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HYPERLINK("https://www.defined.fi/sol/3sNWywH6c91W7szWJG1hvabvJNnZSex8zinjD3Xspump?maker=3i6jt3EcfWQMzBvbcnA5byiRq12Qbm2LDht9vG3FvuHw","https://www.defined.fi/sol/3sNWywH6c91W7szWJG1hvabvJNnZSex8zinjD3Xspump?maker=3i6jt3EcfWQMzBvbcnA5byiRq12Qbm2LDht9vG3FvuHw")</f>
        <v/>
      </c>
      <c r="M11">
        <f>HYPERLINK("https://dexscreener.com/solana/3sNWywH6c91W7szWJG1hvabvJNnZSex8zinjD3Xspump?maker=3i6jt3EcfWQMzBvbcnA5byiRq12Qbm2LDht9vG3FvuHw","https://dexscreener.com/solana/3sNWywH6c91W7szWJG1hvabvJNnZSex8zinjD3Xspump?maker=3i6jt3EcfWQMzBvbcnA5byiRq12Qbm2LDht9vG3FvuHw")</f>
        <v/>
      </c>
    </row>
    <row r="12">
      <c r="A12" t="inlineStr">
        <is>
          <t>fczy4cBWZ5FD5vc7rEaVDDseCtf9m64t3rrax7Lpump</t>
        </is>
      </c>
      <c r="B12" t="inlineStr">
        <is>
          <t>MIKU</t>
        </is>
      </c>
      <c r="C12" t="n">
        <v>0</v>
      </c>
      <c r="D12" t="n">
        <v>0.136</v>
      </c>
      <c r="E12" t="n">
        <v>0.27</v>
      </c>
      <c r="F12" t="n">
        <v>0.503</v>
      </c>
      <c r="G12" t="n">
        <v>0.64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HYPERLINK("https://www.defined.fi/sol/fczy4cBWZ5FD5vc7rEaVDDseCtf9m64t3rrax7Lpump?maker=3i6jt3EcfWQMzBvbcnA5byiRq12Qbm2LDht9vG3FvuHw","https://www.defined.fi/sol/fczy4cBWZ5FD5vc7rEaVDDseCtf9m64t3rrax7Lpump?maker=3i6jt3EcfWQMzBvbcnA5byiRq12Qbm2LDht9vG3FvuHw")</f>
        <v/>
      </c>
      <c r="M12">
        <f>HYPERLINK("https://dexscreener.com/solana/fczy4cBWZ5FD5vc7rEaVDDseCtf9m64t3rrax7Lpump?maker=3i6jt3EcfWQMzBvbcnA5byiRq12Qbm2LDht9vG3FvuHw","https://dexscreener.com/solana/fczy4cBWZ5FD5vc7rEaVDDseCtf9m64t3rrax7Lpump?maker=3i6jt3EcfWQMzBvbcnA5byiRq12Qbm2LDht9vG3FvuHw")</f>
        <v/>
      </c>
    </row>
    <row r="13">
      <c r="A13" t="inlineStr">
        <is>
          <t>3LcDvRgQjekhz8dBCfsfCLSzxAKc32r6nAxoT8aXpump</t>
        </is>
      </c>
      <c r="B13" t="inlineStr">
        <is>
          <t>DIOGENES</t>
        </is>
      </c>
      <c r="C13" t="n">
        <v>0</v>
      </c>
      <c r="D13" t="n">
        <v>-0.002</v>
      </c>
      <c r="E13" t="n">
        <v>-0</v>
      </c>
      <c r="F13" t="n">
        <v>0.504</v>
      </c>
      <c r="G13" t="n">
        <v>0.502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HYPERLINK("https://www.defined.fi/sol/3LcDvRgQjekhz8dBCfsfCLSzxAKc32r6nAxoT8aXpump?maker=3i6jt3EcfWQMzBvbcnA5byiRq12Qbm2LDht9vG3FvuHw","https://www.defined.fi/sol/3LcDvRgQjekhz8dBCfsfCLSzxAKc32r6nAxoT8aXpump?maker=3i6jt3EcfWQMzBvbcnA5byiRq12Qbm2LDht9vG3FvuHw")</f>
        <v/>
      </c>
      <c r="M13">
        <f>HYPERLINK("https://dexscreener.com/solana/3LcDvRgQjekhz8dBCfsfCLSzxAKc32r6nAxoT8aXpump?maker=3i6jt3EcfWQMzBvbcnA5byiRq12Qbm2LDht9vG3FvuHw","https://dexscreener.com/solana/3LcDvRgQjekhz8dBCfsfCLSzxAKc32r6nAxoT8aXpump?maker=3i6jt3EcfWQMzBvbcnA5byiRq12Qbm2LDht9vG3FvuHw")</f>
        <v/>
      </c>
    </row>
    <row r="14">
      <c r="A14" t="inlineStr">
        <is>
          <t>JBxJtmLhadopDRgJFSKfQ5wjYLMzRry79tsX574Rpump</t>
        </is>
      </c>
      <c r="B14" t="inlineStr">
        <is>
          <t>FART</t>
        </is>
      </c>
      <c r="C14" t="n">
        <v>0</v>
      </c>
      <c r="D14" t="n">
        <v>1.25</v>
      </c>
      <c r="E14" t="n">
        <v>0.83</v>
      </c>
      <c r="F14" t="n">
        <v>1.5</v>
      </c>
      <c r="G14" t="n">
        <v>2.75</v>
      </c>
      <c r="H14" t="n">
        <v>2</v>
      </c>
      <c r="I14" t="n">
        <v>3</v>
      </c>
      <c r="J14" t="n">
        <v>-1</v>
      </c>
      <c r="K14" t="n">
        <v>-1</v>
      </c>
      <c r="L14">
        <f>HYPERLINK("https://www.defined.fi/sol/JBxJtmLhadopDRgJFSKfQ5wjYLMzRry79tsX574Rpump?maker=3i6jt3EcfWQMzBvbcnA5byiRq12Qbm2LDht9vG3FvuHw","https://www.defined.fi/sol/JBxJtmLhadopDRgJFSKfQ5wjYLMzRry79tsX574Rpump?maker=3i6jt3EcfWQMzBvbcnA5byiRq12Qbm2LDht9vG3FvuHw")</f>
        <v/>
      </c>
      <c r="M14">
        <f>HYPERLINK("https://dexscreener.com/solana/JBxJtmLhadopDRgJFSKfQ5wjYLMzRry79tsX574Rpump?maker=3i6jt3EcfWQMzBvbcnA5byiRq12Qbm2LDht9vG3FvuHw","https://dexscreener.com/solana/JBxJtmLhadopDRgJFSKfQ5wjYLMzRry79tsX574Rpump?maker=3i6jt3EcfWQMzBvbcnA5byiRq12Qbm2LDht9vG3FvuHw")</f>
        <v/>
      </c>
    </row>
    <row r="15">
      <c r="A15" t="inlineStr">
        <is>
          <t>8QLTsTnPN4XxTP4ZU7osE4j5XpTmJWRDNQmjLzncpump</t>
        </is>
      </c>
      <c r="B15" t="inlineStr">
        <is>
          <t>BURZEN</t>
        </is>
      </c>
      <c r="C15" t="n">
        <v>0</v>
      </c>
      <c r="D15" t="n">
        <v>1.49</v>
      </c>
      <c r="E15" t="n">
        <v>3.03</v>
      </c>
      <c r="F15" t="n">
        <v>0.492</v>
      </c>
      <c r="G15" t="n">
        <v>1.98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HYPERLINK("https://www.defined.fi/sol/8QLTsTnPN4XxTP4ZU7osE4j5XpTmJWRDNQmjLzncpump?maker=3i6jt3EcfWQMzBvbcnA5byiRq12Qbm2LDht9vG3FvuHw","https://www.defined.fi/sol/8QLTsTnPN4XxTP4ZU7osE4j5XpTmJWRDNQmjLzncpump?maker=3i6jt3EcfWQMzBvbcnA5byiRq12Qbm2LDht9vG3FvuHw")</f>
        <v/>
      </c>
      <c r="M15">
        <f>HYPERLINK("https://dexscreener.com/solana/8QLTsTnPN4XxTP4ZU7osE4j5XpTmJWRDNQmjLzncpump?maker=3i6jt3EcfWQMzBvbcnA5byiRq12Qbm2LDht9vG3FvuHw","https://dexscreener.com/solana/8QLTsTnPN4XxTP4ZU7osE4j5XpTmJWRDNQmjLzncpump?maker=3i6jt3EcfWQMzBvbcnA5byiRq12Qbm2LDht9vG3FvuHw")</f>
        <v/>
      </c>
    </row>
    <row r="16">
      <c r="A16" t="inlineStr">
        <is>
          <t>C6fi6E38BcgPJbZXNaikivKYCSTAGg3cqjpfajRapump</t>
        </is>
      </c>
      <c r="B16" t="inlineStr">
        <is>
          <t>CO/DE</t>
        </is>
      </c>
      <c r="C16" t="n">
        <v>0</v>
      </c>
      <c r="D16" t="n">
        <v>-0.122</v>
      </c>
      <c r="E16" t="n">
        <v>-0.06</v>
      </c>
      <c r="F16" t="n">
        <v>2.07</v>
      </c>
      <c r="G16" t="n">
        <v>1.95</v>
      </c>
      <c r="H16" t="n">
        <v>3</v>
      </c>
      <c r="I16" t="n">
        <v>3</v>
      </c>
      <c r="J16" t="n">
        <v>-1</v>
      </c>
      <c r="K16" t="n">
        <v>-1</v>
      </c>
      <c r="L16">
        <f>HYPERLINK("https://www.defined.fi/sol/C6fi6E38BcgPJbZXNaikivKYCSTAGg3cqjpfajRapump?maker=3i6jt3EcfWQMzBvbcnA5byiRq12Qbm2LDht9vG3FvuHw","https://www.defined.fi/sol/C6fi6E38BcgPJbZXNaikivKYCSTAGg3cqjpfajRapump?maker=3i6jt3EcfWQMzBvbcnA5byiRq12Qbm2LDht9vG3FvuHw")</f>
        <v/>
      </c>
      <c r="M16">
        <f>HYPERLINK("https://dexscreener.com/solana/C6fi6E38BcgPJbZXNaikivKYCSTAGg3cqjpfajRapump?maker=3i6jt3EcfWQMzBvbcnA5byiRq12Qbm2LDht9vG3FvuHw","https://dexscreener.com/solana/C6fi6E38BcgPJbZXNaikivKYCSTAGg3cqjpfajRapump?maker=3i6jt3EcfWQMzBvbcnA5byiRq12Qbm2LDht9vG3FvuHw")</f>
        <v/>
      </c>
    </row>
    <row r="17">
      <c r="A17" t="inlineStr">
        <is>
          <t>B2FPGBD8bGDGhH4kiJpW5Qdam3sKTXtHS3JtNCJgpump</t>
        </is>
      </c>
      <c r="B17" t="inlineStr">
        <is>
          <t>Jaxy</t>
        </is>
      </c>
      <c r="C17" t="n">
        <v>0</v>
      </c>
      <c r="D17" t="n">
        <v>-0.36</v>
      </c>
      <c r="E17" t="n">
        <v>-0.73</v>
      </c>
      <c r="F17" t="n">
        <v>0.492</v>
      </c>
      <c r="G17" t="n">
        <v>0</v>
      </c>
      <c r="H17" t="n">
        <v>1</v>
      </c>
      <c r="I17" t="n">
        <v>0</v>
      </c>
      <c r="J17" t="n">
        <v>-1</v>
      </c>
      <c r="K17" t="n">
        <v>-1</v>
      </c>
      <c r="L17">
        <f>HYPERLINK("https://www.defined.fi/sol/B2FPGBD8bGDGhH4kiJpW5Qdam3sKTXtHS3JtNCJgpump?maker=3i6jt3EcfWQMzBvbcnA5byiRq12Qbm2LDht9vG3FvuHw","https://www.defined.fi/sol/B2FPGBD8bGDGhH4kiJpW5Qdam3sKTXtHS3JtNCJgpump?maker=3i6jt3EcfWQMzBvbcnA5byiRq12Qbm2LDht9vG3FvuHw")</f>
        <v/>
      </c>
      <c r="M17">
        <f>HYPERLINK("https://dexscreener.com/solana/B2FPGBD8bGDGhH4kiJpW5Qdam3sKTXtHS3JtNCJgpump?maker=3i6jt3EcfWQMzBvbcnA5byiRq12Qbm2LDht9vG3FvuHw","https://dexscreener.com/solana/B2FPGBD8bGDGhH4kiJpW5Qdam3sKTXtHS3JtNCJgpump?maker=3i6jt3EcfWQMzBvbcnA5byiRq12Qbm2LDht9vG3FvuHw")</f>
        <v/>
      </c>
    </row>
    <row r="18">
      <c r="A18" t="inlineStr">
        <is>
          <t>DjwinMQ5FNoNpXKFekqukVbpVMLHCYGG4R3ETTM9pump</t>
        </is>
      </c>
      <c r="B18" t="inlineStr">
        <is>
          <t>$Crocci</t>
        </is>
      </c>
      <c r="C18" t="n">
        <v>0</v>
      </c>
      <c r="D18" t="n">
        <v>-0.35</v>
      </c>
      <c r="E18" t="n">
        <v>-0.71</v>
      </c>
      <c r="F18" t="n">
        <v>0.492</v>
      </c>
      <c r="G18" t="n">
        <v>0</v>
      </c>
      <c r="H18" t="n">
        <v>1</v>
      </c>
      <c r="I18" t="n">
        <v>0</v>
      </c>
      <c r="J18" t="n">
        <v>-1</v>
      </c>
      <c r="K18" t="n">
        <v>-1</v>
      </c>
      <c r="L18">
        <f>HYPERLINK("https://www.defined.fi/sol/DjwinMQ5FNoNpXKFekqukVbpVMLHCYGG4R3ETTM9pump?maker=3i6jt3EcfWQMzBvbcnA5byiRq12Qbm2LDht9vG3FvuHw","https://www.defined.fi/sol/DjwinMQ5FNoNpXKFekqukVbpVMLHCYGG4R3ETTM9pump?maker=3i6jt3EcfWQMzBvbcnA5byiRq12Qbm2LDht9vG3FvuHw")</f>
        <v/>
      </c>
      <c r="M18">
        <f>HYPERLINK("https://dexscreener.com/solana/DjwinMQ5FNoNpXKFekqukVbpVMLHCYGG4R3ETTM9pump?maker=3i6jt3EcfWQMzBvbcnA5byiRq12Qbm2LDht9vG3FvuHw","https://dexscreener.com/solana/DjwinMQ5FNoNpXKFekqukVbpVMLHCYGG4R3ETTM9pump?maker=3i6jt3EcfWQMzBvbcnA5byiRq12Qbm2LDht9vG3FvuHw")</f>
        <v/>
      </c>
    </row>
    <row r="19">
      <c r="A19" t="inlineStr">
        <is>
          <t>GgSMKzDhgU9B5pMKJjxkPwBymj1F8X7z5rDrnzPRpump</t>
        </is>
      </c>
      <c r="B19" t="inlineStr">
        <is>
          <t>ClosedAi</t>
        </is>
      </c>
      <c r="C19" t="n">
        <v>0</v>
      </c>
      <c r="D19" t="n">
        <v>-2.23</v>
      </c>
      <c r="E19" t="n">
        <v>-0.8100000000000001</v>
      </c>
      <c r="F19" t="n">
        <v>2.76</v>
      </c>
      <c r="G19" t="n">
        <v>0</v>
      </c>
      <c r="H19" t="n">
        <v>4</v>
      </c>
      <c r="I19" t="n">
        <v>0</v>
      </c>
      <c r="J19" t="n">
        <v>-1</v>
      </c>
      <c r="K19" t="n">
        <v>-1</v>
      </c>
      <c r="L19">
        <f>HYPERLINK("https://www.defined.fi/sol/GgSMKzDhgU9B5pMKJjxkPwBymj1F8X7z5rDrnzPRpump?maker=3i6jt3EcfWQMzBvbcnA5byiRq12Qbm2LDht9vG3FvuHw","https://www.defined.fi/sol/GgSMKzDhgU9B5pMKJjxkPwBymj1F8X7z5rDrnzPRpump?maker=3i6jt3EcfWQMzBvbcnA5byiRq12Qbm2LDht9vG3FvuHw")</f>
        <v/>
      </c>
      <c r="M19">
        <f>HYPERLINK("https://dexscreener.com/solana/GgSMKzDhgU9B5pMKJjxkPwBymj1F8X7z5rDrnzPRpump?maker=3i6jt3EcfWQMzBvbcnA5byiRq12Qbm2LDht9vG3FvuHw","https://dexscreener.com/solana/GgSMKzDhgU9B5pMKJjxkPwBymj1F8X7z5rDrnzPRpump?maker=3i6jt3EcfWQMzBvbcnA5byiRq12Qbm2LDht9vG3FvuHw")</f>
        <v/>
      </c>
    </row>
    <row r="20">
      <c r="A20" t="inlineStr">
        <is>
          <t>9Hc9pdCB5dTbBhZdpGM1n4a9r96HzDjo6Aiz8gG5pump</t>
        </is>
      </c>
      <c r="B20" t="inlineStr">
        <is>
          <t>GODHEAD</t>
        </is>
      </c>
      <c r="C20" t="n">
        <v>0</v>
      </c>
      <c r="D20" t="n">
        <v>-1.12</v>
      </c>
      <c r="E20" t="n">
        <v>-0.35</v>
      </c>
      <c r="F20" t="n">
        <v>3.19</v>
      </c>
      <c r="G20" t="n">
        <v>2.06</v>
      </c>
      <c r="H20" t="n">
        <v>4</v>
      </c>
      <c r="I20" t="n">
        <v>2</v>
      </c>
      <c r="J20" t="n">
        <v>-1</v>
      </c>
      <c r="K20" t="n">
        <v>-1</v>
      </c>
      <c r="L20">
        <f>HYPERLINK("https://www.defined.fi/sol/9Hc9pdCB5dTbBhZdpGM1n4a9r96HzDjo6Aiz8gG5pump?maker=3i6jt3EcfWQMzBvbcnA5byiRq12Qbm2LDht9vG3FvuHw","https://www.defined.fi/sol/9Hc9pdCB5dTbBhZdpGM1n4a9r96HzDjo6Aiz8gG5pump?maker=3i6jt3EcfWQMzBvbcnA5byiRq12Qbm2LDht9vG3FvuHw")</f>
        <v/>
      </c>
      <c r="M20">
        <f>HYPERLINK("https://dexscreener.com/solana/9Hc9pdCB5dTbBhZdpGM1n4a9r96HzDjo6Aiz8gG5pump?maker=3i6jt3EcfWQMzBvbcnA5byiRq12Qbm2LDht9vG3FvuHw","https://dexscreener.com/solana/9Hc9pdCB5dTbBhZdpGM1n4a9r96HzDjo6Aiz8gG5pump?maker=3i6jt3EcfWQMzBvbcnA5byiRq12Qbm2LDht9vG3FvuHw")</f>
        <v/>
      </c>
    </row>
    <row r="21">
      <c r="A21" t="inlineStr">
        <is>
          <t>2eZfK8EmHehbyqVFyDJEzH5NWmsA8Y6gThFaQj3Ppump</t>
        </is>
      </c>
      <c r="B21" t="inlineStr">
        <is>
          <t>COAI</t>
        </is>
      </c>
      <c r="C21" t="n">
        <v>0</v>
      </c>
      <c r="D21" t="n">
        <v>-0.256</v>
      </c>
      <c r="E21" t="n">
        <v>-1</v>
      </c>
      <c r="F21" t="n">
        <v>0.497</v>
      </c>
      <c r="G21" t="n">
        <v>0.24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HYPERLINK("https://www.defined.fi/sol/2eZfK8EmHehbyqVFyDJEzH5NWmsA8Y6gThFaQj3Ppump?maker=3i6jt3EcfWQMzBvbcnA5byiRq12Qbm2LDht9vG3FvuHw","https://www.defined.fi/sol/2eZfK8EmHehbyqVFyDJEzH5NWmsA8Y6gThFaQj3Ppump?maker=3i6jt3EcfWQMzBvbcnA5byiRq12Qbm2LDht9vG3FvuHw")</f>
        <v/>
      </c>
      <c r="M21">
        <f>HYPERLINK("https://dexscreener.com/solana/2eZfK8EmHehbyqVFyDJEzH5NWmsA8Y6gThFaQj3Ppump?maker=3i6jt3EcfWQMzBvbcnA5byiRq12Qbm2LDht9vG3FvuHw","https://dexscreener.com/solana/2eZfK8EmHehbyqVFyDJEzH5NWmsA8Y6gThFaQj3Ppump?maker=3i6jt3EcfWQMzBvbcnA5byiRq12Qbm2LDht9vG3FvuHw")</f>
        <v/>
      </c>
    </row>
    <row r="22">
      <c r="A22" t="inlineStr">
        <is>
          <t>BWaMsm4AaCEpMXV9iQsyZtwRemVBty5z4HS8oxbApump</t>
        </is>
      </c>
      <c r="B22" t="inlineStr">
        <is>
          <t>Samantha</t>
        </is>
      </c>
      <c r="C22" t="n">
        <v>0</v>
      </c>
      <c r="D22" t="n">
        <v>-0.206</v>
      </c>
      <c r="E22" t="n">
        <v>-0.7</v>
      </c>
      <c r="F22" t="n">
        <v>0.294</v>
      </c>
      <c r="G22" t="n">
        <v>0.08799999999999999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HYPERLINK("https://www.defined.fi/sol/BWaMsm4AaCEpMXV9iQsyZtwRemVBty5z4HS8oxbApump?maker=3i6jt3EcfWQMzBvbcnA5byiRq12Qbm2LDht9vG3FvuHw","https://www.defined.fi/sol/BWaMsm4AaCEpMXV9iQsyZtwRemVBty5z4HS8oxbApump?maker=3i6jt3EcfWQMzBvbcnA5byiRq12Qbm2LDht9vG3FvuHw")</f>
        <v/>
      </c>
      <c r="M22">
        <f>HYPERLINK("https://dexscreener.com/solana/BWaMsm4AaCEpMXV9iQsyZtwRemVBty5z4HS8oxbApump?maker=3i6jt3EcfWQMzBvbcnA5byiRq12Qbm2LDht9vG3FvuHw","https://dexscreener.com/solana/BWaMsm4AaCEpMXV9iQsyZtwRemVBty5z4HS8oxbApump?maker=3i6jt3EcfWQMzBvbcnA5byiRq12Qbm2LDht9vG3FvuHw")</f>
        <v/>
      </c>
    </row>
    <row r="23">
      <c r="A23" t="inlineStr">
        <is>
          <t>BNvoBrQfbnmh8vwGvL321xP62xHboZueLRpbzpbapump</t>
        </is>
      </c>
      <c r="B23" t="inlineStr">
        <is>
          <t>DOIT</t>
        </is>
      </c>
      <c r="C23" t="n">
        <v>0</v>
      </c>
      <c r="D23" t="n">
        <v>-0.21</v>
      </c>
      <c r="E23" t="n">
        <v>-1</v>
      </c>
      <c r="F23" t="n">
        <v>0.53</v>
      </c>
      <c r="G23" t="n">
        <v>0.32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HYPERLINK("https://www.defined.fi/sol/BNvoBrQfbnmh8vwGvL321xP62xHboZueLRpbzpbapump?maker=3i6jt3EcfWQMzBvbcnA5byiRq12Qbm2LDht9vG3FvuHw","https://www.defined.fi/sol/BNvoBrQfbnmh8vwGvL321xP62xHboZueLRpbzpbapump?maker=3i6jt3EcfWQMzBvbcnA5byiRq12Qbm2LDht9vG3FvuHw")</f>
        <v/>
      </c>
      <c r="M23">
        <f>HYPERLINK("https://dexscreener.com/solana/BNvoBrQfbnmh8vwGvL321xP62xHboZueLRpbzpbapump?maker=3i6jt3EcfWQMzBvbcnA5byiRq12Qbm2LDht9vG3FvuHw","https://dexscreener.com/solana/BNvoBrQfbnmh8vwGvL321xP62xHboZueLRpbzpbapump?maker=3i6jt3EcfWQMzBvbcnA5byiRq12Qbm2LDht9vG3FvuHw")</f>
        <v/>
      </c>
    </row>
    <row r="24">
      <c r="A24" t="inlineStr">
        <is>
          <t>HWAi5rH9x66ieEZMvzzrW6eJD7HTm62pBqnxutNJpump</t>
        </is>
      </c>
      <c r="B24" t="inlineStr">
        <is>
          <t>cthulu</t>
        </is>
      </c>
      <c r="C24" t="n">
        <v>0</v>
      </c>
      <c r="D24" t="n">
        <v>0.102</v>
      </c>
      <c r="E24" t="n">
        <v>0.35</v>
      </c>
      <c r="F24" t="n">
        <v>0.295</v>
      </c>
      <c r="G24" t="n">
        <v>0.397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HYPERLINK("https://www.defined.fi/sol/HWAi5rH9x66ieEZMvzzrW6eJD7HTm62pBqnxutNJpump?maker=3i6jt3EcfWQMzBvbcnA5byiRq12Qbm2LDht9vG3FvuHw","https://www.defined.fi/sol/HWAi5rH9x66ieEZMvzzrW6eJD7HTm62pBqnxutNJpump?maker=3i6jt3EcfWQMzBvbcnA5byiRq12Qbm2LDht9vG3FvuHw")</f>
        <v/>
      </c>
      <c r="M24">
        <f>HYPERLINK("https://dexscreener.com/solana/HWAi5rH9x66ieEZMvzzrW6eJD7HTm62pBqnxutNJpump?maker=3i6jt3EcfWQMzBvbcnA5byiRq12Qbm2LDht9vG3FvuHw","https://dexscreener.com/solana/HWAi5rH9x66ieEZMvzzrW6eJD7HTm62pBqnxutNJpump?maker=3i6jt3EcfWQMzBvbcnA5byiRq12Qbm2LDht9vG3FvuHw")</f>
        <v/>
      </c>
    </row>
    <row r="25">
      <c r="A25" t="inlineStr">
        <is>
          <t>49Rhqi2tCHz9aJsvYerBemx19NCvxCrEcmXQuNKMpump</t>
        </is>
      </c>
      <c r="B25" t="inlineStr">
        <is>
          <t>MEK</t>
        </is>
      </c>
      <c r="C25" t="n">
        <v>0</v>
      </c>
      <c r="D25" t="n">
        <v>-0.01</v>
      </c>
      <c r="E25" t="n">
        <v>-1</v>
      </c>
      <c r="F25" t="n">
        <v>0.035</v>
      </c>
      <c r="G25" t="n">
        <v>0.025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HYPERLINK("https://www.defined.fi/sol/49Rhqi2tCHz9aJsvYerBemx19NCvxCrEcmXQuNKMpump?maker=3i6jt3EcfWQMzBvbcnA5byiRq12Qbm2LDht9vG3FvuHw","https://www.defined.fi/sol/49Rhqi2tCHz9aJsvYerBemx19NCvxCrEcmXQuNKMpump?maker=3i6jt3EcfWQMzBvbcnA5byiRq12Qbm2LDht9vG3FvuHw")</f>
        <v/>
      </c>
      <c r="M25">
        <f>HYPERLINK("https://dexscreener.com/solana/49Rhqi2tCHz9aJsvYerBemx19NCvxCrEcmXQuNKMpump?maker=3i6jt3EcfWQMzBvbcnA5byiRq12Qbm2LDht9vG3FvuHw","https://dexscreener.com/solana/49Rhqi2tCHz9aJsvYerBemx19NCvxCrEcmXQuNKMpump?maker=3i6jt3EcfWQMzBvbcnA5byiRq12Qbm2LDht9vG3FvuHw")</f>
        <v/>
      </c>
    </row>
    <row r="26">
      <c r="A26" t="inlineStr">
        <is>
          <t>CjDvVxS75MwTuA94nrr7WPxgS7DrPWbfRKvMfhTEpump</t>
        </is>
      </c>
      <c r="B26" t="inlineStr">
        <is>
          <t>MWAHAHA</t>
        </is>
      </c>
      <c r="C26" t="n">
        <v>0</v>
      </c>
      <c r="D26" t="n">
        <v>-0.178</v>
      </c>
      <c r="E26" t="n">
        <v>-1</v>
      </c>
      <c r="F26" t="n">
        <v>0.472</v>
      </c>
      <c r="G26" t="n">
        <v>0.294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HYPERLINK("https://www.defined.fi/sol/CjDvVxS75MwTuA94nrr7WPxgS7DrPWbfRKvMfhTEpump?maker=3i6jt3EcfWQMzBvbcnA5byiRq12Qbm2LDht9vG3FvuHw","https://www.defined.fi/sol/CjDvVxS75MwTuA94nrr7WPxgS7DrPWbfRKvMfhTEpump?maker=3i6jt3EcfWQMzBvbcnA5byiRq12Qbm2LDht9vG3FvuHw")</f>
        <v/>
      </c>
      <c r="M26">
        <f>HYPERLINK("https://dexscreener.com/solana/CjDvVxS75MwTuA94nrr7WPxgS7DrPWbfRKvMfhTEpump?maker=3i6jt3EcfWQMzBvbcnA5byiRq12Qbm2LDht9vG3FvuHw","https://dexscreener.com/solana/CjDvVxS75MwTuA94nrr7WPxgS7DrPWbfRKvMfhTEpump?maker=3i6jt3EcfWQMzBvbcnA5byiRq12Qbm2LDht9vG3FvuHw")</f>
        <v/>
      </c>
    </row>
    <row r="27">
      <c r="A27" t="inlineStr">
        <is>
          <t>FUBUjhDBo4QKSStxh7HNMyaY28RqvvRSg8hkaBiKpump</t>
        </is>
      </c>
      <c r="B27" t="inlineStr">
        <is>
          <t>rtrd/acc</t>
        </is>
      </c>
      <c r="C27" t="n">
        <v>0</v>
      </c>
      <c r="D27" t="n">
        <v>-0.224</v>
      </c>
      <c r="E27" t="n">
        <v>-0.46</v>
      </c>
      <c r="F27" t="n">
        <v>0.489</v>
      </c>
      <c r="G27" t="n">
        <v>0.265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HYPERLINK("https://www.defined.fi/sol/FUBUjhDBo4QKSStxh7HNMyaY28RqvvRSg8hkaBiKpump?maker=3i6jt3EcfWQMzBvbcnA5byiRq12Qbm2LDht9vG3FvuHw","https://www.defined.fi/sol/FUBUjhDBo4QKSStxh7HNMyaY28RqvvRSg8hkaBiKpump?maker=3i6jt3EcfWQMzBvbcnA5byiRq12Qbm2LDht9vG3FvuHw")</f>
        <v/>
      </c>
      <c r="M27">
        <f>HYPERLINK("https://dexscreener.com/solana/FUBUjhDBo4QKSStxh7HNMyaY28RqvvRSg8hkaBiKpump?maker=3i6jt3EcfWQMzBvbcnA5byiRq12Qbm2LDht9vG3FvuHw","https://dexscreener.com/solana/FUBUjhDBo4QKSStxh7HNMyaY28RqvvRSg8hkaBiKpump?maker=3i6jt3EcfWQMzBvbcnA5byiRq12Qbm2LDht9vG3FvuHw")</f>
        <v/>
      </c>
    </row>
    <row r="28">
      <c r="A28" t="inlineStr">
        <is>
          <t>3Lgxa2f3QAaJoyCzBgEctR4c2tsGrfbxmLBtEQKqpump</t>
        </is>
      </c>
      <c r="B28" t="inlineStr">
        <is>
          <t>MYCELIAL</t>
        </is>
      </c>
      <c r="C28" t="n">
        <v>0</v>
      </c>
      <c r="D28" t="n">
        <v>-0.5669999999999999</v>
      </c>
      <c r="E28" t="n">
        <v>-0.58</v>
      </c>
      <c r="F28" t="n">
        <v>0.972</v>
      </c>
      <c r="G28" t="n">
        <v>0.405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HYPERLINK("https://www.defined.fi/sol/3Lgxa2f3QAaJoyCzBgEctR4c2tsGrfbxmLBtEQKqpump?maker=3i6jt3EcfWQMzBvbcnA5byiRq12Qbm2LDht9vG3FvuHw","https://www.defined.fi/sol/3Lgxa2f3QAaJoyCzBgEctR4c2tsGrfbxmLBtEQKqpump?maker=3i6jt3EcfWQMzBvbcnA5byiRq12Qbm2LDht9vG3FvuHw")</f>
        <v/>
      </c>
      <c r="M28">
        <f>HYPERLINK("https://dexscreener.com/solana/3Lgxa2f3QAaJoyCzBgEctR4c2tsGrfbxmLBtEQKqpump?maker=3i6jt3EcfWQMzBvbcnA5byiRq12Qbm2LDht9vG3FvuHw","https://dexscreener.com/solana/3Lgxa2f3QAaJoyCzBgEctR4c2tsGrfbxmLBtEQKqpump?maker=3i6jt3EcfWQMzBvbcnA5byiRq12Qbm2LDht9vG3FvuHw")</f>
        <v/>
      </c>
    </row>
    <row r="29">
      <c r="A29" t="inlineStr">
        <is>
          <t>5PHGgTLR82QS66HGbRrJDr6GxbgNFHLJ4fwJD3rdpump</t>
        </is>
      </c>
      <c r="B29" t="inlineStr">
        <is>
          <t>stinkgen</t>
        </is>
      </c>
      <c r="C29" t="n">
        <v>0</v>
      </c>
      <c r="D29" t="n">
        <v>2.76</v>
      </c>
      <c r="E29" t="n">
        <v>0.38</v>
      </c>
      <c r="F29" t="n">
        <v>7.22</v>
      </c>
      <c r="G29" t="n">
        <v>9.99</v>
      </c>
      <c r="H29" t="n">
        <v>7</v>
      </c>
      <c r="I29" t="n">
        <v>4</v>
      </c>
      <c r="J29" t="n">
        <v>-1</v>
      </c>
      <c r="K29" t="n">
        <v>-1</v>
      </c>
      <c r="L29">
        <f>HYPERLINK("https://www.defined.fi/sol/5PHGgTLR82QS66HGbRrJDr6GxbgNFHLJ4fwJD3rdpump?maker=3i6jt3EcfWQMzBvbcnA5byiRq12Qbm2LDht9vG3FvuHw","https://www.defined.fi/sol/5PHGgTLR82QS66HGbRrJDr6GxbgNFHLJ4fwJD3rdpump?maker=3i6jt3EcfWQMzBvbcnA5byiRq12Qbm2LDht9vG3FvuHw")</f>
        <v/>
      </c>
      <c r="M29">
        <f>HYPERLINK("https://dexscreener.com/solana/5PHGgTLR82QS66HGbRrJDr6GxbgNFHLJ4fwJD3rdpump?maker=3i6jt3EcfWQMzBvbcnA5byiRq12Qbm2LDht9vG3FvuHw","https://dexscreener.com/solana/5PHGgTLR82QS66HGbRrJDr6GxbgNFHLJ4fwJD3rdpump?maker=3i6jt3EcfWQMzBvbcnA5byiRq12Qbm2LDht9vG3FvuHw")</f>
        <v/>
      </c>
    </row>
    <row r="30">
      <c r="A30" t="inlineStr">
        <is>
          <t>BnyK5ccegzrpEcv9UH5GPF8fZwV865m33pGi2Uk7cXQ7</t>
        </is>
      </c>
      <c r="B30" t="inlineStr">
        <is>
          <t>moment</t>
        </is>
      </c>
      <c r="C30" t="n">
        <v>0</v>
      </c>
      <c r="D30" t="n">
        <v>-0.012</v>
      </c>
      <c r="E30" t="n">
        <v>-0.01</v>
      </c>
      <c r="F30" t="n">
        <v>0.984</v>
      </c>
      <c r="G30" t="n">
        <v>0.972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HYPERLINK("https://www.defined.fi/sol/BnyK5ccegzrpEcv9UH5GPF8fZwV865m33pGi2Uk7cXQ7?maker=3i6jt3EcfWQMzBvbcnA5byiRq12Qbm2LDht9vG3FvuHw","https://www.defined.fi/sol/BnyK5ccegzrpEcv9UH5GPF8fZwV865m33pGi2Uk7cXQ7?maker=3i6jt3EcfWQMzBvbcnA5byiRq12Qbm2LDht9vG3FvuHw")</f>
        <v/>
      </c>
      <c r="M30">
        <f>HYPERLINK("https://dexscreener.com/solana/BnyK5ccegzrpEcv9UH5GPF8fZwV865m33pGi2Uk7cXQ7?maker=3i6jt3EcfWQMzBvbcnA5byiRq12Qbm2LDht9vG3FvuHw","https://dexscreener.com/solana/BnyK5ccegzrpEcv9UH5GPF8fZwV865m33pGi2Uk7cXQ7?maker=3i6jt3EcfWQMzBvbcnA5byiRq12Qbm2LDht9vG3FvuHw")</f>
        <v/>
      </c>
    </row>
    <row r="31">
      <c r="A31" t="inlineStr">
        <is>
          <t>HKkCs86LbHpqpjzywXcNcSgAfsaktK2utsz3HuAznCTX</t>
        </is>
      </c>
      <c r="B31" t="inlineStr">
        <is>
          <t>JIHAD</t>
        </is>
      </c>
      <c r="C31" t="n">
        <v>0</v>
      </c>
      <c r="D31" t="n">
        <v>-0.733</v>
      </c>
      <c r="E31" t="n">
        <v>-0.9</v>
      </c>
      <c r="F31" t="n">
        <v>0.8169999999999999</v>
      </c>
      <c r="G31" t="n">
        <v>0</v>
      </c>
      <c r="H31" t="n">
        <v>2</v>
      </c>
      <c r="I31" t="n">
        <v>0</v>
      </c>
      <c r="J31" t="n">
        <v>-1</v>
      </c>
      <c r="K31" t="n">
        <v>-1</v>
      </c>
      <c r="L31">
        <f>HYPERLINK("https://www.defined.fi/sol/HKkCs86LbHpqpjzywXcNcSgAfsaktK2utsz3HuAznCTX?maker=3i6jt3EcfWQMzBvbcnA5byiRq12Qbm2LDht9vG3FvuHw","https://www.defined.fi/sol/HKkCs86LbHpqpjzywXcNcSgAfsaktK2utsz3HuAznCTX?maker=3i6jt3EcfWQMzBvbcnA5byiRq12Qbm2LDht9vG3FvuHw")</f>
        <v/>
      </c>
      <c r="M31">
        <f>HYPERLINK("https://dexscreener.com/solana/HKkCs86LbHpqpjzywXcNcSgAfsaktK2utsz3HuAznCTX?maker=3i6jt3EcfWQMzBvbcnA5byiRq12Qbm2LDht9vG3FvuHw","https://dexscreener.com/solana/HKkCs86LbHpqpjzywXcNcSgAfsaktK2utsz3HuAznCTX?maker=3i6jt3EcfWQMzBvbcnA5byiRq12Qbm2LDht9vG3FvuHw")</f>
        <v/>
      </c>
    </row>
    <row r="32">
      <c r="A32" t="inlineStr">
        <is>
          <t>Gm1vK3nbYjDaQgvzJRUy1uMaJN2mxTKM3BASGYPupump</t>
        </is>
      </c>
      <c r="B32" t="inlineStr">
        <is>
          <t>0xG</t>
        </is>
      </c>
      <c r="C32" t="n">
        <v>0</v>
      </c>
      <c r="D32" t="n">
        <v>0.035</v>
      </c>
      <c r="E32" t="n">
        <v>-1</v>
      </c>
      <c r="F32" t="n">
        <v>0.399</v>
      </c>
      <c r="G32" t="n">
        <v>0.434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HYPERLINK("https://www.defined.fi/sol/Gm1vK3nbYjDaQgvzJRUy1uMaJN2mxTKM3BASGYPupump?maker=3i6jt3EcfWQMzBvbcnA5byiRq12Qbm2LDht9vG3FvuHw","https://www.defined.fi/sol/Gm1vK3nbYjDaQgvzJRUy1uMaJN2mxTKM3BASGYPupump?maker=3i6jt3EcfWQMzBvbcnA5byiRq12Qbm2LDht9vG3FvuHw")</f>
        <v/>
      </c>
      <c r="M32">
        <f>HYPERLINK("https://dexscreener.com/solana/Gm1vK3nbYjDaQgvzJRUy1uMaJN2mxTKM3BASGYPupump?maker=3i6jt3EcfWQMzBvbcnA5byiRq12Qbm2LDht9vG3FvuHw","https://dexscreener.com/solana/Gm1vK3nbYjDaQgvzJRUy1uMaJN2mxTKM3BASGYPupump?maker=3i6jt3EcfWQMzBvbcnA5byiRq12Qbm2LDht9vG3FvuHw")</f>
        <v/>
      </c>
    </row>
    <row r="33">
      <c r="A33" t="inlineStr">
        <is>
          <t>3Ei8SaoL4JWZv1XsWePqiAjVtb7QtpJbV2TSuURmpump</t>
        </is>
      </c>
      <c r="B33" t="inlineStr">
        <is>
          <t>Kiri</t>
        </is>
      </c>
      <c r="C33" t="n">
        <v>0</v>
      </c>
      <c r="D33" t="n">
        <v>-3.25</v>
      </c>
      <c r="E33" t="n">
        <v>-0.78</v>
      </c>
      <c r="F33" t="n">
        <v>4.19</v>
      </c>
      <c r="G33" t="n">
        <v>0.944</v>
      </c>
      <c r="H33" t="n">
        <v>3</v>
      </c>
      <c r="I33" t="n">
        <v>1</v>
      </c>
      <c r="J33" t="n">
        <v>-1</v>
      </c>
      <c r="K33" t="n">
        <v>-1</v>
      </c>
      <c r="L33">
        <f>HYPERLINK("https://www.defined.fi/sol/3Ei8SaoL4JWZv1XsWePqiAjVtb7QtpJbV2TSuURmpump?maker=3i6jt3EcfWQMzBvbcnA5byiRq12Qbm2LDht9vG3FvuHw","https://www.defined.fi/sol/3Ei8SaoL4JWZv1XsWePqiAjVtb7QtpJbV2TSuURmpump?maker=3i6jt3EcfWQMzBvbcnA5byiRq12Qbm2LDht9vG3FvuHw")</f>
        <v/>
      </c>
      <c r="M33">
        <f>HYPERLINK("https://dexscreener.com/solana/3Ei8SaoL4JWZv1XsWePqiAjVtb7QtpJbV2TSuURmpump?maker=3i6jt3EcfWQMzBvbcnA5byiRq12Qbm2LDht9vG3FvuHw","https://dexscreener.com/solana/3Ei8SaoL4JWZv1XsWePqiAjVtb7QtpJbV2TSuURmpump?maker=3i6jt3EcfWQMzBvbcnA5byiRq12Qbm2LDht9vG3FvuHw")</f>
        <v/>
      </c>
    </row>
    <row r="34">
      <c r="A34" t="inlineStr">
        <is>
          <t>BGa9RyRutfEPBQkxQJaMsYXAqUwmbFtvmiiZVMkCpump</t>
        </is>
      </c>
      <c r="B34" t="inlineStr">
        <is>
          <t>TCA</t>
        </is>
      </c>
      <c r="C34" t="n">
        <v>0</v>
      </c>
      <c r="D34" t="n">
        <v>-0.952</v>
      </c>
      <c r="E34" t="n">
        <v>-0.96</v>
      </c>
      <c r="F34" t="n">
        <v>0.99</v>
      </c>
      <c r="G34" t="n">
        <v>0</v>
      </c>
      <c r="H34" t="n">
        <v>1</v>
      </c>
      <c r="I34" t="n">
        <v>0</v>
      </c>
      <c r="J34" t="n">
        <v>-1</v>
      </c>
      <c r="K34" t="n">
        <v>-1</v>
      </c>
      <c r="L34">
        <f>HYPERLINK("https://www.defined.fi/sol/BGa9RyRutfEPBQkxQJaMsYXAqUwmbFtvmiiZVMkCpump?maker=3i6jt3EcfWQMzBvbcnA5byiRq12Qbm2LDht9vG3FvuHw","https://www.defined.fi/sol/BGa9RyRutfEPBQkxQJaMsYXAqUwmbFtvmiiZVMkCpump?maker=3i6jt3EcfWQMzBvbcnA5byiRq12Qbm2LDht9vG3FvuHw")</f>
        <v/>
      </c>
      <c r="M34">
        <f>HYPERLINK("https://dexscreener.com/solana/BGa9RyRutfEPBQkxQJaMsYXAqUwmbFtvmiiZVMkCpump?maker=3i6jt3EcfWQMzBvbcnA5byiRq12Qbm2LDht9vG3FvuHw","https://dexscreener.com/solana/BGa9RyRutfEPBQkxQJaMsYXAqUwmbFtvmiiZVMkCpump?maker=3i6jt3EcfWQMzBvbcnA5byiRq12Qbm2LDht9vG3FvuHw")</f>
        <v/>
      </c>
    </row>
    <row r="35">
      <c r="A35" t="inlineStr">
        <is>
          <t>5pH1BxNLatQ22m77ht7rQHxbPiC6tJu5fk2AY4tSpump</t>
        </is>
      </c>
      <c r="B35" t="inlineStr">
        <is>
          <t>autism</t>
        </is>
      </c>
      <c r="C35" t="n">
        <v>0</v>
      </c>
      <c r="D35" t="n">
        <v>-0.625</v>
      </c>
      <c r="E35" t="n">
        <v>-0.14</v>
      </c>
      <c r="F35" t="n">
        <v>4.36</v>
      </c>
      <c r="G35" t="n">
        <v>3.74</v>
      </c>
      <c r="H35" t="n">
        <v>5</v>
      </c>
      <c r="I35" t="n">
        <v>3</v>
      </c>
      <c r="J35" t="n">
        <v>-1</v>
      </c>
      <c r="K35" t="n">
        <v>-1</v>
      </c>
      <c r="L35">
        <f>HYPERLINK("https://www.defined.fi/sol/5pH1BxNLatQ22m77ht7rQHxbPiC6tJu5fk2AY4tSpump?maker=3i6jt3EcfWQMzBvbcnA5byiRq12Qbm2LDht9vG3FvuHw","https://www.defined.fi/sol/5pH1BxNLatQ22m77ht7rQHxbPiC6tJu5fk2AY4tSpump?maker=3i6jt3EcfWQMzBvbcnA5byiRq12Qbm2LDht9vG3FvuHw")</f>
        <v/>
      </c>
      <c r="M35">
        <f>HYPERLINK("https://dexscreener.com/solana/5pH1BxNLatQ22m77ht7rQHxbPiC6tJu5fk2AY4tSpump?maker=3i6jt3EcfWQMzBvbcnA5byiRq12Qbm2LDht9vG3FvuHw","https://dexscreener.com/solana/5pH1BxNLatQ22m77ht7rQHxbPiC6tJu5fk2AY4tSpump?maker=3i6jt3EcfWQMzBvbcnA5byiRq12Qbm2LDht9vG3FvuHw")</f>
        <v/>
      </c>
    </row>
    <row r="36">
      <c r="A36" t="inlineStr">
        <is>
          <t>GYa2UHexkfBq4yi4Kdf51WVjLww3ZgNea4hML4WSpump</t>
        </is>
      </c>
      <c r="B36" t="inlineStr">
        <is>
          <t>wip</t>
        </is>
      </c>
      <c r="C36" t="n">
        <v>0</v>
      </c>
      <c r="D36" t="n">
        <v>-0.357</v>
      </c>
      <c r="E36" t="n">
        <v>-1</v>
      </c>
      <c r="F36" t="n">
        <v>0.768</v>
      </c>
      <c r="G36" t="n">
        <v>0.411</v>
      </c>
      <c r="H36" t="n">
        <v>2</v>
      </c>
      <c r="I36" t="n">
        <v>1</v>
      </c>
      <c r="J36" t="n">
        <v>-1</v>
      </c>
      <c r="K36" t="n">
        <v>-1</v>
      </c>
      <c r="L36">
        <f>HYPERLINK("https://www.defined.fi/sol/GYa2UHexkfBq4yi4Kdf51WVjLww3ZgNea4hML4WSpump?maker=3i6jt3EcfWQMzBvbcnA5byiRq12Qbm2LDht9vG3FvuHw","https://www.defined.fi/sol/GYa2UHexkfBq4yi4Kdf51WVjLww3ZgNea4hML4WSpump?maker=3i6jt3EcfWQMzBvbcnA5byiRq12Qbm2LDht9vG3FvuHw")</f>
        <v/>
      </c>
      <c r="M36">
        <f>HYPERLINK("https://dexscreener.com/solana/GYa2UHexkfBq4yi4Kdf51WVjLww3ZgNea4hML4WSpump?maker=3i6jt3EcfWQMzBvbcnA5byiRq12Qbm2LDht9vG3FvuHw","https://dexscreener.com/solana/GYa2UHexkfBq4yi4Kdf51WVjLww3ZgNea4hML4WSpump?maker=3i6jt3EcfWQMzBvbcnA5byiRq12Qbm2LDht9vG3FvuHw")</f>
        <v/>
      </c>
    </row>
    <row r="37">
      <c r="A37" t="inlineStr">
        <is>
          <t>3Rn4R1jhVLeYkfqqwDcsK8aUWJdTz8aq2o5xcTAwpump</t>
        </is>
      </c>
      <c r="B37" t="inlineStr">
        <is>
          <t>AA</t>
        </is>
      </c>
      <c r="C37" t="n">
        <v>0</v>
      </c>
      <c r="D37" t="n">
        <v>-0.569</v>
      </c>
      <c r="E37" t="n">
        <v>-0.8100000000000001</v>
      </c>
      <c r="F37" t="n">
        <v>0.703</v>
      </c>
      <c r="G37" t="n">
        <v>0</v>
      </c>
      <c r="H37" t="n">
        <v>1</v>
      </c>
      <c r="I37" t="n">
        <v>0</v>
      </c>
      <c r="J37" t="n">
        <v>-1</v>
      </c>
      <c r="K37" t="n">
        <v>-1</v>
      </c>
      <c r="L37">
        <f>HYPERLINK("https://www.defined.fi/sol/3Rn4R1jhVLeYkfqqwDcsK8aUWJdTz8aq2o5xcTAwpump?maker=3i6jt3EcfWQMzBvbcnA5byiRq12Qbm2LDht9vG3FvuHw","https://www.defined.fi/sol/3Rn4R1jhVLeYkfqqwDcsK8aUWJdTz8aq2o5xcTAwpump?maker=3i6jt3EcfWQMzBvbcnA5byiRq12Qbm2LDht9vG3FvuHw")</f>
        <v/>
      </c>
      <c r="M37">
        <f>HYPERLINK("https://dexscreener.com/solana/3Rn4R1jhVLeYkfqqwDcsK8aUWJdTz8aq2o5xcTAwpump?maker=3i6jt3EcfWQMzBvbcnA5byiRq12Qbm2LDht9vG3FvuHw","https://dexscreener.com/solana/3Rn4R1jhVLeYkfqqwDcsK8aUWJdTz8aq2o5xcTAwpump?maker=3i6jt3EcfWQMzBvbcnA5byiRq12Qbm2LDht9vG3FvuHw")</f>
        <v/>
      </c>
    </row>
    <row r="38">
      <c r="A38" t="inlineStr">
        <is>
          <t>83TCMf5Ke1k1tRo494gWcBoER2bYHRqr4WtQ3RfKpump</t>
        </is>
      </c>
      <c r="B38" t="inlineStr">
        <is>
          <t>TAO</t>
        </is>
      </c>
      <c r="C38" t="n">
        <v>0</v>
      </c>
      <c r="D38" t="n">
        <v>-0.279</v>
      </c>
      <c r="E38" t="n">
        <v>-1</v>
      </c>
      <c r="F38" t="n">
        <v>0.998</v>
      </c>
      <c r="G38" t="n">
        <v>0.718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HYPERLINK("https://www.defined.fi/sol/83TCMf5Ke1k1tRo494gWcBoER2bYHRqr4WtQ3RfKpump?maker=3i6jt3EcfWQMzBvbcnA5byiRq12Qbm2LDht9vG3FvuHw","https://www.defined.fi/sol/83TCMf5Ke1k1tRo494gWcBoER2bYHRqr4WtQ3RfKpump?maker=3i6jt3EcfWQMzBvbcnA5byiRq12Qbm2LDht9vG3FvuHw")</f>
        <v/>
      </c>
      <c r="M38">
        <f>HYPERLINK("https://dexscreener.com/solana/83TCMf5Ke1k1tRo494gWcBoER2bYHRqr4WtQ3RfKpump?maker=3i6jt3EcfWQMzBvbcnA5byiRq12Qbm2LDht9vG3FvuHw","https://dexscreener.com/solana/83TCMf5Ke1k1tRo494gWcBoER2bYHRqr4WtQ3RfKpump?maker=3i6jt3EcfWQMzBvbcnA5byiRq12Qbm2LDht9vG3FvuHw")</f>
        <v/>
      </c>
    </row>
    <row r="39">
      <c r="A39" t="inlineStr">
        <is>
          <t>AWK196NDKJMEuuHZrWQP1ozJRSQ4sQ48P6hHZ2nrpump</t>
        </is>
      </c>
      <c r="B39" t="inlineStr">
        <is>
          <t>ampdot</t>
        </is>
      </c>
      <c r="C39" t="n">
        <v>0</v>
      </c>
      <c r="D39" t="n">
        <v>-0.493</v>
      </c>
      <c r="E39" t="n">
        <v>-0.51</v>
      </c>
      <c r="F39" t="n">
        <v>0.971</v>
      </c>
      <c r="G39" t="n">
        <v>0.479</v>
      </c>
      <c r="H39" t="n">
        <v>1</v>
      </c>
      <c r="I39" t="n">
        <v>1</v>
      </c>
      <c r="J39" t="n">
        <v>-1</v>
      </c>
      <c r="K39" t="n">
        <v>-1</v>
      </c>
      <c r="L39">
        <f>HYPERLINK("https://www.defined.fi/sol/AWK196NDKJMEuuHZrWQP1ozJRSQ4sQ48P6hHZ2nrpump?maker=3i6jt3EcfWQMzBvbcnA5byiRq12Qbm2LDht9vG3FvuHw","https://www.defined.fi/sol/AWK196NDKJMEuuHZrWQP1ozJRSQ4sQ48P6hHZ2nrpump?maker=3i6jt3EcfWQMzBvbcnA5byiRq12Qbm2LDht9vG3FvuHw")</f>
        <v/>
      </c>
      <c r="M39">
        <f>HYPERLINK("https://dexscreener.com/solana/AWK196NDKJMEuuHZrWQP1ozJRSQ4sQ48P6hHZ2nrpump?maker=3i6jt3EcfWQMzBvbcnA5byiRq12Qbm2LDht9vG3FvuHw","https://dexscreener.com/solana/AWK196NDKJMEuuHZrWQP1ozJRSQ4sQ48P6hHZ2nrpump?maker=3i6jt3EcfWQMzBvbcnA5byiRq12Qbm2LDht9vG3FvuHw")</f>
        <v/>
      </c>
    </row>
    <row r="40">
      <c r="A40" t="inlineStr">
        <is>
          <t>EYM9RgX3S7QqdzUVXK2UuVsy4SH81FX8FHCYqQe1pump</t>
        </is>
      </c>
      <c r="B40" t="inlineStr">
        <is>
          <t>VICTIM</t>
        </is>
      </c>
      <c r="C40" t="n">
        <v>0</v>
      </c>
      <c r="D40" t="n">
        <v>-0.127</v>
      </c>
      <c r="E40" t="n">
        <v>-0.09</v>
      </c>
      <c r="F40" t="n">
        <v>1.46</v>
      </c>
      <c r="G40" t="n">
        <v>1.33</v>
      </c>
      <c r="H40" t="n">
        <v>2</v>
      </c>
      <c r="I40" t="n">
        <v>1</v>
      </c>
      <c r="J40" t="n">
        <v>-1</v>
      </c>
      <c r="K40" t="n">
        <v>-1</v>
      </c>
      <c r="L40">
        <f>HYPERLINK("https://www.defined.fi/sol/EYM9RgX3S7QqdzUVXK2UuVsy4SH81FX8FHCYqQe1pump?maker=3i6jt3EcfWQMzBvbcnA5byiRq12Qbm2LDht9vG3FvuHw","https://www.defined.fi/sol/EYM9RgX3S7QqdzUVXK2UuVsy4SH81FX8FHCYqQe1pump?maker=3i6jt3EcfWQMzBvbcnA5byiRq12Qbm2LDht9vG3FvuHw")</f>
        <v/>
      </c>
      <c r="M40">
        <f>HYPERLINK("https://dexscreener.com/solana/EYM9RgX3S7QqdzUVXK2UuVsy4SH81FX8FHCYqQe1pump?maker=3i6jt3EcfWQMzBvbcnA5byiRq12Qbm2LDht9vG3FvuHw","https://dexscreener.com/solana/EYM9RgX3S7QqdzUVXK2UuVsy4SH81FX8FHCYqQe1pump?maker=3i6jt3EcfWQMzBvbcnA5byiRq12Qbm2LDht9vG3FvuHw")</f>
        <v/>
      </c>
    </row>
    <row r="41">
      <c r="A41" t="inlineStr">
        <is>
          <t>7PRQu5RLBYJhHUEdpMmZqy1b2D3fRiyLBrK1rW1Cpump</t>
        </is>
      </c>
      <c r="B41" t="inlineStr">
        <is>
          <t>AISHN</t>
        </is>
      </c>
      <c r="C41" t="n">
        <v>0</v>
      </c>
      <c r="D41" t="n">
        <v>-0.254</v>
      </c>
      <c r="E41" t="n">
        <v>-1</v>
      </c>
      <c r="F41" t="n">
        <v>0.525</v>
      </c>
      <c r="G41" t="n">
        <v>0.271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HYPERLINK("https://www.defined.fi/sol/7PRQu5RLBYJhHUEdpMmZqy1b2D3fRiyLBrK1rW1Cpump?maker=3i6jt3EcfWQMzBvbcnA5byiRq12Qbm2LDht9vG3FvuHw","https://www.defined.fi/sol/7PRQu5RLBYJhHUEdpMmZqy1b2D3fRiyLBrK1rW1Cpump?maker=3i6jt3EcfWQMzBvbcnA5byiRq12Qbm2LDht9vG3FvuHw")</f>
        <v/>
      </c>
      <c r="M41">
        <f>HYPERLINK("https://dexscreener.com/solana/7PRQu5RLBYJhHUEdpMmZqy1b2D3fRiyLBrK1rW1Cpump?maker=3i6jt3EcfWQMzBvbcnA5byiRq12Qbm2LDht9vG3FvuHw","https://dexscreener.com/solana/7PRQu5RLBYJhHUEdpMmZqy1b2D3fRiyLBrK1rW1Cpump?maker=3i6jt3EcfWQMzBvbcnA5byiRq12Qbm2LDht9vG3FvuHw")</f>
        <v/>
      </c>
    </row>
    <row r="42">
      <c r="A42" t="inlineStr">
        <is>
          <t>EZP1QeAr2gwYqVo4myDamPRpj1TAskNhPpdFTyPcpump</t>
        </is>
      </c>
      <c r="B42" t="inlineStr">
        <is>
          <t>Levi</t>
        </is>
      </c>
      <c r="C42" t="n">
        <v>0</v>
      </c>
      <c r="D42" t="n">
        <v>-0.464</v>
      </c>
      <c r="E42" t="n">
        <v>-1</v>
      </c>
      <c r="F42" t="n">
        <v>0.923</v>
      </c>
      <c r="G42" t="n">
        <v>0.459</v>
      </c>
      <c r="H42" t="n">
        <v>3</v>
      </c>
      <c r="I42" t="n">
        <v>1</v>
      </c>
      <c r="J42" t="n">
        <v>-1</v>
      </c>
      <c r="K42" t="n">
        <v>-1</v>
      </c>
      <c r="L42">
        <f>HYPERLINK("https://www.defined.fi/sol/EZP1QeAr2gwYqVo4myDamPRpj1TAskNhPpdFTyPcpump?maker=3i6jt3EcfWQMzBvbcnA5byiRq12Qbm2LDht9vG3FvuHw","https://www.defined.fi/sol/EZP1QeAr2gwYqVo4myDamPRpj1TAskNhPpdFTyPcpump?maker=3i6jt3EcfWQMzBvbcnA5byiRq12Qbm2LDht9vG3FvuHw")</f>
        <v/>
      </c>
      <c r="M42">
        <f>HYPERLINK("https://dexscreener.com/solana/EZP1QeAr2gwYqVo4myDamPRpj1TAskNhPpdFTyPcpump?maker=3i6jt3EcfWQMzBvbcnA5byiRq12Qbm2LDht9vG3FvuHw","https://dexscreener.com/solana/EZP1QeAr2gwYqVo4myDamPRpj1TAskNhPpdFTyPcpump?maker=3i6jt3EcfWQMzBvbcnA5byiRq12Qbm2LDht9vG3FvuHw")</f>
        <v/>
      </c>
    </row>
    <row r="43">
      <c r="A43" t="inlineStr">
        <is>
          <t>EkBaubWLFiovf1bYVNUTTwvUST3KWS5TRaGKHX62pump</t>
        </is>
      </c>
      <c r="B43" t="inlineStr">
        <is>
          <t>Bonnie</t>
        </is>
      </c>
      <c r="C43" t="n">
        <v>0</v>
      </c>
      <c r="D43" t="n">
        <v>0.08799999999999999</v>
      </c>
      <c r="E43" t="n">
        <v>-1</v>
      </c>
      <c r="F43" t="n">
        <v>0.78</v>
      </c>
      <c r="G43" t="n">
        <v>0.868</v>
      </c>
      <c r="H43" t="n">
        <v>1</v>
      </c>
      <c r="I43" t="n">
        <v>1</v>
      </c>
      <c r="J43" t="n">
        <v>-1</v>
      </c>
      <c r="K43" t="n">
        <v>-1</v>
      </c>
      <c r="L43">
        <f>HYPERLINK("https://www.defined.fi/sol/EkBaubWLFiovf1bYVNUTTwvUST3KWS5TRaGKHX62pump?maker=3i6jt3EcfWQMzBvbcnA5byiRq12Qbm2LDht9vG3FvuHw","https://www.defined.fi/sol/EkBaubWLFiovf1bYVNUTTwvUST3KWS5TRaGKHX62pump?maker=3i6jt3EcfWQMzBvbcnA5byiRq12Qbm2LDht9vG3FvuHw")</f>
        <v/>
      </c>
      <c r="M43">
        <f>HYPERLINK("https://dexscreener.com/solana/EkBaubWLFiovf1bYVNUTTwvUST3KWS5TRaGKHX62pump?maker=3i6jt3EcfWQMzBvbcnA5byiRq12Qbm2LDht9vG3FvuHw","https://dexscreener.com/solana/EkBaubWLFiovf1bYVNUTTwvUST3KWS5TRaGKHX62pump?maker=3i6jt3EcfWQMzBvbcnA5byiRq12Qbm2LDht9vG3FvuHw")</f>
        <v/>
      </c>
    </row>
    <row r="44">
      <c r="A44" t="inlineStr">
        <is>
          <t>HDzubai5wnyK3EpcgvAT5joHXpBxxRAB4Zm5RZPzpump</t>
        </is>
      </c>
      <c r="B44" t="inlineStr">
        <is>
          <t>SHAUN</t>
        </is>
      </c>
      <c r="C44" t="n">
        <v>0</v>
      </c>
      <c r="D44" t="n">
        <v>0.074</v>
      </c>
      <c r="E44" t="n">
        <v>-1</v>
      </c>
      <c r="F44" t="n">
        <v>0.55</v>
      </c>
      <c r="G44" t="n">
        <v>0.624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HYPERLINK("https://www.defined.fi/sol/HDzubai5wnyK3EpcgvAT5joHXpBxxRAB4Zm5RZPzpump?maker=3i6jt3EcfWQMzBvbcnA5byiRq12Qbm2LDht9vG3FvuHw","https://www.defined.fi/sol/HDzubai5wnyK3EpcgvAT5joHXpBxxRAB4Zm5RZPzpump?maker=3i6jt3EcfWQMzBvbcnA5byiRq12Qbm2LDht9vG3FvuHw")</f>
        <v/>
      </c>
      <c r="M44">
        <f>HYPERLINK("https://dexscreener.com/solana/HDzubai5wnyK3EpcgvAT5joHXpBxxRAB4Zm5RZPzpump?maker=3i6jt3EcfWQMzBvbcnA5byiRq12Qbm2LDht9vG3FvuHw","https://dexscreener.com/solana/HDzubai5wnyK3EpcgvAT5joHXpBxxRAB4Zm5RZPzpump?maker=3i6jt3EcfWQMzBvbcnA5byiRq12Qbm2LDht9vG3FvuHw")</f>
        <v/>
      </c>
    </row>
    <row r="45">
      <c r="A45" t="inlineStr">
        <is>
          <t>C6LfXPEyvf6v1gfjEMBNiYx1TPzg1fKASUU4Y22upump</t>
        </is>
      </c>
      <c r="B45" t="inlineStr">
        <is>
          <t>hiveminds</t>
        </is>
      </c>
      <c r="C45" t="n">
        <v>0</v>
      </c>
      <c r="D45" t="n">
        <v>0.104</v>
      </c>
      <c r="E45" t="n">
        <v>-1</v>
      </c>
      <c r="F45" t="n">
        <v>1.52</v>
      </c>
      <c r="G45" t="n">
        <v>1.63</v>
      </c>
      <c r="H45" t="n">
        <v>2</v>
      </c>
      <c r="I45" t="n">
        <v>2</v>
      </c>
      <c r="J45" t="n">
        <v>-1</v>
      </c>
      <c r="K45" t="n">
        <v>-1</v>
      </c>
      <c r="L45">
        <f>HYPERLINK("https://www.defined.fi/sol/C6LfXPEyvf6v1gfjEMBNiYx1TPzg1fKASUU4Y22upump?maker=3i6jt3EcfWQMzBvbcnA5byiRq12Qbm2LDht9vG3FvuHw","https://www.defined.fi/sol/C6LfXPEyvf6v1gfjEMBNiYx1TPzg1fKASUU4Y22upump?maker=3i6jt3EcfWQMzBvbcnA5byiRq12Qbm2LDht9vG3FvuHw")</f>
        <v/>
      </c>
      <c r="M45">
        <f>HYPERLINK("https://dexscreener.com/solana/C6LfXPEyvf6v1gfjEMBNiYx1TPzg1fKASUU4Y22upump?maker=3i6jt3EcfWQMzBvbcnA5byiRq12Qbm2LDht9vG3FvuHw","https://dexscreener.com/solana/C6LfXPEyvf6v1gfjEMBNiYx1TPzg1fKASUU4Y22upump?maker=3i6jt3EcfWQMzBvbcnA5byiRq12Qbm2LDht9vG3FvuHw")</f>
        <v/>
      </c>
    </row>
    <row r="46">
      <c r="A46" t="inlineStr">
        <is>
          <t>BmJyxXNrxeiG9wjjHYP86iuLhjFShoCdahrMhGbjpump</t>
        </is>
      </c>
      <c r="B46" t="inlineStr">
        <is>
          <t>unknown_BmJy</t>
        </is>
      </c>
      <c r="C46" t="n">
        <v>1</v>
      </c>
      <c r="D46" t="n">
        <v>0.019</v>
      </c>
      <c r="E46" t="n">
        <v>-1</v>
      </c>
      <c r="F46" t="n">
        <v>0.802</v>
      </c>
      <c r="G46" t="n">
        <v>0.821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HYPERLINK("https://www.defined.fi/sol/BmJyxXNrxeiG9wjjHYP86iuLhjFShoCdahrMhGbjpump?maker=3i6jt3EcfWQMzBvbcnA5byiRq12Qbm2LDht9vG3FvuHw","https://www.defined.fi/sol/BmJyxXNrxeiG9wjjHYP86iuLhjFShoCdahrMhGbjpump?maker=3i6jt3EcfWQMzBvbcnA5byiRq12Qbm2LDht9vG3FvuHw")</f>
        <v/>
      </c>
      <c r="M46">
        <f>HYPERLINK("https://dexscreener.com/solana/BmJyxXNrxeiG9wjjHYP86iuLhjFShoCdahrMhGbjpump?maker=3i6jt3EcfWQMzBvbcnA5byiRq12Qbm2LDht9vG3FvuHw","https://dexscreener.com/solana/BmJyxXNrxeiG9wjjHYP86iuLhjFShoCdahrMhGbjpump?maker=3i6jt3EcfWQMzBvbcnA5byiRq12Qbm2LDht9vG3FvuHw")</f>
        <v/>
      </c>
    </row>
    <row r="47">
      <c r="A47" t="inlineStr">
        <is>
          <t>H2c31USxu35MDkBrGph8pUDUnmzo2e4Rf4hnvL2Upump</t>
        </is>
      </c>
      <c r="B47" t="inlineStr">
        <is>
          <t>Shoggoth</t>
        </is>
      </c>
      <c r="C47" t="n">
        <v>1</v>
      </c>
      <c r="D47" t="n">
        <v>0.029</v>
      </c>
      <c r="E47" t="n">
        <v>0.06</v>
      </c>
      <c r="F47" t="n">
        <v>0.487</v>
      </c>
      <c r="G47" t="n">
        <v>0.516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HYPERLINK("https://www.defined.fi/sol/H2c31USxu35MDkBrGph8pUDUnmzo2e4Rf4hnvL2Upump?maker=3i6jt3EcfWQMzBvbcnA5byiRq12Qbm2LDht9vG3FvuHw","https://www.defined.fi/sol/H2c31USxu35MDkBrGph8pUDUnmzo2e4Rf4hnvL2Upump?maker=3i6jt3EcfWQMzBvbcnA5byiRq12Qbm2LDht9vG3FvuHw")</f>
        <v/>
      </c>
      <c r="M47">
        <f>HYPERLINK("https://dexscreener.com/solana/H2c31USxu35MDkBrGph8pUDUnmzo2e4Rf4hnvL2Upump?maker=3i6jt3EcfWQMzBvbcnA5byiRq12Qbm2LDht9vG3FvuHw","https://dexscreener.com/solana/H2c31USxu35MDkBrGph8pUDUnmzo2e4Rf4hnvL2Upump?maker=3i6jt3EcfWQMzBvbcnA5byiRq12Qbm2LDht9vG3FvuHw")</f>
        <v/>
      </c>
    </row>
    <row r="48">
      <c r="A48" t="inlineStr">
        <is>
          <t>CLmkmdeeDqZRciDPrpVS8JtFj2g1hh8U4XQmQishpump</t>
        </is>
      </c>
      <c r="B48" t="inlineStr">
        <is>
          <t>GASPODE</t>
        </is>
      </c>
      <c r="C48" t="n">
        <v>1</v>
      </c>
      <c r="D48" t="n">
        <v>-0.208</v>
      </c>
      <c r="E48" t="n">
        <v>-0.07000000000000001</v>
      </c>
      <c r="F48" t="n">
        <v>2.92</v>
      </c>
      <c r="G48" t="n">
        <v>2.72</v>
      </c>
      <c r="H48" t="n">
        <v>2</v>
      </c>
      <c r="I48" t="n">
        <v>2</v>
      </c>
      <c r="J48" t="n">
        <v>-1</v>
      </c>
      <c r="K48" t="n">
        <v>-1</v>
      </c>
      <c r="L48">
        <f>HYPERLINK("https://www.defined.fi/sol/CLmkmdeeDqZRciDPrpVS8JtFj2g1hh8U4XQmQishpump?maker=3i6jt3EcfWQMzBvbcnA5byiRq12Qbm2LDht9vG3FvuHw","https://www.defined.fi/sol/CLmkmdeeDqZRciDPrpVS8JtFj2g1hh8U4XQmQishpump?maker=3i6jt3EcfWQMzBvbcnA5byiRq12Qbm2LDht9vG3FvuHw")</f>
        <v/>
      </c>
      <c r="M48">
        <f>HYPERLINK("https://dexscreener.com/solana/CLmkmdeeDqZRciDPrpVS8JtFj2g1hh8U4XQmQishpump?maker=3i6jt3EcfWQMzBvbcnA5byiRq12Qbm2LDht9vG3FvuHw","https://dexscreener.com/solana/CLmkmdeeDqZRciDPrpVS8JtFj2g1hh8U4XQmQishpump?maker=3i6jt3EcfWQMzBvbcnA5byiRq12Qbm2LDht9vG3FvuHw")</f>
        <v/>
      </c>
    </row>
    <row r="49">
      <c r="A49" t="inlineStr">
        <is>
          <t>6NS1kovudykoKqDPFLrE3nvMuvtoNDCq59XyJW4pump</t>
        </is>
      </c>
      <c r="B49" t="inlineStr">
        <is>
          <t>HOPES</t>
        </is>
      </c>
      <c r="C49" t="n">
        <v>1</v>
      </c>
      <c r="D49" t="n">
        <v>-0.387</v>
      </c>
      <c r="E49" t="n">
        <v>-0.39</v>
      </c>
      <c r="F49" t="n">
        <v>0.982</v>
      </c>
      <c r="G49" t="n">
        <v>0.596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HYPERLINK("https://www.defined.fi/sol/6NS1kovudykoKqDPFLrE3nvMuvtoNDCq59XyJW4pump?maker=3i6jt3EcfWQMzBvbcnA5byiRq12Qbm2LDht9vG3FvuHw","https://www.defined.fi/sol/6NS1kovudykoKqDPFLrE3nvMuvtoNDCq59XyJW4pump?maker=3i6jt3EcfWQMzBvbcnA5byiRq12Qbm2LDht9vG3FvuHw")</f>
        <v/>
      </c>
      <c r="M49">
        <f>HYPERLINK("https://dexscreener.com/solana/6NS1kovudykoKqDPFLrE3nvMuvtoNDCq59XyJW4pump?maker=3i6jt3EcfWQMzBvbcnA5byiRq12Qbm2LDht9vG3FvuHw","https://dexscreener.com/solana/6NS1kovudykoKqDPFLrE3nvMuvtoNDCq59XyJW4pump?maker=3i6jt3EcfWQMzBvbcnA5byiRq12Qbm2LDht9vG3FvuHw")</f>
        <v/>
      </c>
    </row>
    <row r="50">
      <c r="A50" t="inlineStr">
        <is>
          <t>CTvCrYueceHsFHKesn9JmGkscKwDs6akBEhVpb1Cpump</t>
        </is>
      </c>
      <c r="B50" t="inlineStr">
        <is>
          <t>Bagmen</t>
        </is>
      </c>
      <c r="C50" t="n">
        <v>1</v>
      </c>
      <c r="D50" t="n">
        <v>-0.782</v>
      </c>
      <c r="E50" t="n">
        <v>-0.8</v>
      </c>
      <c r="F50" t="n">
        <v>0.975</v>
      </c>
      <c r="G50" t="n">
        <v>0</v>
      </c>
      <c r="H50" t="n">
        <v>1</v>
      </c>
      <c r="I50" t="n">
        <v>0</v>
      </c>
      <c r="J50" t="n">
        <v>-1</v>
      </c>
      <c r="K50" t="n">
        <v>-1</v>
      </c>
      <c r="L50">
        <f>HYPERLINK("https://www.defined.fi/sol/CTvCrYueceHsFHKesn9JmGkscKwDs6akBEhVpb1Cpump?maker=3i6jt3EcfWQMzBvbcnA5byiRq12Qbm2LDht9vG3FvuHw","https://www.defined.fi/sol/CTvCrYueceHsFHKesn9JmGkscKwDs6akBEhVpb1Cpump?maker=3i6jt3EcfWQMzBvbcnA5byiRq12Qbm2LDht9vG3FvuHw")</f>
        <v/>
      </c>
      <c r="M50">
        <f>HYPERLINK("https://dexscreener.com/solana/CTvCrYueceHsFHKesn9JmGkscKwDs6akBEhVpb1Cpump?maker=3i6jt3EcfWQMzBvbcnA5byiRq12Qbm2LDht9vG3FvuHw","https://dexscreener.com/solana/CTvCrYueceHsFHKesn9JmGkscKwDs6akBEhVpb1Cpump?maker=3i6jt3EcfWQMzBvbcnA5byiRq12Qbm2LDht9vG3FvuHw")</f>
        <v/>
      </c>
    </row>
    <row r="51">
      <c r="A51" t="inlineStr">
        <is>
          <t>ETZDTrZp1tWSTPHf22cyUXiv5xGzXuBFEwJAsE8ypump</t>
        </is>
      </c>
      <c r="B51" t="inlineStr">
        <is>
          <t>xcog</t>
        </is>
      </c>
      <c r="C51" t="n">
        <v>1</v>
      </c>
      <c r="D51" t="n">
        <v>15.67</v>
      </c>
      <c r="E51" t="n">
        <v>8.1</v>
      </c>
      <c r="F51" t="n">
        <v>1.93</v>
      </c>
      <c r="G51" t="n">
        <v>17.61</v>
      </c>
      <c r="H51" t="n">
        <v>1</v>
      </c>
      <c r="I51" t="n">
        <v>4</v>
      </c>
      <c r="J51" t="n">
        <v>-1</v>
      </c>
      <c r="K51" t="n">
        <v>-1</v>
      </c>
      <c r="L51">
        <f>HYPERLINK("https://www.defined.fi/sol/ETZDTrZp1tWSTPHf22cyUXiv5xGzXuBFEwJAsE8ypump?maker=3i6jt3EcfWQMzBvbcnA5byiRq12Qbm2LDht9vG3FvuHw","https://www.defined.fi/sol/ETZDTrZp1tWSTPHf22cyUXiv5xGzXuBFEwJAsE8ypump?maker=3i6jt3EcfWQMzBvbcnA5byiRq12Qbm2LDht9vG3FvuHw")</f>
        <v/>
      </c>
      <c r="M51">
        <f>HYPERLINK("https://dexscreener.com/solana/ETZDTrZp1tWSTPHf22cyUXiv5xGzXuBFEwJAsE8ypump?maker=3i6jt3EcfWQMzBvbcnA5byiRq12Qbm2LDht9vG3FvuHw","https://dexscreener.com/solana/ETZDTrZp1tWSTPHf22cyUXiv5xGzXuBFEwJAsE8ypump?maker=3i6jt3EcfWQMzBvbcnA5byiRq12Qbm2LDht9vG3FvuHw")</f>
        <v/>
      </c>
    </row>
    <row r="52">
      <c r="A52" t="inlineStr">
        <is>
          <t>FGSheu4NuiGqf8zjP9Na5BtdQTmd1SzfcdYZAHHNpump</t>
        </is>
      </c>
      <c r="B52" t="inlineStr">
        <is>
          <t>FDLZ</t>
        </is>
      </c>
      <c r="C52" t="n">
        <v>1</v>
      </c>
      <c r="D52" t="n">
        <v>5.19</v>
      </c>
      <c r="E52" t="n">
        <v>0.75</v>
      </c>
      <c r="F52" t="n">
        <v>6.89</v>
      </c>
      <c r="G52" t="n">
        <v>11.82</v>
      </c>
      <c r="H52" t="n">
        <v>7</v>
      </c>
      <c r="I52" t="n">
        <v>9</v>
      </c>
      <c r="J52" t="n">
        <v>-1</v>
      </c>
      <c r="K52" t="n">
        <v>-1</v>
      </c>
      <c r="L52">
        <f>HYPERLINK("https://www.defined.fi/sol/FGSheu4NuiGqf8zjP9Na5BtdQTmd1SzfcdYZAHHNpump?maker=3i6jt3EcfWQMzBvbcnA5byiRq12Qbm2LDht9vG3FvuHw","https://www.defined.fi/sol/FGSheu4NuiGqf8zjP9Na5BtdQTmd1SzfcdYZAHHNpump?maker=3i6jt3EcfWQMzBvbcnA5byiRq12Qbm2LDht9vG3FvuHw")</f>
        <v/>
      </c>
      <c r="M52">
        <f>HYPERLINK("https://dexscreener.com/solana/FGSheu4NuiGqf8zjP9Na5BtdQTmd1SzfcdYZAHHNpump?maker=3i6jt3EcfWQMzBvbcnA5byiRq12Qbm2LDht9vG3FvuHw","https://dexscreener.com/solana/FGSheu4NuiGqf8zjP9Na5BtdQTmd1SzfcdYZAHHNpump?maker=3i6jt3EcfWQMzBvbcnA5byiRq12Qbm2LDht9vG3FvuHw")</f>
        <v/>
      </c>
    </row>
    <row r="53">
      <c r="A53" t="inlineStr">
        <is>
          <t>DKqgvmBZtBeJqKpPear1WdECALpiSi2Kd4GUfCEYpump</t>
        </is>
      </c>
      <c r="B53" t="inlineStr">
        <is>
          <t>$SCOOP</t>
        </is>
      </c>
      <c r="C53" t="n">
        <v>1</v>
      </c>
      <c r="D53" t="n">
        <v>-2.23</v>
      </c>
      <c r="E53" t="n">
        <v>-0.8</v>
      </c>
      <c r="F53" t="n">
        <v>2.81</v>
      </c>
      <c r="G53" t="n">
        <v>0</v>
      </c>
      <c r="H53" t="n">
        <v>2</v>
      </c>
      <c r="I53" t="n">
        <v>0</v>
      </c>
      <c r="J53" t="n">
        <v>-1</v>
      </c>
      <c r="K53" t="n">
        <v>-1</v>
      </c>
      <c r="L53">
        <f>HYPERLINK("https://www.defined.fi/sol/DKqgvmBZtBeJqKpPear1WdECALpiSi2Kd4GUfCEYpump?maker=3i6jt3EcfWQMzBvbcnA5byiRq12Qbm2LDht9vG3FvuHw","https://www.defined.fi/sol/DKqgvmBZtBeJqKpPear1WdECALpiSi2Kd4GUfCEYpump?maker=3i6jt3EcfWQMzBvbcnA5byiRq12Qbm2LDht9vG3FvuHw")</f>
        <v/>
      </c>
      <c r="M53">
        <f>HYPERLINK("https://dexscreener.com/solana/DKqgvmBZtBeJqKpPear1WdECALpiSi2Kd4GUfCEYpump?maker=3i6jt3EcfWQMzBvbcnA5byiRq12Qbm2LDht9vG3FvuHw","https://dexscreener.com/solana/DKqgvmBZtBeJqKpPear1WdECALpiSi2Kd4GUfCEYpump?maker=3i6jt3EcfWQMzBvbcnA5byiRq12Qbm2LDht9vG3FvuHw")</f>
        <v/>
      </c>
    </row>
    <row r="54">
      <c r="A54" t="inlineStr">
        <is>
          <t>7a2WyRsFbARvsc8RsYLqLnBkyTqoJxfgMf9p3n22pump</t>
        </is>
      </c>
      <c r="B54" t="inlineStr">
        <is>
          <t>TWK</t>
        </is>
      </c>
      <c r="C54" t="n">
        <v>1</v>
      </c>
      <c r="D54" t="n">
        <v>-0.995</v>
      </c>
      <c r="E54" t="n">
        <v>-0.26</v>
      </c>
      <c r="F54" t="n">
        <v>3.87</v>
      </c>
      <c r="G54" t="n">
        <v>2.87</v>
      </c>
      <c r="H54" t="n">
        <v>2</v>
      </c>
      <c r="I54" t="n">
        <v>1</v>
      </c>
      <c r="J54" t="n">
        <v>-1</v>
      </c>
      <c r="K54" t="n">
        <v>-1</v>
      </c>
      <c r="L54">
        <f>HYPERLINK("https://www.defined.fi/sol/7a2WyRsFbARvsc8RsYLqLnBkyTqoJxfgMf9p3n22pump?maker=3i6jt3EcfWQMzBvbcnA5byiRq12Qbm2LDht9vG3FvuHw","https://www.defined.fi/sol/7a2WyRsFbARvsc8RsYLqLnBkyTqoJxfgMf9p3n22pump?maker=3i6jt3EcfWQMzBvbcnA5byiRq12Qbm2LDht9vG3FvuHw")</f>
        <v/>
      </c>
      <c r="M54">
        <f>HYPERLINK("https://dexscreener.com/solana/7a2WyRsFbARvsc8RsYLqLnBkyTqoJxfgMf9p3n22pump?maker=3i6jt3EcfWQMzBvbcnA5byiRq12Qbm2LDht9vG3FvuHw","https://dexscreener.com/solana/7a2WyRsFbARvsc8RsYLqLnBkyTqoJxfgMf9p3n22pump?maker=3i6jt3EcfWQMzBvbcnA5byiRq12Qbm2LDht9vG3FvuHw")</f>
        <v/>
      </c>
    </row>
    <row r="55">
      <c r="A55" t="inlineStr">
        <is>
          <t>s88MQrEmdBgaFMskQW2jKvm1Spfoe1bVyYMKbc1pump</t>
        </is>
      </c>
      <c r="B55" t="inlineStr">
        <is>
          <t>sis</t>
        </is>
      </c>
      <c r="C55" t="n">
        <v>1</v>
      </c>
      <c r="D55" t="n">
        <v>-0.806</v>
      </c>
      <c r="E55" t="n">
        <v>-0.42</v>
      </c>
      <c r="F55" t="n">
        <v>1.92</v>
      </c>
      <c r="G55" t="n">
        <v>1.11</v>
      </c>
      <c r="H55" t="n">
        <v>2</v>
      </c>
      <c r="I55" t="n">
        <v>1</v>
      </c>
      <c r="J55" t="n">
        <v>-1</v>
      </c>
      <c r="K55" t="n">
        <v>-1</v>
      </c>
      <c r="L55">
        <f>HYPERLINK("https://www.defined.fi/sol/s88MQrEmdBgaFMskQW2jKvm1Spfoe1bVyYMKbc1pump?maker=3i6jt3EcfWQMzBvbcnA5byiRq12Qbm2LDht9vG3FvuHw","https://www.defined.fi/sol/s88MQrEmdBgaFMskQW2jKvm1Spfoe1bVyYMKbc1pump?maker=3i6jt3EcfWQMzBvbcnA5byiRq12Qbm2LDht9vG3FvuHw")</f>
        <v/>
      </c>
      <c r="M55">
        <f>HYPERLINK("https://dexscreener.com/solana/s88MQrEmdBgaFMskQW2jKvm1Spfoe1bVyYMKbc1pump?maker=3i6jt3EcfWQMzBvbcnA5byiRq12Qbm2LDht9vG3FvuHw","https://dexscreener.com/solana/s88MQrEmdBgaFMskQW2jKvm1Spfoe1bVyYMKbc1pump?maker=3i6jt3EcfWQMzBvbcnA5byiRq12Qbm2LDht9vG3FvuHw")</f>
        <v/>
      </c>
    </row>
    <row r="56">
      <c r="A56" t="inlineStr">
        <is>
          <t>EyPKWem2CZx8KgeGhWnttkv3mScr2nwkTtb7aCr9pump</t>
        </is>
      </c>
      <c r="B56" t="inlineStr">
        <is>
          <t>MINDFK</t>
        </is>
      </c>
      <c r="C56" t="n">
        <v>1</v>
      </c>
      <c r="D56" t="n">
        <v>-0.183</v>
      </c>
      <c r="E56" t="n">
        <v>-1</v>
      </c>
      <c r="F56" t="n">
        <v>0.518</v>
      </c>
      <c r="G56" t="n">
        <v>0.336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HYPERLINK("https://www.defined.fi/sol/EyPKWem2CZx8KgeGhWnttkv3mScr2nwkTtb7aCr9pump?maker=3i6jt3EcfWQMzBvbcnA5byiRq12Qbm2LDht9vG3FvuHw","https://www.defined.fi/sol/EyPKWem2CZx8KgeGhWnttkv3mScr2nwkTtb7aCr9pump?maker=3i6jt3EcfWQMzBvbcnA5byiRq12Qbm2LDht9vG3FvuHw")</f>
        <v/>
      </c>
      <c r="M56">
        <f>HYPERLINK("https://dexscreener.com/solana/EyPKWem2CZx8KgeGhWnttkv3mScr2nwkTtb7aCr9pump?maker=3i6jt3EcfWQMzBvbcnA5byiRq12Qbm2LDht9vG3FvuHw","https://dexscreener.com/solana/EyPKWem2CZx8KgeGhWnttkv3mScr2nwkTtb7aCr9pump?maker=3i6jt3EcfWQMzBvbcnA5byiRq12Qbm2LDht9vG3FvuHw")</f>
        <v/>
      </c>
    </row>
    <row r="57">
      <c r="A57" t="inlineStr">
        <is>
          <t>8gfRYdxLxUbRBWrff6MR9QH6ZKPb4NYszcBWnNjBX6DW</t>
        </is>
      </c>
      <c r="B57" t="inlineStr">
        <is>
          <t>unknown_8gfR</t>
        </is>
      </c>
      <c r="C57" t="n">
        <v>1</v>
      </c>
      <c r="D57" t="n">
        <v>-2.23</v>
      </c>
      <c r="E57" t="n">
        <v>-0.76</v>
      </c>
      <c r="F57" t="n">
        <v>2.92</v>
      </c>
      <c r="G57" t="n">
        <v>0</v>
      </c>
      <c r="H57" t="n">
        <v>1</v>
      </c>
      <c r="I57" t="n">
        <v>0</v>
      </c>
      <c r="J57" t="n">
        <v>-1</v>
      </c>
      <c r="K57" t="n">
        <v>-1</v>
      </c>
      <c r="L57">
        <f>HYPERLINK("https://www.defined.fi/sol/8gfRYdxLxUbRBWrff6MR9QH6ZKPb4NYszcBWnNjBX6DW?maker=3i6jt3EcfWQMzBvbcnA5byiRq12Qbm2LDht9vG3FvuHw","https://www.defined.fi/sol/8gfRYdxLxUbRBWrff6MR9QH6ZKPb4NYszcBWnNjBX6DW?maker=3i6jt3EcfWQMzBvbcnA5byiRq12Qbm2LDht9vG3FvuHw")</f>
        <v/>
      </c>
      <c r="M57">
        <f>HYPERLINK("https://dexscreener.com/solana/8gfRYdxLxUbRBWrff6MR9QH6ZKPb4NYszcBWnNjBX6DW?maker=3i6jt3EcfWQMzBvbcnA5byiRq12Qbm2LDht9vG3FvuHw","https://dexscreener.com/solana/8gfRYdxLxUbRBWrff6MR9QH6ZKPb4NYszcBWnNjBX6DW?maker=3i6jt3EcfWQMzBvbcnA5byiRq12Qbm2LDht9vG3FvuHw")</f>
        <v/>
      </c>
    </row>
    <row r="58">
      <c r="A58" t="inlineStr">
        <is>
          <t>GwtP2vtS6T3zVP7uDXEPdDyLBUix4cWjRmzn1cXJpump</t>
        </is>
      </c>
      <c r="B58" t="inlineStr">
        <is>
          <t>peniseus</t>
        </is>
      </c>
      <c r="C58" t="n">
        <v>1</v>
      </c>
      <c r="D58" t="n">
        <v>-0.372</v>
      </c>
      <c r="E58" t="n">
        <v>-1</v>
      </c>
      <c r="F58" t="n">
        <v>0.836</v>
      </c>
      <c r="G58" t="n">
        <v>0.464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HYPERLINK("https://www.defined.fi/sol/GwtP2vtS6T3zVP7uDXEPdDyLBUix4cWjRmzn1cXJpump?maker=3i6jt3EcfWQMzBvbcnA5byiRq12Qbm2LDht9vG3FvuHw","https://www.defined.fi/sol/GwtP2vtS6T3zVP7uDXEPdDyLBUix4cWjRmzn1cXJpump?maker=3i6jt3EcfWQMzBvbcnA5byiRq12Qbm2LDht9vG3FvuHw")</f>
        <v/>
      </c>
      <c r="M58">
        <f>HYPERLINK("https://dexscreener.com/solana/GwtP2vtS6T3zVP7uDXEPdDyLBUix4cWjRmzn1cXJpump?maker=3i6jt3EcfWQMzBvbcnA5byiRq12Qbm2LDht9vG3FvuHw","https://dexscreener.com/solana/GwtP2vtS6T3zVP7uDXEPdDyLBUix4cWjRmzn1cXJpump?maker=3i6jt3EcfWQMzBvbcnA5byiRq12Qbm2LDht9vG3FvuHw")</f>
        <v/>
      </c>
    </row>
    <row r="59">
      <c r="A59" t="inlineStr">
        <is>
          <t>81hNFKinCbcqq9gwGQ6Jhx3J7cemV5cUeeamonj1pump</t>
        </is>
      </c>
      <c r="B59" t="inlineStr">
        <is>
          <t>iAmTheEdge</t>
        </is>
      </c>
      <c r="C59" t="n">
        <v>1</v>
      </c>
      <c r="D59" t="n">
        <v>-4.2</v>
      </c>
      <c r="E59" t="n">
        <v>-0.87</v>
      </c>
      <c r="F59" t="n">
        <v>4.84</v>
      </c>
      <c r="G59" t="n">
        <v>0</v>
      </c>
      <c r="H59" t="n">
        <v>6</v>
      </c>
      <c r="I59" t="n">
        <v>0</v>
      </c>
      <c r="J59" t="n">
        <v>-1</v>
      </c>
      <c r="K59" t="n">
        <v>-1</v>
      </c>
      <c r="L59">
        <f>HYPERLINK("https://www.defined.fi/sol/81hNFKinCbcqq9gwGQ6Jhx3J7cemV5cUeeamonj1pump?maker=3i6jt3EcfWQMzBvbcnA5byiRq12Qbm2LDht9vG3FvuHw","https://www.defined.fi/sol/81hNFKinCbcqq9gwGQ6Jhx3J7cemV5cUeeamonj1pump?maker=3i6jt3EcfWQMzBvbcnA5byiRq12Qbm2LDht9vG3FvuHw")</f>
        <v/>
      </c>
      <c r="M59">
        <f>HYPERLINK("https://dexscreener.com/solana/81hNFKinCbcqq9gwGQ6Jhx3J7cemV5cUeeamonj1pump?maker=3i6jt3EcfWQMzBvbcnA5byiRq12Qbm2LDht9vG3FvuHw","https://dexscreener.com/solana/81hNFKinCbcqq9gwGQ6Jhx3J7cemV5cUeeamonj1pump?maker=3i6jt3EcfWQMzBvbcnA5byiRq12Qbm2LDht9vG3FvuHw")</f>
        <v/>
      </c>
    </row>
    <row r="60">
      <c r="A60" t="inlineStr">
        <is>
          <t>Z19ibmkwxW2tWPX7F3EBA8HhuwCkRzSWfNXrN5Ppump</t>
        </is>
      </c>
      <c r="B60" t="inlineStr">
        <is>
          <t>unknown_Z19i</t>
        </is>
      </c>
      <c r="C60" t="n">
        <v>1</v>
      </c>
      <c r="D60" t="n">
        <v>-1.06</v>
      </c>
      <c r="E60" t="n">
        <v>-0.72</v>
      </c>
      <c r="F60" t="n">
        <v>1.47</v>
      </c>
      <c r="G60" t="n">
        <v>0</v>
      </c>
      <c r="H60" t="n">
        <v>2</v>
      </c>
      <c r="I60" t="n">
        <v>0</v>
      </c>
      <c r="J60" t="n">
        <v>-1</v>
      </c>
      <c r="K60" t="n">
        <v>-1</v>
      </c>
      <c r="L60">
        <f>HYPERLINK("https://www.defined.fi/sol/Z19ibmkwxW2tWPX7F3EBA8HhuwCkRzSWfNXrN5Ppump?maker=3i6jt3EcfWQMzBvbcnA5byiRq12Qbm2LDht9vG3FvuHw","https://www.defined.fi/sol/Z19ibmkwxW2tWPX7F3EBA8HhuwCkRzSWfNXrN5Ppump?maker=3i6jt3EcfWQMzBvbcnA5byiRq12Qbm2LDht9vG3FvuHw")</f>
        <v/>
      </c>
      <c r="M60">
        <f>HYPERLINK("https://dexscreener.com/solana/Z19ibmkwxW2tWPX7F3EBA8HhuwCkRzSWfNXrN5Ppump?maker=3i6jt3EcfWQMzBvbcnA5byiRq12Qbm2LDht9vG3FvuHw","https://dexscreener.com/solana/Z19ibmkwxW2tWPX7F3EBA8HhuwCkRzSWfNXrN5Ppump?maker=3i6jt3EcfWQMzBvbcnA5byiRq12Qbm2LDht9vG3FvuHw")</f>
        <v/>
      </c>
    </row>
    <row r="61">
      <c r="A61" t="inlineStr">
        <is>
          <t>9GpthvTPDpN19HeyvExoyazRhtq3agtg2nbcS7Topump</t>
        </is>
      </c>
      <c r="B61" t="inlineStr">
        <is>
          <t>bing</t>
        </is>
      </c>
      <c r="C61" t="n">
        <v>1</v>
      </c>
      <c r="D61" t="n">
        <v>3.96</v>
      </c>
      <c r="E61" t="n">
        <v>0.68</v>
      </c>
      <c r="F61" t="n">
        <v>5.78</v>
      </c>
      <c r="G61" t="n">
        <v>9.74</v>
      </c>
      <c r="H61" t="n">
        <v>5</v>
      </c>
      <c r="I61" t="n">
        <v>4</v>
      </c>
      <c r="J61" t="n">
        <v>-1</v>
      </c>
      <c r="K61" t="n">
        <v>-1</v>
      </c>
      <c r="L61">
        <f>HYPERLINK("https://www.defined.fi/sol/9GpthvTPDpN19HeyvExoyazRhtq3agtg2nbcS7Topump?maker=3i6jt3EcfWQMzBvbcnA5byiRq12Qbm2LDht9vG3FvuHw","https://www.defined.fi/sol/9GpthvTPDpN19HeyvExoyazRhtq3agtg2nbcS7Topump?maker=3i6jt3EcfWQMzBvbcnA5byiRq12Qbm2LDht9vG3FvuHw")</f>
        <v/>
      </c>
      <c r="M61">
        <f>HYPERLINK("https://dexscreener.com/solana/9GpthvTPDpN19HeyvExoyazRhtq3agtg2nbcS7Topump?maker=3i6jt3EcfWQMzBvbcnA5byiRq12Qbm2LDht9vG3FvuHw","https://dexscreener.com/solana/9GpthvTPDpN19HeyvExoyazRhtq3agtg2nbcS7Topump?maker=3i6jt3EcfWQMzBvbcnA5byiRq12Qbm2LDht9vG3FvuHw")</f>
        <v/>
      </c>
    </row>
    <row r="62">
      <c r="A62" t="inlineStr">
        <is>
          <t>GXJ47gnDFmqtpqMvvzqhYuApRnAdynSnvYkuNoFXpump</t>
        </is>
      </c>
      <c r="B62" t="inlineStr">
        <is>
          <t>cvlt</t>
        </is>
      </c>
      <c r="C62" t="n">
        <v>1</v>
      </c>
      <c r="D62" t="n">
        <v>-0.207</v>
      </c>
      <c r="E62" t="n">
        <v>-1</v>
      </c>
      <c r="F62" t="n">
        <v>0.846</v>
      </c>
      <c r="G62" t="n">
        <v>0.638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HYPERLINK("https://www.defined.fi/sol/GXJ47gnDFmqtpqMvvzqhYuApRnAdynSnvYkuNoFXpump?maker=3i6jt3EcfWQMzBvbcnA5byiRq12Qbm2LDht9vG3FvuHw","https://www.defined.fi/sol/GXJ47gnDFmqtpqMvvzqhYuApRnAdynSnvYkuNoFXpump?maker=3i6jt3EcfWQMzBvbcnA5byiRq12Qbm2LDht9vG3FvuHw")</f>
        <v/>
      </c>
      <c r="M62">
        <f>HYPERLINK("https://dexscreener.com/solana/GXJ47gnDFmqtpqMvvzqhYuApRnAdynSnvYkuNoFXpump?maker=3i6jt3EcfWQMzBvbcnA5byiRq12Qbm2LDht9vG3FvuHw","https://dexscreener.com/solana/GXJ47gnDFmqtpqMvvzqhYuApRnAdynSnvYkuNoFXpump?maker=3i6jt3EcfWQMzBvbcnA5byiRq12Qbm2LDht9vG3FvuHw")</f>
        <v/>
      </c>
    </row>
    <row r="63">
      <c r="A63" t="inlineStr">
        <is>
          <t>BHneEj79vQxb2vF15883KH8UDSkoudxk7DS7QYE2pump</t>
        </is>
      </c>
      <c r="B63" t="inlineStr">
        <is>
          <t>Amelia</t>
        </is>
      </c>
      <c r="C63" t="n">
        <v>1</v>
      </c>
      <c r="D63" t="n">
        <v>-1.25</v>
      </c>
      <c r="E63" t="n">
        <v>-0.43</v>
      </c>
      <c r="F63" t="n">
        <v>2.88</v>
      </c>
      <c r="G63" t="n">
        <v>1.63</v>
      </c>
      <c r="H63" t="n">
        <v>2</v>
      </c>
      <c r="I63" t="n">
        <v>1</v>
      </c>
      <c r="J63" t="n">
        <v>-1</v>
      </c>
      <c r="K63" t="n">
        <v>-1</v>
      </c>
      <c r="L63">
        <f>HYPERLINK("https://www.defined.fi/sol/BHneEj79vQxb2vF15883KH8UDSkoudxk7DS7QYE2pump?maker=3i6jt3EcfWQMzBvbcnA5byiRq12Qbm2LDht9vG3FvuHw","https://www.defined.fi/sol/BHneEj79vQxb2vF15883KH8UDSkoudxk7DS7QYE2pump?maker=3i6jt3EcfWQMzBvbcnA5byiRq12Qbm2LDht9vG3FvuHw")</f>
        <v/>
      </c>
      <c r="M63">
        <f>HYPERLINK("https://dexscreener.com/solana/BHneEj79vQxb2vF15883KH8UDSkoudxk7DS7QYE2pump?maker=3i6jt3EcfWQMzBvbcnA5byiRq12Qbm2LDht9vG3FvuHw","https://dexscreener.com/solana/BHneEj79vQxb2vF15883KH8UDSkoudxk7DS7QYE2pump?maker=3i6jt3EcfWQMzBvbcnA5byiRq12Qbm2LDht9vG3FvuHw")</f>
        <v/>
      </c>
    </row>
    <row r="64">
      <c r="A64" t="inlineStr">
        <is>
          <t>GCkgnJ4rfauRomni43MprzRmUAYW6oVKBCuL1SzWpump</t>
        </is>
      </c>
      <c r="B64" t="inlineStr">
        <is>
          <t>RAPED</t>
        </is>
      </c>
      <c r="C64" t="n">
        <v>1</v>
      </c>
      <c r="D64" t="n">
        <v>-1.55</v>
      </c>
      <c r="E64" t="n">
        <v>-0.64</v>
      </c>
      <c r="F64" t="n">
        <v>2.42</v>
      </c>
      <c r="G64" t="n">
        <v>0.874</v>
      </c>
      <c r="H64" t="n">
        <v>2</v>
      </c>
      <c r="I64" t="n">
        <v>1</v>
      </c>
      <c r="J64" t="n">
        <v>-1</v>
      </c>
      <c r="K64" t="n">
        <v>-1</v>
      </c>
      <c r="L64">
        <f>HYPERLINK("https://www.defined.fi/sol/GCkgnJ4rfauRomni43MprzRmUAYW6oVKBCuL1SzWpump?maker=3i6jt3EcfWQMzBvbcnA5byiRq12Qbm2LDht9vG3FvuHw","https://www.defined.fi/sol/GCkgnJ4rfauRomni43MprzRmUAYW6oVKBCuL1SzWpump?maker=3i6jt3EcfWQMzBvbcnA5byiRq12Qbm2LDht9vG3FvuHw")</f>
        <v/>
      </c>
      <c r="M64">
        <f>HYPERLINK("https://dexscreener.com/solana/GCkgnJ4rfauRomni43MprzRmUAYW6oVKBCuL1SzWpump?maker=3i6jt3EcfWQMzBvbcnA5byiRq12Qbm2LDht9vG3FvuHw","https://dexscreener.com/solana/GCkgnJ4rfauRomni43MprzRmUAYW6oVKBCuL1SzWpump?maker=3i6jt3EcfWQMzBvbcnA5byiRq12Qbm2LDht9vG3FvuHw")</f>
        <v/>
      </c>
    </row>
    <row r="65">
      <c r="A65" t="inlineStr">
        <is>
          <t>FCGDDio5DuhujHcRQCDbXHnrcSA4pUGg2haNt7S2pump</t>
        </is>
      </c>
      <c r="B65" t="inlineStr">
        <is>
          <t>AirheadFun</t>
        </is>
      </c>
      <c r="C65" t="n">
        <v>1</v>
      </c>
      <c r="D65" t="n">
        <v>-0.125</v>
      </c>
      <c r="E65" t="n">
        <v>-0.17</v>
      </c>
      <c r="F65" t="n">
        <v>0.731</v>
      </c>
      <c r="G65" t="n">
        <v>0.607</v>
      </c>
      <c r="H65" t="n">
        <v>1</v>
      </c>
      <c r="I65" t="n">
        <v>1</v>
      </c>
      <c r="J65" t="n">
        <v>-1</v>
      </c>
      <c r="K65" t="n">
        <v>-1</v>
      </c>
      <c r="L65">
        <f>HYPERLINK("https://www.defined.fi/sol/FCGDDio5DuhujHcRQCDbXHnrcSA4pUGg2haNt7S2pump?maker=3i6jt3EcfWQMzBvbcnA5byiRq12Qbm2LDht9vG3FvuHw","https://www.defined.fi/sol/FCGDDio5DuhujHcRQCDbXHnrcSA4pUGg2haNt7S2pump?maker=3i6jt3EcfWQMzBvbcnA5byiRq12Qbm2LDht9vG3FvuHw")</f>
        <v/>
      </c>
      <c r="M65">
        <f>HYPERLINK("https://dexscreener.com/solana/FCGDDio5DuhujHcRQCDbXHnrcSA4pUGg2haNt7S2pump?maker=3i6jt3EcfWQMzBvbcnA5byiRq12Qbm2LDht9vG3FvuHw","https://dexscreener.com/solana/FCGDDio5DuhujHcRQCDbXHnrcSA4pUGg2haNt7S2pump?maker=3i6jt3EcfWQMzBvbcnA5byiRq12Qbm2LDht9vG3FvuHw")</f>
        <v/>
      </c>
    </row>
    <row r="66">
      <c r="A66" t="inlineStr">
        <is>
          <t>8TfKzsZNmvzsdBgdaLd4w6UifeofcXHjuSDZ443vGkNP</t>
        </is>
      </c>
      <c r="B66" t="inlineStr">
        <is>
          <t>EVERYTHING</t>
        </is>
      </c>
      <c r="C66" t="n">
        <v>1</v>
      </c>
      <c r="D66" t="n">
        <v>-1.54</v>
      </c>
      <c r="E66" t="n">
        <v>-1</v>
      </c>
      <c r="F66" t="n">
        <v>2.02</v>
      </c>
      <c r="G66" t="n">
        <v>0.482</v>
      </c>
      <c r="H66" t="n">
        <v>1</v>
      </c>
      <c r="I66" t="n">
        <v>1</v>
      </c>
      <c r="J66" t="n">
        <v>-1</v>
      </c>
      <c r="K66" t="n">
        <v>-1</v>
      </c>
      <c r="L66">
        <f>HYPERLINK("https://www.defined.fi/sol/8TfKzsZNmvzsdBgdaLd4w6UifeofcXHjuSDZ443vGkNP?maker=3i6jt3EcfWQMzBvbcnA5byiRq12Qbm2LDht9vG3FvuHw","https://www.defined.fi/sol/8TfKzsZNmvzsdBgdaLd4w6UifeofcXHjuSDZ443vGkNP?maker=3i6jt3EcfWQMzBvbcnA5byiRq12Qbm2LDht9vG3FvuHw")</f>
        <v/>
      </c>
      <c r="M66">
        <f>HYPERLINK("https://dexscreener.com/solana/8TfKzsZNmvzsdBgdaLd4w6UifeofcXHjuSDZ443vGkNP?maker=3i6jt3EcfWQMzBvbcnA5byiRq12Qbm2LDht9vG3FvuHw","https://dexscreener.com/solana/8TfKzsZNmvzsdBgdaLd4w6UifeofcXHjuSDZ443vGkNP?maker=3i6jt3EcfWQMzBvbcnA5byiRq12Qbm2LDht9vG3FvuHw")</f>
        <v/>
      </c>
    </row>
    <row r="67">
      <c r="A67" t="inlineStr">
        <is>
          <t>byQp2a8pefP6azvMxKUfr353zBVrkvQopRozQRNpump</t>
        </is>
      </c>
      <c r="B67" t="inlineStr">
        <is>
          <t>BBB</t>
        </is>
      </c>
      <c r="C67" t="n">
        <v>1</v>
      </c>
      <c r="D67" t="n">
        <v>-0.091</v>
      </c>
      <c r="E67" t="n">
        <v>-1</v>
      </c>
      <c r="F67" t="n">
        <v>0.48</v>
      </c>
      <c r="G67" t="n">
        <v>0.389</v>
      </c>
      <c r="H67" t="n">
        <v>1</v>
      </c>
      <c r="I67" t="n">
        <v>1</v>
      </c>
      <c r="J67" t="n">
        <v>-1</v>
      </c>
      <c r="K67" t="n">
        <v>-1</v>
      </c>
      <c r="L67">
        <f>HYPERLINK("https://www.defined.fi/sol/byQp2a8pefP6azvMxKUfr353zBVrkvQopRozQRNpump?maker=3i6jt3EcfWQMzBvbcnA5byiRq12Qbm2LDht9vG3FvuHw","https://www.defined.fi/sol/byQp2a8pefP6azvMxKUfr353zBVrkvQopRozQRNpump?maker=3i6jt3EcfWQMzBvbcnA5byiRq12Qbm2LDht9vG3FvuHw")</f>
        <v/>
      </c>
      <c r="M67">
        <f>HYPERLINK("https://dexscreener.com/solana/byQp2a8pefP6azvMxKUfr353zBVrkvQopRozQRNpump?maker=3i6jt3EcfWQMzBvbcnA5byiRq12Qbm2LDht9vG3FvuHw","https://dexscreener.com/solana/byQp2a8pefP6azvMxKUfr353zBVrkvQopRozQRNpump?maker=3i6jt3EcfWQMzBvbcnA5byiRq12Qbm2LDht9vG3FvuHw")</f>
        <v/>
      </c>
    </row>
    <row r="68">
      <c r="A68" t="inlineStr">
        <is>
          <t>CSEkG3mT5P1GUf4HZTHdVk1syKFN6gQWokbZ4jDWpump</t>
        </is>
      </c>
      <c r="B68" t="inlineStr">
        <is>
          <t>Lump</t>
        </is>
      </c>
      <c r="C68" t="n">
        <v>2</v>
      </c>
      <c r="D68" t="n">
        <v>0.535</v>
      </c>
      <c r="E68" t="n">
        <v>0.07000000000000001</v>
      </c>
      <c r="F68" t="n">
        <v>7.7</v>
      </c>
      <c r="G68" t="n">
        <v>8.23</v>
      </c>
      <c r="H68" t="n">
        <v>2</v>
      </c>
      <c r="I68" t="n">
        <v>3</v>
      </c>
      <c r="J68" t="n">
        <v>-1</v>
      </c>
      <c r="K68" t="n">
        <v>-1</v>
      </c>
      <c r="L68">
        <f>HYPERLINK("https://www.defined.fi/sol/CSEkG3mT5P1GUf4HZTHdVk1syKFN6gQWokbZ4jDWpump?maker=3i6jt3EcfWQMzBvbcnA5byiRq12Qbm2LDht9vG3FvuHw","https://www.defined.fi/sol/CSEkG3mT5P1GUf4HZTHdVk1syKFN6gQWokbZ4jDWpump?maker=3i6jt3EcfWQMzBvbcnA5byiRq12Qbm2LDht9vG3FvuHw")</f>
        <v/>
      </c>
      <c r="M68">
        <f>HYPERLINK("https://dexscreener.com/solana/CSEkG3mT5P1GUf4HZTHdVk1syKFN6gQWokbZ4jDWpump?maker=3i6jt3EcfWQMzBvbcnA5byiRq12Qbm2LDht9vG3FvuHw","https://dexscreener.com/solana/CSEkG3mT5P1GUf4HZTHdVk1syKFN6gQWokbZ4jDWpump?maker=3i6jt3EcfWQMzBvbcnA5byiRq12Qbm2LDht9vG3FvuHw")</f>
        <v/>
      </c>
    </row>
    <row r="69">
      <c r="A69" t="inlineStr">
        <is>
          <t>FKpH6zj3WNzZDMFvpEnjiTTpXsQWozeDjoW6T77Hpump</t>
        </is>
      </c>
      <c r="B69" t="inlineStr">
        <is>
          <t>$WOODFUK</t>
        </is>
      </c>
      <c r="C69" t="n">
        <v>2</v>
      </c>
      <c r="D69" t="n">
        <v>-0.972</v>
      </c>
      <c r="E69" t="n">
        <v>-1</v>
      </c>
      <c r="F69" t="n">
        <v>1.21</v>
      </c>
      <c r="G69" t="n">
        <v>0</v>
      </c>
      <c r="H69" t="n">
        <v>2</v>
      </c>
      <c r="I69" t="n">
        <v>0</v>
      </c>
      <c r="J69" t="n">
        <v>-1</v>
      </c>
      <c r="K69" t="n">
        <v>-1</v>
      </c>
      <c r="L69">
        <f>HYPERLINK("https://www.defined.fi/sol/FKpH6zj3WNzZDMFvpEnjiTTpXsQWozeDjoW6T77Hpump?maker=3i6jt3EcfWQMzBvbcnA5byiRq12Qbm2LDht9vG3FvuHw","https://www.defined.fi/sol/FKpH6zj3WNzZDMFvpEnjiTTpXsQWozeDjoW6T77Hpump?maker=3i6jt3EcfWQMzBvbcnA5byiRq12Qbm2LDht9vG3FvuHw")</f>
        <v/>
      </c>
      <c r="M69">
        <f>HYPERLINK("https://dexscreener.com/solana/FKpH6zj3WNzZDMFvpEnjiTTpXsQWozeDjoW6T77Hpump?maker=3i6jt3EcfWQMzBvbcnA5byiRq12Qbm2LDht9vG3FvuHw","https://dexscreener.com/solana/FKpH6zj3WNzZDMFvpEnjiTTpXsQWozeDjoW6T77Hpump?maker=3i6jt3EcfWQMzBvbcnA5byiRq12Qbm2LDht9vG3FvuHw")</f>
        <v/>
      </c>
    </row>
    <row r="70">
      <c r="A70" t="inlineStr">
        <is>
          <t>4aXBgz6gWMWu9CK8UUHNsBUcF3CXxy9TwSF4fwGmpump</t>
        </is>
      </c>
      <c r="B70" t="inlineStr">
        <is>
          <t>Birb</t>
        </is>
      </c>
      <c r="C70" t="n">
        <v>2</v>
      </c>
      <c r="D70" t="n">
        <v>-0.376</v>
      </c>
      <c r="E70" t="n">
        <v>-0.5</v>
      </c>
      <c r="F70" t="n">
        <v>0.752</v>
      </c>
      <c r="G70" t="n">
        <v>0.376</v>
      </c>
      <c r="H70" t="n">
        <v>1</v>
      </c>
      <c r="I70" t="n">
        <v>1</v>
      </c>
      <c r="J70" t="n">
        <v>-1</v>
      </c>
      <c r="K70" t="n">
        <v>-1</v>
      </c>
      <c r="L70">
        <f>HYPERLINK("https://www.defined.fi/sol/4aXBgz6gWMWu9CK8UUHNsBUcF3CXxy9TwSF4fwGmpump?maker=3i6jt3EcfWQMzBvbcnA5byiRq12Qbm2LDht9vG3FvuHw","https://www.defined.fi/sol/4aXBgz6gWMWu9CK8UUHNsBUcF3CXxy9TwSF4fwGmpump?maker=3i6jt3EcfWQMzBvbcnA5byiRq12Qbm2LDht9vG3FvuHw")</f>
        <v/>
      </c>
      <c r="M70">
        <f>HYPERLINK("https://dexscreener.com/solana/4aXBgz6gWMWu9CK8UUHNsBUcF3CXxy9TwSF4fwGmpump?maker=3i6jt3EcfWQMzBvbcnA5byiRq12Qbm2LDht9vG3FvuHw","https://dexscreener.com/solana/4aXBgz6gWMWu9CK8UUHNsBUcF3CXxy9TwSF4fwGmpump?maker=3i6jt3EcfWQMzBvbcnA5byiRq12Qbm2LDht9vG3FvuHw")</f>
        <v/>
      </c>
    </row>
    <row r="71">
      <c r="A71" t="inlineStr">
        <is>
          <t>EVgPUtiE6Fg7T6RY16ACmydX7uucpCaqsK3es3u2pump</t>
        </is>
      </c>
      <c r="B71" t="inlineStr">
        <is>
          <t>bhole</t>
        </is>
      </c>
      <c r="C71" t="n">
        <v>2</v>
      </c>
      <c r="D71" t="n">
        <v>-0.442</v>
      </c>
      <c r="E71" t="n">
        <v>-0.8100000000000001</v>
      </c>
      <c r="F71" t="n">
        <v>0.549</v>
      </c>
      <c r="G71" t="n">
        <v>0.107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HYPERLINK("https://www.defined.fi/sol/EVgPUtiE6Fg7T6RY16ACmydX7uucpCaqsK3es3u2pump?maker=3i6jt3EcfWQMzBvbcnA5byiRq12Qbm2LDht9vG3FvuHw","https://www.defined.fi/sol/EVgPUtiE6Fg7T6RY16ACmydX7uucpCaqsK3es3u2pump?maker=3i6jt3EcfWQMzBvbcnA5byiRq12Qbm2LDht9vG3FvuHw")</f>
        <v/>
      </c>
      <c r="M71">
        <f>HYPERLINK("https://dexscreener.com/solana/EVgPUtiE6Fg7T6RY16ACmydX7uucpCaqsK3es3u2pump?maker=3i6jt3EcfWQMzBvbcnA5byiRq12Qbm2LDht9vG3FvuHw","https://dexscreener.com/solana/EVgPUtiE6Fg7T6RY16ACmydX7uucpCaqsK3es3u2pump?maker=3i6jt3EcfWQMzBvbcnA5byiRq12Qbm2LDht9vG3FvuHw")</f>
        <v/>
      </c>
    </row>
    <row r="72">
      <c r="A72" t="inlineStr">
        <is>
          <t>AK96BUmFv2a5e1AZZEPn7YWmLZx1D8o9RTjGRgN9pump</t>
        </is>
      </c>
      <c r="B72" t="inlineStr">
        <is>
          <t>AICRYPTO</t>
        </is>
      </c>
      <c r="C72" t="n">
        <v>2</v>
      </c>
      <c r="D72" t="n">
        <v>-0.188</v>
      </c>
      <c r="E72" t="n">
        <v>-1</v>
      </c>
      <c r="F72" t="n">
        <v>0.406</v>
      </c>
      <c r="G72" t="n">
        <v>0.218</v>
      </c>
      <c r="H72" t="n">
        <v>1</v>
      </c>
      <c r="I72" t="n">
        <v>1</v>
      </c>
      <c r="J72" t="n">
        <v>-1</v>
      </c>
      <c r="K72" t="n">
        <v>-1</v>
      </c>
      <c r="L72">
        <f>HYPERLINK("https://www.defined.fi/sol/AK96BUmFv2a5e1AZZEPn7YWmLZx1D8o9RTjGRgN9pump?maker=3i6jt3EcfWQMzBvbcnA5byiRq12Qbm2LDht9vG3FvuHw","https://www.defined.fi/sol/AK96BUmFv2a5e1AZZEPn7YWmLZx1D8o9RTjGRgN9pump?maker=3i6jt3EcfWQMzBvbcnA5byiRq12Qbm2LDht9vG3FvuHw")</f>
        <v/>
      </c>
      <c r="M72">
        <f>HYPERLINK("https://dexscreener.com/solana/AK96BUmFv2a5e1AZZEPn7YWmLZx1D8o9RTjGRgN9pump?maker=3i6jt3EcfWQMzBvbcnA5byiRq12Qbm2LDht9vG3FvuHw","https://dexscreener.com/solana/AK96BUmFv2a5e1AZZEPn7YWmLZx1D8o9RTjGRgN9pump?maker=3i6jt3EcfWQMzBvbcnA5byiRq12Qbm2LDht9vG3FvuHw")</f>
        <v/>
      </c>
    </row>
    <row r="73">
      <c r="A73" t="inlineStr">
        <is>
          <t>FSCp2pXXYf5SSNvSt4BdKqFN4Ko3Mqk9uL4QPEjEpump</t>
        </is>
      </c>
      <c r="B73" t="inlineStr">
        <is>
          <t>RHMC</t>
        </is>
      </c>
      <c r="C73" t="n">
        <v>2</v>
      </c>
      <c r="D73" t="n">
        <v>-0.5600000000000001</v>
      </c>
      <c r="E73" t="n">
        <v>-0.31</v>
      </c>
      <c r="F73" t="n">
        <v>1.81</v>
      </c>
      <c r="G73" t="n">
        <v>1.25</v>
      </c>
      <c r="H73" t="n">
        <v>3</v>
      </c>
      <c r="I73" t="n">
        <v>3</v>
      </c>
      <c r="J73" t="n">
        <v>-1</v>
      </c>
      <c r="K73" t="n">
        <v>-1</v>
      </c>
      <c r="L73">
        <f>HYPERLINK("https://www.defined.fi/sol/FSCp2pXXYf5SSNvSt4BdKqFN4Ko3Mqk9uL4QPEjEpump?maker=3i6jt3EcfWQMzBvbcnA5byiRq12Qbm2LDht9vG3FvuHw","https://www.defined.fi/sol/FSCp2pXXYf5SSNvSt4BdKqFN4Ko3Mqk9uL4QPEjEpump?maker=3i6jt3EcfWQMzBvbcnA5byiRq12Qbm2LDht9vG3FvuHw")</f>
        <v/>
      </c>
      <c r="M73">
        <f>HYPERLINK("https://dexscreener.com/solana/FSCp2pXXYf5SSNvSt4BdKqFN4Ko3Mqk9uL4QPEjEpump?maker=3i6jt3EcfWQMzBvbcnA5byiRq12Qbm2LDht9vG3FvuHw","https://dexscreener.com/solana/FSCp2pXXYf5SSNvSt4BdKqFN4Ko3Mqk9uL4QPEjEpump?maker=3i6jt3EcfWQMzBvbcnA5byiRq12Qbm2LDht9vG3FvuHw")</f>
        <v/>
      </c>
    </row>
    <row r="74">
      <c r="A74" t="inlineStr">
        <is>
          <t>8p2xtzzFgCcoB99FMLbq4DyDUc5cXpFLenNhmV7wpump</t>
        </is>
      </c>
      <c r="B74" t="inlineStr">
        <is>
          <t>Sockcop</t>
        </is>
      </c>
      <c r="C74" t="n">
        <v>2</v>
      </c>
      <c r="D74" t="n">
        <v>-0.49</v>
      </c>
      <c r="E74" t="n">
        <v>-0.5</v>
      </c>
      <c r="F74" t="n">
        <v>0.977</v>
      </c>
      <c r="G74" t="n">
        <v>0.487</v>
      </c>
      <c r="H74" t="n">
        <v>2</v>
      </c>
      <c r="I74" t="n">
        <v>1</v>
      </c>
      <c r="J74" t="n">
        <v>-1</v>
      </c>
      <c r="K74" t="n">
        <v>-1</v>
      </c>
      <c r="L74">
        <f>HYPERLINK("https://www.defined.fi/sol/8p2xtzzFgCcoB99FMLbq4DyDUc5cXpFLenNhmV7wpump?maker=3i6jt3EcfWQMzBvbcnA5byiRq12Qbm2LDht9vG3FvuHw","https://www.defined.fi/sol/8p2xtzzFgCcoB99FMLbq4DyDUc5cXpFLenNhmV7wpump?maker=3i6jt3EcfWQMzBvbcnA5byiRq12Qbm2LDht9vG3FvuHw")</f>
        <v/>
      </c>
      <c r="M74">
        <f>HYPERLINK("https://dexscreener.com/solana/8p2xtzzFgCcoB99FMLbq4DyDUc5cXpFLenNhmV7wpump?maker=3i6jt3EcfWQMzBvbcnA5byiRq12Qbm2LDht9vG3FvuHw","https://dexscreener.com/solana/8p2xtzzFgCcoB99FMLbq4DyDUc5cXpFLenNhmV7wpump?maker=3i6jt3EcfWQMzBvbcnA5byiRq12Qbm2LDht9vG3FvuHw")</f>
        <v/>
      </c>
    </row>
    <row r="75">
      <c r="A75" t="inlineStr">
        <is>
          <t>Bj4gfziJdoMZv9wWzEiArdFTiMiGwQ1ha3jGwbEmpump</t>
        </is>
      </c>
      <c r="B75" t="inlineStr">
        <is>
          <t>Edmond</t>
        </is>
      </c>
      <c r="C75" t="n">
        <v>2</v>
      </c>
      <c r="D75" t="n">
        <v>-0.142</v>
      </c>
      <c r="E75" t="n">
        <v>-1</v>
      </c>
      <c r="F75" t="n">
        <v>0.478</v>
      </c>
      <c r="G75" t="n">
        <v>0.336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HYPERLINK("https://www.defined.fi/sol/Bj4gfziJdoMZv9wWzEiArdFTiMiGwQ1ha3jGwbEmpump?maker=3i6jt3EcfWQMzBvbcnA5byiRq12Qbm2LDht9vG3FvuHw","https://www.defined.fi/sol/Bj4gfziJdoMZv9wWzEiArdFTiMiGwQ1ha3jGwbEmpump?maker=3i6jt3EcfWQMzBvbcnA5byiRq12Qbm2LDht9vG3FvuHw")</f>
        <v/>
      </c>
      <c r="M75">
        <f>HYPERLINK("https://dexscreener.com/solana/Bj4gfziJdoMZv9wWzEiArdFTiMiGwQ1ha3jGwbEmpump?maker=3i6jt3EcfWQMzBvbcnA5byiRq12Qbm2LDht9vG3FvuHw","https://dexscreener.com/solana/Bj4gfziJdoMZv9wWzEiArdFTiMiGwQ1ha3jGwbEmpump?maker=3i6jt3EcfWQMzBvbcnA5byiRq12Qbm2LDht9vG3FvuHw")</f>
        <v/>
      </c>
    </row>
    <row r="76">
      <c r="A76" t="inlineStr">
        <is>
          <t>22xFvyBVYwaVLHkYv1u6qmJ864LMrx89JiLZ6YXXpump</t>
        </is>
      </c>
      <c r="B76" t="inlineStr">
        <is>
          <t>HENRY</t>
        </is>
      </c>
      <c r="C76" t="n">
        <v>2</v>
      </c>
      <c r="D76" t="n">
        <v>-1.28</v>
      </c>
      <c r="E76" t="n">
        <v>-0.48</v>
      </c>
      <c r="F76" t="n">
        <v>2.68</v>
      </c>
      <c r="G76" t="n">
        <v>1.39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HYPERLINK("https://www.defined.fi/sol/22xFvyBVYwaVLHkYv1u6qmJ864LMrx89JiLZ6YXXpump?maker=3i6jt3EcfWQMzBvbcnA5byiRq12Qbm2LDht9vG3FvuHw","https://www.defined.fi/sol/22xFvyBVYwaVLHkYv1u6qmJ864LMrx89JiLZ6YXXpump?maker=3i6jt3EcfWQMzBvbcnA5byiRq12Qbm2LDht9vG3FvuHw")</f>
        <v/>
      </c>
      <c r="M76">
        <f>HYPERLINK("https://dexscreener.com/solana/22xFvyBVYwaVLHkYv1u6qmJ864LMrx89JiLZ6YXXpump?maker=3i6jt3EcfWQMzBvbcnA5byiRq12Qbm2LDht9vG3FvuHw","https://dexscreener.com/solana/22xFvyBVYwaVLHkYv1u6qmJ864LMrx89JiLZ6YXXpump?maker=3i6jt3EcfWQMzBvbcnA5byiRq12Qbm2LDht9vG3FvuHw")</f>
        <v/>
      </c>
    </row>
    <row r="77">
      <c r="A77" t="inlineStr">
        <is>
          <t>4tV8XBfDFcjhb78XXuQJT7FPQfUvb9schv7z2pN3pump</t>
        </is>
      </c>
      <c r="B77" t="inlineStr">
        <is>
          <t>kosachi</t>
        </is>
      </c>
      <c r="C77" t="n">
        <v>3</v>
      </c>
      <c r="D77" t="n">
        <v>-0.616</v>
      </c>
      <c r="E77" t="n">
        <v>-1</v>
      </c>
      <c r="F77" t="n">
        <v>1.04</v>
      </c>
      <c r="G77" t="n">
        <v>0.423</v>
      </c>
      <c r="H77" t="n">
        <v>1</v>
      </c>
      <c r="I77" t="n">
        <v>1</v>
      </c>
      <c r="J77" t="n">
        <v>-1</v>
      </c>
      <c r="K77" t="n">
        <v>-1</v>
      </c>
      <c r="L77">
        <f>HYPERLINK("https://www.defined.fi/sol/4tV8XBfDFcjhb78XXuQJT7FPQfUvb9schv7z2pN3pump?maker=3i6jt3EcfWQMzBvbcnA5byiRq12Qbm2LDht9vG3FvuHw","https://www.defined.fi/sol/4tV8XBfDFcjhb78XXuQJT7FPQfUvb9schv7z2pN3pump?maker=3i6jt3EcfWQMzBvbcnA5byiRq12Qbm2LDht9vG3FvuHw")</f>
        <v/>
      </c>
      <c r="M77">
        <f>HYPERLINK("https://dexscreener.com/solana/4tV8XBfDFcjhb78XXuQJT7FPQfUvb9schv7z2pN3pump?maker=3i6jt3EcfWQMzBvbcnA5byiRq12Qbm2LDht9vG3FvuHw","https://dexscreener.com/solana/4tV8XBfDFcjhb78XXuQJT7FPQfUvb9schv7z2pN3pump?maker=3i6jt3EcfWQMzBvbcnA5byiRq12Qbm2LDht9vG3FvuHw")</f>
        <v/>
      </c>
    </row>
    <row r="78">
      <c r="A78" t="inlineStr">
        <is>
          <t>AsmKCysufJvzLiMu5BXPn2ENsLx6DKsRSxstDk4Epump</t>
        </is>
      </c>
      <c r="B78" t="inlineStr">
        <is>
          <t>unknown_AsmK</t>
        </is>
      </c>
      <c r="C78" t="n">
        <v>3</v>
      </c>
      <c r="D78" t="n">
        <v>-1.69</v>
      </c>
      <c r="E78" t="n">
        <v>-0.49</v>
      </c>
      <c r="F78" t="n">
        <v>3.47</v>
      </c>
      <c r="G78" t="n">
        <v>1.78</v>
      </c>
      <c r="H78" t="n">
        <v>4</v>
      </c>
      <c r="I78" t="n">
        <v>1</v>
      </c>
      <c r="J78" t="n">
        <v>-1</v>
      </c>
      <c r="K78" t="n">
        <v>-1</v>
      </c>
      <c r="L78">
        <f>HYPERLINK("https://www.defined.fi/sol/AsmKCysufJvzLiMu5BXPn2ENsLx6DKsRSxstDk4Epump?maker=3i6jt3EcfWQMzBvbcnA5byiRq12Qbm2LDht9vG3FvuHw","https://www.defined.fi/sol/AsmKCysufJvzLiMu5BXPn2ENsLx6DKsRSxstDk4Epump?maker=3i6jt3EcfWQMzBvbcnA5byiRq12Qbm2LDht9vG3FvuHw")</f>
        <v/>
      </c>
      <c r="M78">
        <f>HYPERLINK("https://dexscreener.com/solana/AsmKCysufJvzLiMu5BXPn2ENsLx6DKsRSxstDk4Epump?maker=3i6jt3EcfWQMzBvbcnA5byiRq12Qbm2LDht9vG3FvuHw","https://dexscreener.com/solana/AsmKCysufJvzLiMu5BXPn2ENsLx6DKsRSxstDk4Epump?maker=3i6jt3EcfWQMzBvbcnA5byiRq12Qbm2LDht9vG3FvuHw")</f>
        <v/>
      </c>
    </row>
    <row r="79">
      <c r="A79" t="inlineStr">
        <is>
          <t>GfVurfQm6uyK76xzSqDGkKtEjDQVhWUtfCUhEGvdpump</t>
        </is>
      </c>
      <c r="B79" t="inlineStr">
        <is>
          <t>Furaha</t>
        </is>
      </c>
      <c r="C79" t="n">
        <v>3</v>
      </c>
      <c r="D79" t="n">
        <v>0.423</v>
      </c>
      <c r="E79" t="n">
        <v>-1</v>
      </c>
      <c r="F79" t="n">
        <v>0.6879999999999999</v>
      </c>
      <c r="G79" t="n">
        <v>1.11</v>
      </c>
      <c r="H79" t="n">
        <v>2</v>
      </c>
      <c r="I79" t="n">
        <v>1</v>
      </c>
      <c r="J79" t="n">
        <v>-1</v>
      </c>
      <c r="K79" t="n">
        <v>-1</v>
      </c>
      <c r="L79">
        <f>HYPERLINK("https://www.defined.fi/sol/GfVurfQm6uyK76xzSqDGkKtEjDQVhWUtfCUhEGvdpump?maker=3i6jt3EcfWQMzBvbcnA5byiRq12Qbm2LDht9vG3FvuHw","https://www.defined.fi/sol/GfVurfQm6uyK76xzSqDGkKtEjDQVhWUtfCUhEGvdpump?maker=3i6jt3EcfWQMzBvbcnA5byiRq12Qbm2LDht9vG3FvuHw")</f>
        <v/>
      </c>
      <c r="M79">
        <f>HYPERLINK("https://dexscreener.com/solana/GfVurfQm6uyK76xzSqDGkKtEjDQVhWUtfCUhEGvdpump?maker=3i6jt3EcfWQMzBvbcnA5byiRq12Qbm2LDht9vG3FvuHw","https://dexscreener.com/solana/GfVurfQm6uyK76xzSqDGkKtEjDQVhWUtfCUhEGvdpump?maker=3i6jt3EcfWQMzBvbcnA5byiRq12Qbm2LDht9vG3FvuHw")</f>
        <v/>
      </c>
    </row>
    <row r="80">
      <c r="A80" t="inlineStr">
        <is>
          <t>PD11M8MB8qQUAiWzyEK4JwfS8rt7Set6av6a5JYpump</t>
        </is>
      </c>
      <c r="B80" t="inlineStr">
        <is>
          <t>AICRYNODE</t>
        </is>
      </c>
      <c r="C80" t="n">
        <v>3</v>
      </c>
      <c r="D80" t="n">
        <v>-0.242</v>
      </c>
      <c r="E80" t="n">
        <v>-0.5</v>
      </c>
      <c r="F80" t="n">
        <v>0.479</v>
      </c>
      <c r="G80" t="n">
        <v>0.238</v>
      </c>
      <c r="H80" t="n">
        <v>1</v>
      </c>
      <c r="I80" t="n">
        <v>1</v>
      </c>
      <c r="J80" t="n">
        <v>-1</v>
      </c>
      <c r="K80" t="n">
        <v>-1</v>
      </c>
      <c r="L80">
        <f>HYPERLINK("https://www.defined.fi/sol/PD11M8MB8qQUAiWzyEK4JwfS8rt7Set6av6a5JYpump?maker=3i6jt3EcfWQMzBvbcnA5byiRq12Qbm2LDht9vG3FvuHw","https://www.defined.fi/sol/PD11M8MB8qQUAiWzyEK4JwfS8rt7Set6av6a5JYpump?maker=3i6jt3EcfWQMzBvbcnA5byiRq12Qbm2LDht9vG3FvuHw")</f>
        <v/>
      </c>
      <c r="M80">
        <f>HYPERLINK("https://dexscreener.com/solana/PD11M8MB8qQUAiWzyEK4JwfS8rt7Set6av6a5JYpump?maker=3i6jt3EcfWQMzBvbcnA5byiRq12Qbm2LDht9vG3FvuHw","https://dexscreener.com/solana/PD11M8MB8qQUAiWzyEK4JwfS8rt7Set6av6a5JYpump?maker=3i6jt3EcfWQMzBvbcnA5byiRq12Qbm2LDht9vG3FvuHw")</f>
        <v/>
      </c>
    </row>
    <row r="81">
      <c r="A81" t="inlineStr">
        <is>
          <t>743hnK8Hr6xzBBFXq9xxNhpU3fgMQMgEyXmgANqRpump</t>
        </is>
      </c>
      <c r="B81" t="inlineStr">
        <is>
          <t>DONT</t>
        </is>
      </c>
      <c r="C81" t="n">
        <v>3</v>
      </c>
      <c r="D81" t="n">
        <v>-0.335</v>
      </c>
      <c r="E81" t="n">
        <v>-1</v>
      </c>
      <c r="F81" t="n">
        <v>0.9389999999999999</v>
      </c>
      <c r="G81" t="n">
        <v>0.604</v>
      </c>
      <c r="H81" t="n">
        <v>1</v>
      </c>
      <c r="I81" t="n">
        <v>1</v>
      </c>
      <c r="J81" t="n">
        <v>-1</v>
      </c>
      <c r="K81" t="n">
        <v>-1</v>
      </c>
      <c r="L81">
        <f>HYPERLINK("https://www.defined.fi/sol/743hnK8Hr6xzBBFXq9xxNhpU3fgMQMgEyXmgANqRpump?maker=3i6jt3EcfWQMzBvbcnA5byiRq12Qbm2LDht9vG3FvuHw","https://www.defined.fi/sol/743hnK8Hr6xzBBFXq9xxNhpU3fgMQMgEyXmgANqRpump?maker=3i6jt3EcfWQMzBvbcnA5byiRq12Qbm2LDht9vG3FvuHw")</f>
        <v/>
      </c>
      <c r="M81">
        <f>HYPERLINK("https://dexscreener.com/solana/743hnK8Hr6xzBBFXq9xxNhpU3fgMQMgEyXmgANqRpump?maker=3i6jt3EcfWQMzBvbcnA5byiRq12Qbm2LDht9vG3FvuHw","https://dexscreener.com/solana/743hnK8Hr6xzBBFXq9xxNhpU3fgMQMgEyXmgANqRpump?maker=3i6jt3EcfWQMzBvbcnA5byiRq12Qbm2LDht9vG3FvuHw")</f>
        <v/>
      </c>
    </row>
    <row r="82">
      <c r="A82" t="inlineStr">
        <is>
          <t>9o81cWB4kAWZ1hxxpakTsCTorJAwehPtxDKxMA564poi</t>
        </is>
      </c>
      <c r="B82" t="inlineStr">
        <is>
          <t>LILY</t>
        </is>
      </c>
      <c r="C82" t="n">
        <v>3</v>
      </c>
      <c r="D82" t="n">
        <v>-0.192</v>
      </c>
      <c r="E82" t="n">
        <v>-0.12</v>
      </c>
      <c r="F82" t="n">
        <v>1.58</v>
      </c>
      <c r="G82" t="n">
        <v>1.39</v>
      </c>
      <c r="H82" t="n">
        <v>1</v>
      </c>
      <c r="I82" t="n">
        <v>1</v>
      </c>
      <c r="J82" t="n">
        <v>-1</v>
      </c>
      <c r="K82" t="n">
        <v>-1</v>
      </c>
      <c r="L82">
        <f>HYPERLINK("https://www.defined.fi/sol/9o81cWB4kAWZ1hxxpakTsCTorJAwehPtxDKxMA564poi?maker=3i6jt3EcfWQMzBvbcnA5byiRq12Qbm2LDht9vG3FvuHw","https://www.defined.fi/sol/9o81cWB4kAWZ1hxxpakTsCTorJAwehPtxDKxMA564poi?maker=3i6jt3EcfWQMzBvbcnA5byiRq12Qbm2LDht9vG3FvuHw")</f>
        <v/>
      </c>
      <c r="M82">
        <f>HYPERLINK("https://dexscreener.com/solana/9o81cWB4kAWZ1hxxpakTsCTorJAwehPtxDKxMA564poi?maker=3i6jt3EcfWQMzBvbcnA5byiRq12Qbm2LDht9vG3FvuHw","https://dexscreener.com/solana/9o81cWB4kAWZ1hxxpakTsCTorJAwehPtxDKxMA564poi?maker=3i6jt3EcfWQMzBvbcnA5byiRq12Qbm2LDht9vG3FvuHw")</f>
        <v/>
      </c>
    </row>
    <row r="83">
      <c r="A83" t="inlineStr">
        <is>
          <t>HsL6HGdYEZ9WNRJLn5Nbr3k6mPLcjYX637iGtKLppump</t>
        </is>
      </c>
      <c r="B83" t="inlineStr">
        <is>
          <t>KIBSHI</t>
        </is>
      </c>
      <c r="C83" t="n">
        <v>3</v>
      </c>
      <c r="D83" t="n">
        <v>0.365</v>
      </c>
      <c r="E83" t="n">
        <v>-1</v>
      </c>
      <c r="F83" t="n">
        <v>0.772</v>
      </c>
      <c r="G83" t="n">
        <v>1.14</v>
      </c>
      <c r="H83" t="n">
        <v>1</v>
      </c>
      <c r="I83" t="n">
        <v>1</v>
      </c>
      <c r="J83" t="n">
        <v>-1</v>
      </c>
      <c r="K83" t="n">
        <v>-1</v>
      </c>
      <c r="L83">
        <f>HYPERLINK("https://www.defined.fi/sol/HsL6HGdYEZ9WNRJLn5Nbr3k6mPLcjYX637iGtKLppump?maker=3i6jt3EcfWQMzBvbcnA5byiRq12Qbm2LDht9vG3FvuHw","https://www.defined.fi/sol/HsL6HGdYEZ9WNRJLn5Nbr3k6mPLcjYX637iGtKLppump?maker=3i6jt3EcfWQMzBvbcnA5byiRq12Qbm2LDht9vG3FvuHw")</f>
        <v/>
      </c>
      <c r="M83">
        <f>HYPERLINK("https://dexscreener.com/solana/HsL6HGdYEZ9WNRJLn5Nbr3k6mPLcjYX637iGtKLppump?maker=3i6jt3EcfWQMzBvbcnA5byiRq12Qbm2LDht9vG3FvuHw","https://dexscreener.com/solana/HsL6HGdYEZ9WNRJLn5Nbr3k6mPLcjYX637iGtKLppump?maker=3i6jt3EcfWQMzBvbcnA5byiRq12Qbm2LDht9vG3FvuHw")</f>
        <v/>
      </c>
    </row>
    <row r="84">
      <c r="A84" t="inlineStr">
        <is>
          <t>DAgcttgoYPn9RqDg5Bkv4BisdFPncXWAZZNzvqUPpump</t>
        </is>
      </c>
      <c r="B84" t="inlineStr">
        <is>
          <t>NIGGAT</t>
        </is>
      </c>
      <c r="C84" t="n">
        <v>3</v>
      </c>
      <c r="D84" t="n">
        <v>-0.031</v>
      </c>
      <c r="E84" t="n">
        <v>-1</v>
      </c>
      <c r="F84" t="n">
        <v>0.497</v>
      </c>
      <c r="G84" t="n">
        <v>0.466</v>
      </c>
      <c r="H84" t="n">
        <v>1</v>
      </c>
      <c r="I84" t="n">
        <v>1</v>
      </c>
      <c r="J84" t="n">
        <v>-1</v>
      </c>
      <c r="K84" t="n">
        <v>-1</v>
      </c>
      <c r="L84">
        <f>HYPERLINK("https://www.defined.fi/sol/DAgcttgoYPn9RqDg5Bkv4BisdFPncXWAZZNzvqUPpump?maker=3i6jt3EcfWQMzBvbcnA5byiRq12Qbm2LDht9vG3FvuHw","https://www.defined.fi/sol/DAgcttgoYPn9RqDg5Bkv4BisdFPncXWAZZNzvqUPpump?maker=3i6jt3EcfWQMzBvbcnA5byiRq12Qbm2LDht9vG3FvuHw")</f>
        <v/>
      </c>
      <c r="M84">
        <f>HYPERLINK("https://dexscreener.com/solana/DAgcttgoYPn9RqDg5Bkv4BisdFPncXWAZZNzvqUPpump?maker=3i6jt3EcfWQMzBvbcnA5byiRq12Qbm2LDht9vG3FvuHw","https://dexscreener.com/solana/DAgcttgoYPn9RqDg5Bkv4BisdFPncXWAZZNzvqUPpump?maker=3i6jt3EcfWQMzBvbcnA5byiRq12Qbm2LDht9vG3FvuHw")</f>
        <v/>
      </c>
    </row>
    <row r="85">
      <c r="A85" t="inlineStr">
        <is>
          <t>5BFrw2H1dyjif5QBQ8ZmAniYGpBzo3gMDJa8DL9kpump</t>
        </is>
      </c>
      <c r="B85" t="inlineStr">
        <is>
          <t>MiladyCult</t>
        </is>
      </c>
      <c r="C85" t="n">
        <v>3</v>
      </c>
      <c r="D85" t="n">
        <v>-0.131</v>
      </c>
      <c r="E85" t="n">
        <v>-1</v>
      </c>
      <c r="F85" t="n">
        <v>1.29</v>
      </c>
      <c r="G85" t="n">
        <v>1.16</v>
      </c>
      <c r="H85" t="n">
        <v>3</v>
      </c>
      <c r="I85" t="n">
        <v>2</v>
      </c>
      <c r="J85" t="n">
        <v>-1</v>
      </c>
      <c r="K85" t="n">
        <v>-1</v>
      </c>
      <c r="L85">
        <f>HYPERLINK("https://www.defined.fi/sol/5BFrw2H1dyjif5QBQ8ZmAniYGpBzo3gMDJa8DL9kpump?maker=3i6jt3EcfWQMzBvbcnA5byiRq12Qbm2LDht9vG3FvuHw","https://www.defined.fi/sol/5BFrw2H1dyjif5QBQ8ZmAniYGpBzo3gMDJa8DL9kpump?maker=3i6jt3EcfWQMzBvbcnA5byiRq12Qbm2LDht9vG3FvuHw")</f>
        <v/>
      </c>
      <c r="M85">
        <f>HYPERLINK("https://dexscreener.com/solana/5BFrw2H1dyjif5QBQ8ZmAniYGpBzo3gMDJa8DL9kpump?maker=3i6jt3EcfWQMzBvbcnA5byiRq12Qbm2LDht9vG3FvuHw","https://dexscreener.com/solana/5BFrw2H1dyjif5QBQ8ZmAniYGpBzo3gMDJa8DL9kpump?maker=3i6jt3EcfWQMzBvbcnA5byiRq12Qbm2LDht9vG3FvuHw")</f>
        <v/>
      </c>
    </row>
    <row r="86">
      <c r="A86" t="inlineStr">
        <is>
          <t>6MYhpb3FocZSdJS3V5krpbfMp45JxD5jXdtPfkwUpump</t>
        </is>
      </c>
      <c r="B86" t="inlineStr">
        <is>
          <t>PLINY</t>
        </is>
      </c>
      <c r="C86" t="n">
        <v>3</v>
      </c>
      <c r="D86" t="n">
        <v>0.166</v>
      </c>
      <c r="E86" t="n">
        <v>-1</v>
      </c>
      <c r="F86" t="n">
        <v>1.05</v>
      </c>
      <c r="G86" t="n">
        <v>1.21</v>
      </c>
      <c r="H86" t="n">
        <v>1</v>
      </c>
      <c r="I86" t="n">
        <v>2</v>
      </c>
      <c r="J86" t="n">
        <v>-1</v>
      </c>
      <c r="K86" t="n">
        <v>-1</v>
      </c>
      <c r="L86">
        <f>HYPERLINK("https://www.defined.fi/sol/6MYhpb3FocZSdJS3V5krpbfMp45JxD5jXdtPfkwUpump?maker=3i6jt3EcfWQMzBvbcnA5byiRq12Qbm2LDht9vG3FvuHw","https://www.defined.fi/sol/6MYhpb3FocZSdJS3V5krpbfMp45JxD5jXdtPfkwUpump?maker=3i6jt3EcfWQMzBvbcnA5byiRq12Qbm2LDht9vG3FvuHw")</f>
        <v/>
      </c>
      <c r="M86">
        <f>HYPERLINK("https://dexscreener.com/solana/6MYhpb3FocZSdJS3V5krpbfMp45JxD5jXdtPfkwUpump?maker=3i6jt3EcfWQMzBvbcnA5byiRq12Qbm2LDht9vG3FvuHw","https://dexscreener.com/solana/6MYhpb3FocZSdJS3V5krpbfMp45JxD5jXdtPfkwUpump?maker=3i6jt3EcfWQMzBvbcnA5byiRq12Qbm2LDht9vG3FvuHw")</f>
        <v/>
      </c>
    </row>
    <row r="87">
      <c r="A87" t="inlineStr">
        <is>
          <t>7uCLG3M24qwcXxEZzfYW4hxp9DsDQpgcwiT8Y1Zfpump</t>
        </is>
      </c>
      <c r="B87" t="inlineStr">
        <is>
          <t>SOHNI</t>
        </is>
      </c>
      <c r="C87" t="n">
        <v>3</v>
      </c>
      <c r="D87" t="n">
        <v>-1.01</v>
      </c>
      <c r="E87" t="n">
        <v>-0.58</v>
      </c>
      <c r="F87" t="n">
        <v>1.73</v>
      </c>
      <c r="G87" t="n">
        <v>0.723</v>
      </c>
      <c r="H87" t="n">
        <v>1</v>
      </c>
      <c r="I87" t="n">
        <v>1</v>
      </c>
      <c r="J87" t="n">
        <v>-1</v>
      </c>
      <c r="K87" t="n">
        <v>-1</v>
      </c>
      <c r="L87">
        <f>HYPERLINK("https://www.defined.fi/sol/7uCLG3M24qwcXxEZzfYW4hxp9DsDQpgcwiT8Y1Zfpump?maker=3i6jt3EcfWQMzBvbcnA5byiRq12Qbm2LDht9vG3FvuHw","https://www.defined.fi/sol/7uCLG3M24qwcXxEZzfYW4hxp9DsDQpgcwiT8Y1Zfpump?maker=3i6jt3EcfWQMzBvbcnA5byiRq12Qbm2LDht9vG3FvuHw")</f>
        <v/>
      </c>
      <c r="M87">
        <f>HYPERLINK("https://dexscreener.com/solana/7uCLG3M24qwcXxEZzfYW4hxp9DsDQpgcwiT8Y1Zfpump?maker=3i6jt3EcfWQMzBvbcnA5byiRq12Qbm2LDht9vG3FvuHw","https://dexscreener.com/solana/7uCLG3M24qwcXxEZzfYW4hxp9DsDQpgcwiT8Y1Zfpump?maker=3i6jt3EcfWQMzBvbcnA5byiRq12Qbm2LDht9vG3FvuHw")</f>
        <v/>
      </c>
    </row>
    <row r="88">
      <c r="A88" t="inlineStr">
        <is>
          <t>8ypJK8k7mYR14sfmiQzuF68mvamu84KtMn1tvcrjpump</t>
        </is>
      </c>
      <c r="B88" t="inlineStr">
        <is>
          <t>fleshbag</t>
        </is>
      </c>
      <c r="C88" t="n">
        <v>3</v>
      </c>
      <c r="D88" t="n">
        <v>-0.531</v>
      </c>
      <c r="E88" t="n">
        <v>-0.23</v>
      </c>
      <c r="F88" t="n">
        <v>2.28</v>
      </c>
      <c r="G88" t="n">
        <v>1.75</v>
      </c>
      <c r="H88" t="n">
        <v>1</v>
      </c>
      <c r="I88" t="n">
        <v>1</v>
      </c>
      <c r="J88" t="n">
        <v>-1</v>
      </c>
      <c r="K88" t="n">
        <v>-1</v>
      </c>
      <c r="L88">
        <f>HYPERLINK("https://www.defined.fi/sol/8ypJK8k7mYR14sfmiQzuF68mvamu84KtMn1tvcrjpump?maker=3i6jt3EcfWQMzBvbcnA5byiRq12Qbm2LDht9vG3FvuHw","https://www.defined.fi/sol/8ypJK8k7mYR14sfmiQzuF68mvamu84KtMn1tvcrjpump?maker=3i6jt3EcfWQMzBvbcnA5byiRq12Qbm2LDht9vG3FvuHw")</f>
        <v/>
      </c>
      <c r="M88">
        <f>HYPERLINK("https://dexscreener.com/solana/8ypJK8k7mYR14sfmiQzuF68mvamu84KtMn1tvcrjpump?maker=3i6jt3EcfWQMzBvbcnA5byiRq12Qbm2LDht9vG3FvuHw","https://dexscreener.com/solana/8ypJK8k7mYR14sfmiQzuF68mvamu84KtMn1tvcrjpump?maker=3i6jt3EcfWQMzBvbcnA5byiRq12Qbm2LDht9vG3FvuHw")</f>
        <v/>
      </c>
    </row>
    <row r="89">
      <c r="A89" t="inlineStr">
        <is>
          <t>E8pTA7Lbok3mqiGQNFhUjDnMihqvD6MkANGP5F75pump</t>
        </is>
      </c>
      <c r="B89" t="inlineStr">
        <is>
          <t>QUANT</t>
        </is>
      </c>
      <c r="C89" t="n">
        <v>3</v>
      </c>
      <c r="D89" t="n">
        <v>-0.822</v>
      </c>
      <c r="E89" t="n">
        <v>-0.91</v>
      </c>
      <c r="F89" t="n">
        <v>0.903</v>
      </c>
      <c r="G89" t="n">
        <v>0.082</v>
      </c>
      <c r="H89" t="n">
        <v>1</v>
      </c>
      <c r="I89" t="n">
        <v>1</v>
      </c>
      <c r="J89" t="n">
        <v>-1</v>
      </c>
      <c r="K89" t="n">
        <v>-1</v>
      </c>
      <c r="L89">
        <f>HYPERLINK("https://www.defined.fi/sol/E8pTA7Lbok3mqiGQNFhUjDnMihqvD6MkANGP5F75pump?maker=3i6jt3EcfWQMzBvbcnA5byiRq12Qbm2LDht9vG3FvuHw","https://www.defined.fi/sol/E8pTA7Lbok3mqiGQNFhUjDnMihqvD6MkANGP5F75pump?maker=3i6jt3EcfWQMzBvbcnA5byiRq12Qbm2LDht9vG3FvuHw")</f>
        <v/>
      </c>
      <c r="M89">
        <f>HYPERLINK("https://dexscreener.com/solana/E8pTA7Lbok3mqiGQNFhUjDnMihqvD6MkANGP5F75pump?maker=3i6jt3EcfWQMzBvbcnA5byiRq12Qbm2LDht9vG3FvuHw","https://dexscreener.com/solana/E8pTA7Lbok3mqiGQNFhUjDnMihqvD6MkANGP5F75pump?maker=3i6jt3EcfWQMzBvbcnA5byiRq12Qbm2LDht9vG3FvuHw")</f>
        <v/>
      </c>
    </row>
    <row r="90">
      <c r="A90" t="inlineStr">
        <is>
          <t>CXGygNhmUxB66cSfUbzjtJHuQbc3MAvqrR65gEkGpump</t>
        </is>
      </c>
      <c r="B90" t="inlineStr">
        <is>
          <t>DTILLY</t>
        </is>
      </c>
      <c r="C90" t="n">
        <v>3</v>
      </c>
      <c r="D90" t="n">
        <v>-0.39</v>
      </c>
      <c r="E90" t="n">
        <v>-0.7</v>
      </c>
      <c r="F90" t="n">
        <v>0.553</v>
      </c>
      <c r="G90" t="n">
        <v>0.163</v>
      </c>
      <c r="H90" t="n">
        <v>2</v>
      </c>
      <c r="I90" t="n">
        <v>1</v>
      </c>
      <c r="J90" t="n">
        <v>-1</v>
      </c>
      <c r="K90" t="n">
        <v>-1</v>
      </c>
      <c r="L90">
        <f>HYPERLINK("https://www.defined.fi/sol/CXGygNhmUxB66cSfUbzjtJHuQbc3MAvqrR65gEkGpump?maker=3i6jt3EcfWQMzBvbcnA5byiRq12Qbm2LDht9vG3FvuHw","https://www.defined.fi/sol/CXGygNhmUxB66cSfUbzjtJHuQbc3MAvqrR65gEkGpump?maker=3i6jt3EcfWQMzBvbcnA5byiRq12Qbm2LDht9vG3FvuHw")</f>
        <v/>
      </c>
      <c r="M90">
        <f>HYPERLINK("https://dexscreener.com/solana/CXGygNhmUxB66cSfUbzjtJHuQbc3MAvqrR65gEkGpump?maker=3i6jt3EcfWQMzBvbcnA5byiRq12Qbm2LDht9vG3FvuHw","https://dexscreener.com/solana/CXGygNhmUxB66cSfUbzjtJHuQbc3MAvqrR65gEkGpump?maker=3i6jt3EcfWQMzBvbcnA5byiRq12Qbm2LDht9vG3FvuHw")</f>
        <v/>
      </c>
    </row>
    <row r="91">
      <c r="A91" t="inlineStr">
        <is>
          <t>3uBvy84GZBFNnJiyinShiRhAxgpqDi6AwMR7BraYpump</t>
        </is>
      </c>
      <c r="B91" t="inlineStr">
        <is>
          <t>BOAI</t>
        </is>
      </c>
      <c r="C91" t="n">
        <v>3</v>
      </c>
      <c r="D91" t="n">
        <v>-0.8080000000000001</v>
      </c>
      <c r="E91" t="n">
        <v>-1</v>
      </c>
      <c r="F91" t="n">
        <v>1.06</v>
      </c>
      <c r="G91" t="n">
        <v>0.257</v>
      </c>
      <c r="H91" t="n">
        <v>3</v>
      </c>
      <c r="I91" t="n">
        <v>1</v>
      </c>
      <c r="J91" t="n">
        <v>-1</v>
      </c>
      <c r="K91" t="n">
        <v>-1</v>
      </c>
      <c r="L91">
        <f>HYPERLINK("https://www.defined.fi/sol/3uBvy84GZBFNnJiyinShiRhAxgpqDi6AwMR7BraYpump?maker=3i6jt3EcfWQMzBvbcnA5byiRq12Qbm2LDht9vG3FvuHw","https://www.defined.fi/sol/3uBvy84GZBFNnJiyinShiRhAxgpqDi6AwMR7BraYpump?maker=3i6jt3EcfWQMzBvbcnA5byiRq12Qbm2LDht9vG3FvuHw")</f>
        <v/>
      </c>
      <c r="M91">
        <f>HYPERLINK("https://dexscreener.com/solana/3uBvy84GZBFNnJiyinShiRhAxgpqDi6AwMR7BraYpump?maker=3i6jt3EcfWQMzBvbcnA5byiRq12Qbm2LDht9vG3FvuHw","https://dexscreener.com/solana/3uBvy84GZBFNnJiyinShiRhAxgpqDi6AwMR7BraYpump?maker=3i6jt3EcfWQMzBvbcnA5byiRq12Qbm2LDht9vG3FvuHw")</f>
        <v/>
      </c>
    </row>
    <row r="92">
      <c r="A92" t="inlineStr">
        <is>
          <t>CDA3CFpoJgyu8Zg4UV94G8nXeveGTHaSyquaK34fpump</t>
        </is>
      </c>
      <c r="B92" t="inlineStr">
        <is>
          <t>CORRA</t>
        </is>
      </c>
      <c r="C92" t="n">
        <v>3</v>
      </c>
      <c r="D92" t="n">
        <v>0.309</v>
      </c>
      <c r="E92" t="n">
        <v>1.23</v>
      </c>
      <c r="F92" t="n">
        <v>0.252</v>
      </c>
      <c r="G92" t="n">
        <v>0.5620000000000001</v>
      </c>
      <c r="H92" t="n">
        <v>1</v>
      </c>
      <c r="I92" t="n">
        <v>2</v>
      </c>
      <c r="J92" t="n">
        <v>-1</v>
      </c>
      <c r="K92" t="n">
        <v>-1</v>
      </c>
      <c r="L92">
        <f>HYPERLINK("https://www.defined.fi/sol/CDA3CFpoJgyu8Zg4UV94G8nXeveGTHaSyquaK34fpump?maker=3i6jt3EcfWQMzBvbcnA5byiRq12Qbm2LDht9vG3FvuHw","https://www.defined.fi/sol/CDA3CFpoJgyu8Zg4UV94G8nXeveGTHaSyquaK34fpump?maker=3i6jt3EcfWQMzBvbcnA5byiRq12Qbm2LDht9vG3FvuHw")</f>
        <v/>
      </c>
      <c r="M92">
        <f>HYPERLINK("https://dexscreener.com/solana/CDA3CFpoJgyu8Zg4UV94G8nXeveGTHaSyquaK34fpump?maker=3i6jt3EcfWQMzBvbcnA5byiRq12Qbm2LDht9vG3FvuHw","https://dexscreener.com/solana/CDA3CFpoJgyu8Zg4UV94G8nXeveGTHaSyquaK34fpump?maker=3i6jt3EcfWQMzBvbcnA5byiRq12Qbm2LDht9vG3FvuHw")</f>
        <v/>
      </c>
    </row>
    <row r="93">
      <c r="A93" t="inlineStr">
        <is>
          <t>Go1525oLNYpa2ECCs3gj9eE6mQdsnizNDYSFze4Wpump</t>
        </is>
      </c>
      <c r="B93" t="inlineStr">
        <is>
          <t>FROGAI</t>
        </is>
      </c>
      <c r="C93" t="n">
        <v>3</v>
      </c>
      <c r="D93" t="n">
        <v>-0.233</v>
      </c>
      <c r="E93" t="n">
        <v>-0.48</v>
      </c>
      <c r="F93" t="n">
        <v>0.489</v>
      </c>
      <c r="G93" t="n">
        <v>0.256</v>
      </c>
      <c r="H93" t="n">
        <v>1</v>
      </c>
      <c r="I93" t="n">
        <v>1</v>
      </c>
      <c r="J93" t="n">
        <v>-1</v>
      </c>
      <c r="K93" t="n">
        <v>-1</v>
      </c>
      <c r="L93">
        <f>HYPERLINK("https://www.defined.fi/sol/Go1525oLNYpa2ECCs3gj9eE6mQdsnizNDYSFze4Wpump?maker=3i6jt3EcfWQMzBvbcnA5byiRq12Qbm2LDht9vG3FvuHw","https://www.defined.fi/sol/Go1525oLNYpa2ECCs3gj9eE6mQdsnizNDYSFze4Wpump?maker=3i6jt3EcfWQMzBvbcnA5byiRq12Qbm2LDht9vG3FvuHw")</f>
        <v/>
      </c>
      <c r="M93">
        <f>HYPERLINK("https://dexscreener.com/solana/Go1525oLNYpa2ECCs3gj9eE6mQdsnizNDYSFze4Wpump?maker=3i6jt3EcfWQMzBvbcnA5byiRq12Qbm2LDht9vG3FvuHw","https://dexscreener.com/solana/Go1525oLNYpa2ECCs3gj9eE6mQdsnizNDYSFze4Wpump?maker=3i6jt3EcfWQMzBvbcnA5byiRq12Qbm2LDht9vG3FvuHw")</f>
        <v/>
      </c>
    </row>
    <row r="94">
      <c r="A94" t="inlineStr">
        <is>
          <t>CvTtQL9HZuoDZPGAsjpPcBL9nNepMiqVeDVmEmKfpump</t>
        </is>
      </c>
      <c r="B94" t="inlineStr">
        <is>
          <t>KOOK</t>
        </is>
      </c>
      <c r="C94" t="n">
        <v>3</v>
      </c>
      <c r="D94" t="n">
        <v>0.887</v>
      </c>
      <c r="E94" t="n">
        <v>0.3</v>
      </c>
      <c r="F94" t="n">
        <v>2.94</v>
      </c>
      <c r="G94" t="n">
        <v>3.83</v>
      </c>
      <c r="H94" t="n">
        <v>3</v>
      </c>
      <c r="I94" t="n">
        <v>3</v>
      </c>
      <c r="J94" t="n">
        <v>-1</v>
      </c>
      <c r="K94" t="n">
        <v>-1</v>
      </c>
      <c r="L94">
        <f>HYPERLINK("https://www.defined.fi/sol/CvTtQL9HZuoDZPGAsjpPcBL9nNepMiqVeDVmEmKfpump?maker=3i6jt3EcfWQMzBvbcnA5byiRq12Qbm2LDht9vG3FvuHw","https://www.defined.fi/sol/CvTtQL9HZuoDZPGAsjpPcBL9nNepMiqVeDVmEmKfpump?maker=3i6jt3EcfWQMzBvbcnA5byiRq12Qbm2LDht9vG3FvuHw")</f>
        <v/>
      </c>
      <c r="M94">
        <f>HYPERLINK("https://dexscreener.com/solana/CvTtQL9HZuoDZPGAsjpPcBL9nNepMiqVeDVmEmKfpump?maker=3i6jt3EcfWQMzBvbcnA5byiRq12Qbm2LDht9vG3FvuHw","https://dexscreener.com/solana/CvTtQL9HZuoDZPGAsjpPcBL9nNepMiqVeDVmEmKfpump?maker=3i6jt3EcfWQMzBvbcnA5byiRq12Qbm2LDht9vG3FvuHw")</f>
        <v/>
      </c>
    </row>
    <row r="95">
      <c r="A95" t="inlineStr">
        <is>
          <t>ExAmXuCUGSJArR9cFYHTRr3TiA7Jn9cfFZgJcL4Kpump</t>
        </is>
      </c>
      <c r="B95" t="inlineStr">
        <is>
          <t>Tamagotchi</t>
        </is>
      </c>
      <c r="C95" t="n">
        <v>3</v>
      </c>
      <c r="D95" t="n">
        <v>-1.36</v>
      </c>
      <c r="E95" t="n">
        <v>-0.64</v>
      </c>
      <c r="F95" t="n">
        <v>2.12</v>
      </c>
      <c r="G95" t="n">
        <v>0.758</v>
      </c>
      <c r="H95" t="n">
        <v>4</v>
      </c>
      <c r="I95" t="n">
        <v>1</v>
      </c>
      <c r="J95" t="n">
        <v>-1</v>
      </c>
      <c r="K95" t="n">
        <v>-1</v>
      </c>
      <c r="L95">
        <f>HYPERLINK("https://www.defined.fi/sol/ExAmXuCUGSJArR9cFYHTRr3TiA7Jn9cfFZgJcL4Kpump?maker=3i6jt3EcfWQMzBvbcnA5byiRq12Qbm2LDht9vG3FvuHw","https://www.defined.fi/sol/ExAmXuCUGSJArR9cFYHTRr3TiA7Jn9cfFZgJcL4Kpump?maker=3i6jt3EcfWQMzBvbcnA5byiRq12Qbm2LDht9vG3FvuHw")</f>
        <v/>
      </c>
      <c r="M95">
        <f>HYPERLINK("https://dexscreener.com/solana/ExAmXuCUGSJArR9cFYHTRr3TiA7Jn9cfFZgJcL4Kpump?maker=3i6jt3EcfWQMzBvbcnA5byiRq12Qbm2LDht9vG3FvuHw","https://dexscreener.com/solana/ExAmXuCUGSJArR9cFYHTRr3TiA7Jn9cfFZgJcL4Kpump?maker=3i6jt3EcfWQMzBvbcnA5byiRq12Qbm2LDht9vG3FvuHw")</f>
        <v/>
      </c>
    </row>
    <row r="96">
      <c r="A96" t="inlineStr">
        <is>
          <t>9T3eGe3N128SccQ7m2Fz5FAtBEQuTB6cne22K4cvGK95</t>
        </is>
      </c>
      <c r="B96" t="inlineStr">
        <is>
          <t>CATAI</t>
        </is>
      </c>
      <c r="C96" t="n">
        <v>3</v>
      </c>
      <c r="D96" t="n">
        <v>-0.189</v>
      </c>
      <c r="E96" t="n">
        <v>-1</v>
      </c>
      <c r="F96" t="n">
        <v>0.98</v>
      </c>
      <c r="G96" t="n">
        <v>0.791</v>
      </c>
      <c r="H96" t="n">
        <v>1</v>
      </c>
      <c r="I96" t="n">
        <v>1</v>
      </c>
      <c r="J96" t="n">
        <v>-1</v>
      </c>
      <c r="K96" t="n">
        <v>-1</v>
      </c>
      <c r="L96">
        <f>HYPERLINK("https://www.defined.fi/sol/9T3eGe3N128SccQ7m2Fz5FAtBEQuTB6cne22K4cvGK95?maker=3i6jt3EcfWQMzBvbcnA5byiRq12Qbm2LDht9vG3FvuHw","https://www.defined.fi/sol/9T3eGe3N128SccQ7m2Fz5FAtBEQuTB6cne22K4cvGK95?maker=3i6jt3EcfWQMzBvbcnA5byiRq12Qbm2LDht9vG3FvuHw")</f>
        <v/>
      </c>
      <c r="M96">
        <f>HYPERLINK("https://dexscreener.com/solana/9T3eGe3N128SccQ7m2Fz5FAtBEQuTB6cne22K4cvGK95?maker=3i6jt3EcfWQMzBvbcnA5byiRq12Qbm2LDht9vG3FvuHw","https://dexscreener.com/solana/9T3eGe3N128SccQ7m2Fz5FAtBEQuTB6cne22K4cvGK95?maker=3i6jt3EcfWQMzBvbcnA5byiRq12Qbm2LDht9vG3FvuHw")</f>
        <v/>
      </c>
    </row>
    <row r="97">
      <c r="A97" t="inlineStr">
        <is>
          <t>FrdGhRcQjVj1uvhCW1zwW1e32CizS5wMQ5dSJNaVpump</t>
        </is>
      </c>
      <c r="B97" t="inlineStr">
        <is>
          <t>thebottom</t>
        </is>
      </c>
      <c r="C97" t="n">
        <v>4</v>
      </c>
      <c r="D97" t="n">
        <v>-0.515</v>
      </c>
      <c r="E97" t="n">
        <v>-0.67</v>
      </c>
      <c r="F97" t="n">
        <v>0.774</v>
      </c>
      <c r="G97" t="n">
        <v>0.259</v>
      </c>
      <c r="H97" t="n">
        <v>2</v>
      </c>
      <c r="I97" t="n">
        <v>1</v>
      </c>
      <c r="J97" t="n">
        <v>-1</v>
      </c>
      <c r="K97" t="n">
        <v>-1</v>
      </c>
      <c r="L97">
        <f>HYPERLINK("https://www.defined.fi/sol/FrdGhRcQjVj1uvhCW1zwW1e32CizS5wMQ5dSJNaVpump?maker=3i6jt3EcfWQMzBvbcnA5byiRq12Qbm2LDht9vG3FvuHw","https://www.defined.fi/sol/FrdGhRcQjVj1uvhCW1zwW1e32CizS5wMQ5dSJNaVpump?maker=3i6jt3EcfWQMzBvbcnA5byiRq12Qbm2LDht9vG3FvuHw")</f>
        <v/>
      </c>
      <c r="M97">
        <f>HYPERLINK("https://dexscreener.com/solana/FrdGhRcQjVj1uvhCW1zwW1e32CizS5wMQ5dSJNaVpump?maker=3i6jt3EcfWQMzBvbcnA5byiRq12Qbm2LDht9vG3FvuHw","https://dexscreener.com/solana/FrdGhRcQjVj1uvhCW1zwW1e32CizS5wMQ5dSJNaVpump?maker=3i6jt3EcfWQMzBvbcnA5byiRq12Qbm2LDht9vG3FvuHw")</f>
        <v/>
      </c>
    </row>
    <row r="98">
      <c r="A98" t="inlineStr">
        <is>
          <t>CxSsfTSBDER6opB1uTCu7s4Z3QcTorhYJvk9nPqCpump</t>
        </is>
      </c>
      <c r="B98" t="inlineStr">
        <is>
          <t>KLING</t>
        </is>
      </c>
      <c r="C98" t="n">
        <v>4</v>
      </c>
      <c r="D98" t="n">
        <v>0.156</v>
      </c>
      <c r="E98" t="n">
        <v>0.25</v>
      </c>
      <c r="F98" t="n">
        <v>0.624</v>
      </c>
      <c r="G98" t="n">
        <v>0.78</v>
      </c>
      <c r="H98" t="n">
        <v>2</v>
      </c>
      <c r="I98" t="n">
        <v>2</v>
      </c>
      <c r="J98" t="n">
        <v>-1</v>
      </c>
      <c r="K98" t="n">
        <v>-1</v>
      </c>
      <c r="L98">
        <f>HYPERLINK("https://www.defined.fi/sol/CxSsfTSBDER6opB1uTCu7s4Z3QcTorhYJvk9nPqCpump?maker=3i6jt3EcfWQMzBvbcnA5byiRq12Qbm2LDht9vG3FvuHw","https://www.defined.fi/sol/CxSsfTSBDER6opB1uTCu7s4Z3QcTorhYJvk9nPqCpump?maker=3i6jt3EcfWQMzBvbcnA5byiRq12Qbm2LDht9vG3FvuHw")</f>
        <v/>
      </c>
      <c r="M98">
        <f>HYPERLINK("https://dexscreener.com/solana/CxSsfTSBDER6opB1uTCu7s4Z3QcTorhYJvk9nPqCpump?maker=3i6jt3EcfWQMzBvbcnA5byiRq12Qbm2LDht9vG3FvuHw","https://dexscreener.com/solana/CxSsfTSBDER6opB1uTCu7s4Z3QcTorhYJvk9nPqCpump?maker=3i6jt3EcfWQMzBvbcnA5byiRq12Qbm2LDht9vG3FvuHw")</f>
        <v/>
      </c>
    </row>
    <row r="99">
      <c r="A99" t="inlineStr">
        <is>
          <t>4bnuQVbrEcYYUqSJeSjbddyLmCGKyVGzAMqvtPu3pump</t>
        </is>
      </c>
      <c r="B99" t="inlineStr">
        <is>
          <t>Skull</t>
        </is>
      </c>
      <c r="C99" t="n">
        <v>4</v>
      </c>
      <c r="D99" t="n">
        <v>1.85</v>
      </c>
      <c r="E99" t="n">
        <v>3.73</v>
      </c>
      <c r="F99" t="n">
        <v>0.496</v>
      </c>
      <c r="G99" t="n">
        <v>2.35</v>
      </c>
      <c r="H99" t="n">
        <v>1</v>
      </c>
      <c r="I99" t="n">
        <v>2</v>
      </c>
      <c r="J99" t="n">
        <v>-1</v>
      </c>
      <c r="K99" t="n">
        <v>-1</v>
      </c>
      <c r="L99">
        <f>HYPERLINK("https://www.defined.fi/sol/4bnuQVbrEcYYUqSJeSjbddyLmCGKyVGzAMqvtPu3pump?maker=3i6jt3EcfWQMzBvbcnA5byiRq12Qbm2LDht9vG3FvuHw","https://www.defined.fi/sol/4bnuQVbrEcYYUqSJeSjbddyLmCGKyVGzAMqvtPu3pump?maker=3i6jt3EcfWQMzBvbcnA5byiRq12Qbm2LDht9vG3FvuHw")</f>
        <v/>
      </c>
      <c r="M99">
        <f>HYPERLINK("https://dexscreener.com/solana/4bnuQVbrEcYYUqSJeSjbddyLmCGKyVGzAMqvtPu3pump?maker=3i6jt3EcfWQMzBvbcnA5byiRq12Qbm2LDht9vG3FvuHw","https://dexscreener.com/solana/4bnuQVbrEcYYUqSJeSjbddyLmCGKyVGzAMqvtPu3pump?maker=3i6jt3EcfWQMzBvbcnA5byiRq12Qbm2LDht9vG3FvuHw")</f>
        <v/>
      </c>
    </row>
    <row r="100">
      <c r="A100" t="inlineStr">
        <is>
          <t>5j1XGqCRpJjUGfVvoY1Gye57ygXbbbYyagcekfH4pump</t>
        </is>
      </c>
      <c r="B100" t="inlineStr">
        <is>
          <t>wAI</t>
        </is>
      </c>
      <c r="C100" t="n">
        <v>4</v>
      </c>
      <c r="D100" t="n">
        <v>-0.321</v>
      </c>
      <c r="E100" t="n">
        <v>-1</v>
      </c>
      <c r="F100" t="n">
        <v>0.484</v>
      </c>
      <c r="G100" t="n">
        <v>0.162</v>
      </c>
      <c r="H100" t="n">
        <v>1</v>
      </c>
      <c r="I100" t="n">
        <v>1</v>
      </c>
      <c r="J100" t="n">
        <v>-1</v>
      </c>
      <c r="K100" t="n">
        <v>-1</v>
      </c>
      <c r="L100">
        <f>HYPERLINK("https://www.defined.fi/sol/5j1XGqCRpJjUGfVvoY1Gye57ygXbbbYyagcekfH4pump?maker=3i6jt3EcfWQMzBvbcnA5byiRq12Qbm2LDht9vG3FvuHw","https://www.defined.fi/sol/5j1XGqCRpJjUGfVvoY1Gye57ygXbbbYyagcekfH4pump?maker=3i6jt3EcfWQMzBvbcnA5byiRq12Qbm2LDht9vG3FvuHw")</f>
        <v/>
      </c>
      <c r="M100">
        <f>HYPERLINK("https://dexscreener.com/solana/5j1XGqCRpJjUGfVvoY1Gye57ygXbbbYyagcekfH4pump?maker=3i6jt3EcfWQMzBvbcnA5byiRq12Qbm2LDht9vG3FvuHw","https://dexscreener.com/solana/5j1XGqCRpJjUGfVvoY1Gye57ygXbbbYyagcekfH4pump?maker=3i6jt3EcfWQMzBvbcnA5byiRq12Qbm2LDht9vG3FvuHw")</f>
        <v/>
      </c>
    </row>
    <row r="101">
      <c r="A101" t="inlineStr">
        <is>
          <t>HtqoLMCFEjNoCyALhVExezRK4bKbXEuVpzYttRJmpump</t>
        </is>
      </c>
      <c r="B101" t="inlineStr">
        <is>
          <t>Aibo</t>
        </is>
      </c>
      <c r="C101" t="n">
        <v>4</v>
      </c>
      <c r="D101" t="n">
        <v>-1.8</v>
      </c>
      <c r="E101" t="n">
        <v>-0.76</v>
      </c>
      <c r="F101" t="n">
        <v>2.38</v>
      </c>
      <c r="G101" t="n">
        <v>0.577</v>
      </c>
      <c r="H101" t="n">
        <v>5</v>
      </c>
      <c r="I101" t="n">
        <v>1</v>
      </c>
      <c r="J101" t="n">
        <v>-1</v>
      </c>
      <c r="K101" t="n">
        <v>-1</v>
      </c>
      <c r="L101">
        <f>HYPERLINK("https://www.defined.fi/sol/HtqoLMCFEjNoCyALhVExezRK4bKbXEuVpzYttRJmpump?maker=3i6jt3EcfWQMzBvbcnA5byiRq12Qbm2LDht9vG3FvuHw","https://www.defined.fi/sol/HtqoLMCFEjNoCyALhVExezRK4bKbXEuVpzYttRJmpump?maker=3i6jt3EcfWQMzBvbcnA5byiRq12Qbm2LDht9vG3FvuHw")</f>
        <v/>
      </c>
      <c r="M101">
        <f>HYPERLINK("https://dexscreener.com/solana/HtqoLMCFEjNoCyALhVExezRK4bKbXEuVpzYttRJmpump?maker=3i6jt3EcfWQMzBvbcnA5byiRq12Qbm2LDht9vG3FvuHw","https://dexscreener.com/solana/HtqoLMCFEjNoCyALhVExezRK4bKbXEuVpzYttRJmpump?maker=3i6jt3EcfWQMzBvbcnA5byiRq12Qbm2LDht9vG3FvuHw")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2024-10-20T15:37:42Z</dcterms:created>
  <dcterms:modified xsi:type="dcterms:W3CDTF">2024-10-20T15:37:42Z</dcterms:modified>
</cp:coreProperties>
</file>