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8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FnQMnE5aC59t3obZK1qfDKHVYKtU2tCPHN63ovuypump</t>
        </is>
      </c>
      <c r="B2" t="inlineStr">
        <is>
          <t>TAofU</t>
        </is>
      </c>
      <c r="C2" t="n">
        <v>0</v>
      </c>
      <c r="D2" t="n">
        <v>0.231</v>
      </c>
      <c r="E2" t="n">
        <v>0.05</v>
      </c>
      <c r="F2" t="n">
        <v>4.52</v>
      </c>
      <c r="G2" t="n">
        <v>0</v>
      </c>
      <c r="H2" t="n">
        <v>2</v>
      </c>
      <c r="I2" t="n">
        <v>0</v>
      </c>
      <c r="J2" t="n">
        <v>-1</v>
      </c>
      <c r="K2" t="n">
        <v>-1</v>
      </c>
      <c r="L2">
        <f>HYPERLINK("https://www.defined.fi/sol/FnQMnE5aC59t3obZK1qfDKHVYKtU2tCPHN63ovuypump?maker=3JxeQCZ1ze7xb728BezgEojLdfrUwX4ikLj1st9J6FWm","https://www.defined.fi/sol/FnQMnE5aC59t3obZK1qfDKHVYKtU2tCPHN63ovuypump?maker=3JxeQCZ1ze7xb728BezgEojLdfrUwX4ikLj1st9J6FWm")</f>
        <v/>
      </c>
      <c r="M2">
        <f>HYPERLINK("https://dexscreener.com/solana/FnQMnE5aC59t3obZK1qfDKHVYKtU2tCPHN63ovuypump?maker=3JxeQCZ1ze7xb728BezgEojLdfrUwX4ikLj1st9J6FWm","https://dexscreener.com/solana/FnQMnE5aC59t3obZK1qfDKHVYKtU2tCPHN63ovuypump?maker=3JxeQCZ1ze7xb728BezgEojLdfrUwX4ikLj1st9J6FWm")</f>
        <v/>
      </c>
    </row>
    <row r="3">
      <c r="A3" t="inlineStr">
        <is>
          <t>DjSmpaPgdcuQKJmsgDoJHdLCGM5UusW6Js9d7B7s5N8o</t>
        </is>
      </c>
      <c r="B3" t="inlineStr">
        <is>
          <t>Drop</t>
        </is>
      </c>
      <c r="C3" t="n">
        <v>0</v>
      </c>
      <c r="D3" t="n">
        <v>-1.06</v>
      </c>
      <c r="E3" t="n">
        <v>-0.21</v>
      </c>
      <c r="F3" t="n">
        <v>4.98</v>
      </c>
      <c r="G3" t="n">
        <v>1.61</v>
      </c>
      <c r="H3" t="n">
        <v>2</v>
      </c>
      <c r="I3" t="n">
        <v>1</v>
      </c>
      <c r="J3" t="n">
        <v>-1</v>
      </c>
      <c r="K3" t="n">
        <v>-1</v>
      </c>
      <c r="L3">
        <f>HYPERLINK("https://www.defined.fi/sol/DjSmpaPgdcuQKJmsgDoJHdLCGM5UusW6Js9d7B7s5N8o?maker=3JxeQCZ1ze7xb728BezgEojLdfrUwX4ikLj1st9J6FWm","https://www.defined.fi/sol/DjSmpaPgdcuQKJmsgDoJHdLCGM5UusW6Js9d7B7s5N8o?maker=3JxeQCZ1ze7xb728BezgEojLdfrUwX4ikLj1st9J6FWm")</f>
        <v/>
      </c>
      <c r="M3">
        <f>HYPERLINK("https://dexscreener.com/solana/DjSmpaPgdcuQKJmsgDoJHdLCGM5UusW6Js9d7B7s5N8o?maker=3JxeQCZ1ze7xb728BezgEojLdfrUwX4ikLj1st9J6FWm","https://dexscreener.com/solana/DjSmpaPgdcuQKJmsgDoJHdLCGM5UusW6Js9d7B7s5N8o?maker=3JxeQCZ1ze7xb728BezgEojLdfrUwX4ikLj1st9J6FWm")</f>
        <v/>
      </c>
    </row>
    <row r="4">
      <c r="A4" t="inlineStr">
        <is>
          <t>3Ei8SaoL4JWZv1XsWePqiAjVtb7QtpJbV2TSuURmpump</t>
        </is>
      </c>
      <c r="B4" t="inlineStr">
        <is>
          <t>Kiri</t>
        </is>
      </c>
      <c r="C4" t="n">
        <v>0</v>
      </c>
      <c r="D4" t="n">
        <v>-6.16</v>
      </c>
      <c r="E4" t="n">
        <v>-0.75</v>
      </c>
      <c r="F4" t="n">
        <v>8.25</v>
      </c>
      <c r="G4" t="n">
        <v>2.09</v>
      </c>
      <c r="H4" t="n">
        <v>2</v>
      </c>
      <c r="I4" t="n">
        <v>1</v>
      </c>
      <c r="J4" t="n">
        <v>-1</v>
      </c>
      <c r="K4" t="n">
        <v>-1</v>
      </c>
      <c r="L4">
        <f>HYPERLINK("https://www.defined.fi/sol/3Ei8SaoL4JWZv1XsWePqiAjVtb7QtpJbV2TSuURmpump?maker=3JxeQCZ1ze7xb728BezgEojLdfrUwX4ikLj1st9J6FWm","https://www.defined.fi/sol/3Ei8SaoL4JWZv1XsWePqiAjVtb7QtpJbV2TSuURmpump?maker=3JxeQCZ1ze7xb728BezgEojLdfrUwX4ikLj1st9J6FWm")</f>
        <v/>
      </c>
      <c r="M4">
        <f>HYPERLINK("https://dexscreener.com/solana/3Ei8SaoL4JWZv1XsWePqiAjVtb7QtpJbV2TSuURmpump?maker=3JxeQCZ1ze7xb728BezgEojLdfrUwX4ikLj1st9J6FWm","https://dexscreener.com/solana/3Ei8SaoL4JWZv1XsWePqiAjVtb7QtpJbV2TSuURmpump?maker=3JxeQCZ1ze7xb728BezgEojLdfrUwX4ikLj1st9J6FWm")</f>
        <v/>
      </c>
    </row>
    <row r="5">
      <c r="A5" t="inlineStr">
        <is>
          <t>8QLTsTnPN4XxTP4ZU7osE4j5XpTmJWRDNQmjLzncpump</t>
        </is>
      </c>
      <c r="B5" t="inlineStr">
        <is>
          <t>BURZEN</t>
        </is>
      </c>
      <c r="C5" t="n">
        <v>0</v>
      </c>
      <c r="D5" t="n">
        <v>-4.18</v>
      </c>
      <c r="E5" t="n">
        <v>-0.43</v>
      </c>
      <c r="F5" t="n">
        <v>9.779999999999999</v>
      </c>
      <c r="G5" t="n">
        <v>5.6</v>
      </c>
      <c r="H5" t="n">
        <v>2</v>
      </c>
      <c r="I5" t="n">
        <v>1</v>
      </c>
      <c r="J5" t="n">
        <v>-1</v>
      </c>
      <c r="K5" t="n">
        <v>-1</v>
      </c>
      <c r="L5">
        <f>HYPERLINK("https://www.defined.fi/sol/8QLTsTnPN4XxTP4ZU7osE4j5XpTmJWRDNQmjLzncpump?maker=3JxeQCZ1ze7xb728BezgEojLdfrUwX4ikLj1st9J6FWm","https://www.defined.fi/sol/8QLTsTnPN4XxTP4ZU7osE4j5XpTmJWRDNQmjLzncpump?maker=3JxeQCZ1ze7xb728BezgEojLdfrUwX4ikLj1st9J6FWm")</f>
        <v/>
      </c>
      <c r="M5">
        <f>HYPERLINK("https://dexscreener.com/solana/8QLTsTnPN4XxTP4ZU7osE4j5XpTmJWRDNQmjLzncpump?maker=3JxeQCZ1ze7xb728BezgEojLdfrUwX4ikLj1st9J6FWm","https://dexscreener.com/solana/8QLTsTnPN4XxTP4ZU7osE4j5XpTmJWRDNQmjLzncpump?maker=3JxeQCZ1ze7xb728BezgEojLdfrUwX4ikLj1st9J6FWm")</f>
        <v/>
      </c>
    </row>
    <row r="6">
      <c r="A6" t="inlineStr">
        <is>
          <t>2ymAjUoJdiNZgKy6vKfJ2WQ6AExck3cZbAX26g6Qpump</t>
        </is>
      </c>
      <c r="B6" t="inlineStr">
        <is>
          <t>voice99999</t>
        </is>
      </c>
      <c r="C6" t="n">
        <v>0</v>
      </c>
      <c r="D6" t="n">
        <v>-7.03</v>
      </c>
      <c r="E6" t="n">
        <v>-0.27</v>
      </c>
      <c r="F6" t="n">
        <v>26.1</v>
      </c>
      <c r="G6" t="n">
        <v>19.07</v>
      </c>
      <c r="H6" t="n">
        <v>6</v>
      </c>
      <c r="I6" t="n">
        <v>3</v>
      </c>
      <c r="J6" t="n">
        <v>-1</v>
      </c>
      <c r="K6" t="n">
        <v>-1</v>
      </c>
      <c r="L6">
        <f>HYPERLINK("https://www.defined.fi/sol/2ymAjUoJdiNZgKy6vKfJ2WQ6AExck3cZbAX26g6Qpump?maker=3JxeQCZ1ze7xb728BezgEojLdfrUwX4ikLj1st9J6FWm","https://www.defined.fi/sol/2ymAjUoJdiNZgKy6vKfJ2WQ6AExck3cZbAX26g6Qpump?maker=3JxeQCZ1ze7xb728BezgEojLdfrUwX4ikLj1st9J6FWm")</f>
        <v/>
      </c>
      <c r="M6">
        <f>HYPERLINK("https://dexscreener.com/solana/2ymAjUoJdiNZgKy6vKfJ2WQ6AExck3cZbAX26g6Qpump?maker=3JxeQCZ1ze7xb728BezgEojLdfrUwX4ikLj1st9J6FWm","https://dexscreener.com/solana/2ymAjUoJdiNZgKy6vKfJ2WQ6AExck3cZbAX26g6Qpump?maker=3JxeQCZ1ze7xb728BezgEojLdfrUwX4ikLj1st9J6FWm")</f>
        <v/>
      </c>
    </row>
    <row r="7">
      <c r="A7" t="inlineStr">
        <is>
          <t>FfhENRtsudrPbWaJhuMnYq2fKchHqU1Erd7vK9Gzpump</t>
        </is>
      </c>
      <c r="B7" t="inlineStr">
        <is>
          <t>SKBDDY</t>
        </is>
      </c>
      <c r="C7" t="n">
        <v>1</v>
      </c>
      <c r="D7" t="n">
        <v>-0.993</v>
      </c>
      <c r="E7" t="n">
        <v>-0.33</v>
      </c>
      <c r="F7" t="n">
        <v>3.03</v>
      </c>
      <c r="G7" t="n">
        <v>2.04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HYPERLINK("https://www.defined.fi/sol/FfhENRtsudrPbWaJhuMnYq2fKchHqU1Erd7vK9Gzpump?maker=3JxeQCZ1ze7xb728BezgEojLdfrUwX4ikLj1st9J6FWm","https://www.defined.fi/sol/FfhENRtsudrPbWaJhuMnYq2fKchHqU1Erd7vK9Gzpump?maker=3JxeQCZ1ze7xb728BezgEojLdfrUwX4ikLj1st9J6FWm")</f>
        <v/>
      </c>
      <c r="M7">
        <f>HYPERLINK("https://dexscreener.com/solana/FfhENRtsudrPbWaJhuMnYq2fKchHqU1Erd7vK9Gzpump?maker=3JxeQCZ1ze7xb728BezgEojLdfrUwX4ikLj1st9J6FWm","https://dexscreener.com/solana/FfhENRtsudrPbWaJhuMnYq2fKchHqU1Erd7vK9Gzpump?maker=3JxeQCZ1ze7xb728BezgEojLdfrUwX4ikLj1st9J6FWm")</f>
        <v/>
      </c>
    </row>
    <row r="8">
      <c r="A8" t="inlineStr">
        <is>
          <t>ETZDTrZp1tWSTPHf22cyUXiv5xGzXuBFEwJAsE8ypump</t>
        </is>
      </c>
      <c r="B8" t="inlineStr">
        <is>
          <t>xcog</t>
        </is>
      </c>
      <c r="C8" t="n">
        <v>1</v>
      </c>
      <c r="D8" t="n">
        <v>21.53</v>
      </c>
      <c r="E8" t="n">
        <v>0.67</v>
      </c>
      <c r="F8" t="n">
        <v>32.04</v>
      </c>
      <c r="G8" t="n">
        <v>53.57</v>
      </c>
      <c r="H8" t="n">
        <v>6</v>
      </c>
      <c r="I8" t="n">
        <v>6</v>
      </c>
      <c r="J8" t="n">
        <v>-1</v>
      </c>
      <c r="K8" t="n">
        <v>-1</v>
      </c>
      <c r="L8">
        <f>HYPERLINK("https://www.defined.fi/sol/ETZDTrZp1tWSTPHf22cyUXiv5xGzXuBFEwJAsE8ypump?maker=3JxeQCZ1ze7xb728BezgEojLdfrUwX4ikLj1st9J6FWm","https://www.defined.fi/sol/ETZDTrZp1tWSTPHf22cyUXiv5xGzXuBFEwJAsE8ypump?maker=3JxeQCZ1ze7xb728BezgEojLdfrUwX4ikLj1st9J6FWm")</f>
        <v/>
      </c>
      <c r="M8">
        <f>HYPERLINK("https://dexscreener.com/solana/ETZDTrZp1tWSTPHf22cyUXiv5xGzXuBFEwJAsE8ypump?maker=3JxeQCZ1ze7xb728BezgEojLdfrUwX4ikLj1st9J6FWm","https://dexscreener.com/solana/ETZDTrZp1tWSTPHf22cyUXiv5xGzXuBFEwJAsE8ypump?maker=3JxeQCZ1ze7xb728BezgEojLdfrUwX4ikLj1st9J6FWm")</f>
        <v/>
      </c>
    </row>
    <row r="9">
      <c r="A9" t="inlineStr">
        <is>
          <t>DCrPFBDZBVdVaiu98Jr9woaPRT5BUqZwSNr9Chdgpump</t>
        </is>
      </c>
      <c r="B9" t="inlineStr">
        <is>
          <t>bees</t>
        </is>
      </c>
      <c r="C9" t="n">
        <v>1</v>
      </c>
      <c r="D9" t="n">
        <v>-2.02</v>
      </c>
      <c r="E9" t="n">
        <v>-0.6899999999999999</v>
      </c>
      <c r="F9" t="n">
        <v>2.92</v>
      </c>
      <c r="G9" t="n">
        <v>0.902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HYPERLINK("https://www.defined.fi/sol/DCrPFBDZBVdVaiu98Jr9woaPRT5BUqZwSNr9Chdgpump?maker=3JxeQCZ1ze7xb728BezgEojLdfrUwX4ikLj1st9J6FWm","https://www.defined.fi/sol/DCrPFBDZBVdVaiu98Jr9woaPRT5BUqZwSNr9Chdgpump?maker=3JxeQCZ1ze7xb728BezgEojLdfrUwX4ikLj1st9J6FWm")</f>
        <v/>
      </c>
      <c r="M9">
        <f>HYPERLINK("https://dexscreener.com/solana/DCrPFBDZBVdVaiu98Jr9woaPRT5BUqZwSNr9Chdgpump?maker=3JxeQCZ1ze7xb728BezgEojLdfrUwX4ikLj1st9J6FWm","https://dexscreener.com/solana/DCrPFBDZBVdVaiu98Jr9woaPRT5BUqZwSNr9Chdgpump?maker=3JxeQCZ1ze7xb728BezgEojLdfrUwX4ikLj1st9J6FWm")</f>
        <v/>
      </c>
    </row>
    <row r="10">
      <c r="A10" t="inlineStr">
        <is>
          <t>CFmx5Qv5mHEvnAeEB7khfaXKdsCTPsM6nNcdHaTdpump</t>
        </is>
      </c>
      <c r="B10" t="inlineStr">
        <is>
          <t>$LAURA</t>
        </is>
      </c>
      <c r="C10" t="n">
        <v>2</v>
      </c>
      <c r="D10" t="n">
        <v>-2.36</v>
      </c>
      <c r="E10" t="n">
        <v>-0.42</v>
      </c>
      <c r="F10" t="n">
        <v>5.65</v>
      </c>
      <c r="G10" t="n">
        <v>3.28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HYPERLINK("https://www.defined.fi/sol/CFmx5Qv5mHEvnAeEB7khfaXKdsCTPsM6nNcdHaTdpump?maker=3JxeQCZ1ze7xb728BezgEojLdfrUwX4ikLj1st9J6FWm","https://www.defined.fi/sol/CFmx5Qv5mHEvnAeEB7khfaXKdsCTPsM6nNcdHaTdpump?maker=3JxeQCZ1ze7xb728BezgEojLdfrUwX4ikLj1st9J6FWm")</f>
        <v/>
      </c>
      <c r="M10">
        <f>HYPERLINK("https://dexscreener.com/solana/CFmx5Qv5mHEvnAeEB7khfaXKdsCTPsM6nNcdHaTdpump?maker=3JxeQCZ1ze7xb728BezgEojLdfrUwX4ikLj1st9J6FWm","https://dexscreener.com/solana/CFmx5Qv5mHEvnAeEB7khfaXKdsCTPsM6nNcdHaTdpump?maker=3JxeQCZ1ze7xb728BezgEojLdfrUwX4ikLj1st9J6FWm")</f>
        <v/>
      </c>
    </row>
    <row r="11">
      <c r="A11" t="inlineStr">
        <is>
          <t>6NKqYaVGC7H5cyKekgPMeHrb1REEXGEeBcpxqWc2g8nc</t>
        </is>
      </c>
      <c r="B11" t="inlineStr">
        <is>
          <t>FELY</t>
        </is>
      </c>
      <c r="C11" t="n">
        <v>2</v>
      </c>
      <c r="D11" t="n">
        <v>0</v>
      </c>
      <c r="E11" t="n">
        <v>0</v>
      </c>
      <c r="F11" t="n">
        <v>0</v>
      </c>
      <c r="G11" t="n">
        <v>0.092</v>
      </c>
      <c r="H11" t="n">
        <v>0</v>
      </c>
      <c r="I11" t="n">
        <v>1</v>
      </c>
      <c r="J11" t="n">
        <v>-1</v>
      </c>
      <c r="K11" t="n">
        <v>-1</v>
      </c>
      <c r="L11">
        <f>HYPERLINK("https://www.defined.fi/sol/6NKqYaVGC7H5cyKekgPMeHrb1REEXGEeBcpxqWc2g8nc?maker=3JxeQCZ1ze7xb728BezgEojLdfrUwX4ikLj1st9J6FWm","https://www.defined.fi/sol/6NKqYaVGC7H5cyKekgPMeHrb1REEXGEeBcpxqWc2g8nc?maker=3JxeQCZ1ze7xb728BezgEojLdfrUwX4ikLj1st9J6FWm")</f>
        <v/>
      </c>
      <c r="M11">
        <f>HYPERLINK("https://dexscreener.com/solana/6NKqYaVGC7H5cyKekgPMeHrb1REEXGEeBcpxqWc2g8nc?maker=3JxeQCZ1ze7xb728BezgEojLdfrUwX4ikLj1st9J6FWm","https://dexscreener.com/solana/6NKqYaVGC7H5cyKekgPMeHrb1REEXGEeBcpxqWc2g8nc?maker=3JxeQCZ1ze7xb728BezgEojLdfrUwX4ikLj1st9J6FWm")</f>
        <v/>
      </c>
    </row>
    <row r="12">
      <c r="A12" t="inlineStr">
        <is>
          <t>FrEfNufizTNEgrh6EpD5aa2g5hAf3a8Z8eQMmWjTpump</t>
        </is>
      </c>
      <c r="B12" t="inlineStr">
        <is>
          <t>Chirper</t>
        </is>
      </c>
      <c r="C12" t="n">
        <v>2</v>
      </c>
      <c r="D12" t="n">
        <v>-6.63</v>
      </c>
      <c r="E12" t="n">
        <v>-0.97</v>
      </c>
      <c r="F12" t="n">
        <v>6.84</v>
      </c>
      <c r="G12" t="n">
        <v>0.205</v>
      </c>
      <c r="H12" t="n">
        <v>2</v>
      </c>
      <c r="I12" t="n">
        <v>1</v>
      </c>
      <c r="J12" t="n">
        <v>-1</v>
      </c>
      <c r="K12" t="n">
        <v>-1</v>
      </c>
      <c r="L12">
        <f>HYPERLINK("https://www.defined.fi/sol/FrEfNufizTNEgrh6EpD5aa2g5hAf3a8Z8eQMmWjTpump?maker=3JxeQCZ1ze7xb728BezgEojLdfrUwX4ikLj1st9J6FWm","https://www.defined.fi/sol/FrEfNufizTNEgrh6EpD5aa2g5hAf3a8Z8eQMmWjTpump?maker=3JxeQCZ1ze7xb728BezgEojLdfrUwX4ikLj1st9J6FWm")</f>
        <v/>
      </c>
      <c r="M12">
        <f>HYPERLINK("https://dexscreener.com/solana/FrEfNufizTNEgrh6EpD5aa2g5hAf3a8Z8eQMmWjTpump?maker=3JxeQCZ1ze7xb728BezgEojLdfrUwX4ikLj1st9J6FWm","https://dexscreener.com/solana/FrEfNufizTNEgrh6EpD5aa2g5hAf3a8Z8eQMmWjTpump?maker=3JxeQCZ1ze7xb728BezgEojLdfrUwX4ikLj1st9J6FWm")</f>
        <v/>
      </c>
    </row>
    <row r="13">
      <c r="A13" t="inlineStr">
        <is>
          <t>3GbfH7jzzxSb6MR8pPGYSpfEov91tAgMr4Jf1Qwppump</t>
        </is>
      </c>
      <c r="B13" t="inlineStr">
        <is>
          <t>JONHI</t>
        </is>
      </c>
      <c r="C13" t="n">
        <v>2</v>
      </c>
      <c r="D13" t="n">
        <v>-7.9</v>
      </c>
      <c r="E13" t="n">
        <v>-0.95</v>
      </c>
      <c r="F13" t="n">
        <v>8.300000000000001</v>
      </c>
      <c r="G13" t="n">
        <v>0.397</v>
      </c>
      <c r="H13" t="n">
        <v>4</v>
      </c>
      <c r="I13" t="n">
        <v>1</v>
      </c>
      <c r="J13" t="n">
        <v>-1</v>
      </c>
      <c r="K13" t="n">
        <v>-1</v>
      </c>
      <c r="L13">
        <f>HYPERLINK("https://www.defined.fi/sol/3GbfH7jzzxSb6MR8pPGYSpfEov91tAgMr4Jf1Qwppump?maker=3JxeQCZ1ze7xb728BezgEojLdfrUwX4ikLj1st9J6FWm","https://www.defined.fi/sol/3GbfH7jzzxSb6MR8pPGYSpfEov91tAgMr4Jf1Qwppump?maker=3JxeQCZ1ze7xb728BezgEojLdfrUwX4ikLj1st9J6FWm")</f>
        <v/>
      </c>
      <c r="M13">
        <f>HYPERLINK("https://dexscreener.com/solana/3GbfH7jzzxSb6MR8pPGYSpfEov91tAgMr4Jf1Qwppump?maker=3JxeQCZ1ze7xb728BezgEojLdfrUwX4ikLj1st9J6FWm","https://dexscreener.com/solana/3GbfH7jzzxSb6MR8pPGYSpfEov91tAgMr4Jf1Qwppump?maker=3JxeQCZ1ze7xb728BezgEojLdfrUwX4ikLj1st9J6FWm")</f>
        <v/>
      </c>
    </row>
    <row r="14">
      <c r="A14" t="inlineStr">
        <is>
          <t>AwptL2WRgSKXYpgg7vkKKw5GmRr8SjW8vDYFoYoUpump</t>
        </is>
      </c>
      <c r="B14" t="inlineStr">
        <is>
          <t>AIGOD</t>
        </is>
      </c>
      <c r="C14" t="n">
        <v>2</v>
      </c>
      <c r="D14" t="n">
        <v>-2.87</v>
      </c>
      <c r="E14" t="n">
        <v>-0.79</v>
      </c>
      <c r="F14" t="n">
        <v>3.62</v>
      </c>
      <c r="G14" t="n">
        <v>0.751</v>
      </c>
      <c r="H14" t="n">
        <v>2</v>
      </c>
      <c r="I14" t="n">
        <v>1</v>
      </c>
      <c r="J14" t="n">
        <v>-1</v>
      </c>
      <c r="K14" t="n">
        <v>-1</v>
      </c>
      <c r="L14">
        <f>HYPERLINK("https://www.defined.fi/sol/AwptL2WRgSKXYpgg7vkKKw5GmRr8SjW8vDYFoYoUpump?maker=3JxeQCZ1ze7xb728BezgEojLdfrUwX4ikLj1st9J6FWm","https://www.defined.fi/sol/AwptL2WRgSKXYpgg7vkKKw5GmRr8SjW8vDYFoYoUpump?maker=3JxeQCZ1ze7xb728BezgEojLdfrUwX4ikLj1st9J6FWm")</f>
        <v/>
      </c>
      <c r="M14">
        <f>HYPERLINK("https://dexscreener.com/solana/AwptL2WRgSKXYpgg7vkKKw5GmRr8SjW8vDYFoYoUpump?maker=3JxeQCZ1ze7xb728BezgEojLdfrUwX4ikLj1st9J6FWm","https://dexscreener.com/solana/AwptL2WRgSKXYpgg7vkKKw5GmRr8SjW8vDYFoYoUpump?maker=3JxeQCZ1ze7xb728BezgEojLdfrUwX4ikLj1st9J6FWm")</f>
        <v/>
      </c>
    </row>
    <row r="15">
      <c r="A15" t="inlineStr">
        <is>
          <t>DR62qNTkq4t1BzFMARsvs2XyvwVHZwN1oh9sYshLpump</t>
        </is>
      </c>
      <c r="B15" t="inlineStr">
        <is>
          <t>Romeo</t>
        </is>
      </c>
      <c r="C15" t="n">
        <v>2</v>
      </c>
      <c r="D15" t="n">
        <v>-3.04</v>
      </c>
      <c r="E15" t="n">
        <v>-0.46</v>
      </c>
      <c r="F15" t="n">
        <v>6.68</v>
      </c>
      <c r="G15" t="n">
        <v>3.63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HYPERLINK("https://www.defined.fi/sol/DR62qNTkq4t1BzFMARsvs2XyvwVHZwN1oh9sYshLpump?maker=3JxeQCZ1ze7xb728BezgEojLdfrUwX4ikLj1st9J6FWm","https://www.defined.fi/sol/DR62qNTkq4t1BzFMARsvs2XyvwVHZwN1oh9sYshLpump?maker=3JxeQCZ1ze7xb728BezgEojLdfrUwX4ikLj1st9J6FWm")</f>
        <v/>
      </c>
      <c r="M15">
        <f>HYPERLINK("https://dexscreener.com/solana/DR62qNTkq4t1BzFMARsvs2XyvwVHZwN1oh9sYshLpump?maker=3JxeQCZ1ze7xb728BezgEojLdfrUwX4ikLj1st9J6FWm","https://dexscreener.com/solana/DR62qNTkq4t1BzFMARsvs2XyvwVHZwN1oh9sYshLpump?maker=3JxeQCZ1ze7xb728BezgEojLdfrUwX4ikLj1st9J6FWm")</f>
        <v/>
      </c>
    </row>
    <row r="16">
      <c r="A16" t="inlineStr">
        <is>
          <t>BqJyEmXDw6oGQLzHM6MsBZjpip6BRe1MyeZJAfK8pump</t>
        </is>
      </c>
      <c r="B16" t="inlineStr">
        <is>
          <t>VOTE</t>
        </is>
      </c>
      <c r="C16" t="n">
        <v>2</v>
      </c>
      <c r="D16" t="n">
        <v>-10.76</v>
      </c>
      <c r="E16" t="n">
        <v>-0.85</v>
      </c>
      <c r="F16" t="n">
        <v>12.61</v>
      </c>
      <c r="G16" t="n">
        <v>1.85</v>
      </c>
      <c r="H16" t="n">
        <v>3</v>
      </c>
      <c r="I16" t="n">
        <v>1</v>
      </c>
      <c r="J16" t="n">
        <v>-1</v>
      </c>
      <c r="K16" t="n">
        <v>-1</v>
      </c>
      <c r="L16">
        <f>HYPERLINK("https://www.defined.fi/sol/BqJyEmXDw6oGQLzHM6MsBZjpip6BRe1MyeZJAfK8pump?maker=3JxeQCZ1ze7xb728BezgEojLdfrUwX4ikLj1st9J6FWm","https://www.defined.fi/sol/BqJyEmXDw6oGQLzHM6MsBZjpip6BRe1MyeZJAfK8pump?maker=3JxeQCZ1ze7xb728BezgEojLdfrUwX4ikLj1st9J6FWm")</f>
        <v/>
      </c>
      <c r="M16">
        <f>HYPERLINK("https://dexscreener.com/solana/BqJyEmXDw6oGQLzHM6MsBZjpip6BRe1MyeZJAfK8pump?maker=3JxeQCZ1ze7xb728BezgEojLdfrUwX4ikLj1st9J6FWm","https://dexscreener.com/solana/BqJyEmXDw6oGQLzHM6MsBZjpip6BRe1MyeZJAfK8pump?maker=3JxeQCZ1ze7xb728BezgEojLdfrUwX4ikLj1st9J6FWm")</f>
        <v/>
      </c>
    </row>
    <row r="17">
      <c r="A17" t="inlineStr">
        <is>
          <t>8wZvGcGePvWEa8tKQUYctMXFSkqS39scozVU9xBVrUjY</t>
        </is>
      </c>
      <c r="B17" t="inlineStr">
        <is>
          <t>Remilia</t>
        </is>
      </c>
      <c r="C17" t="n">
        <v>2</v>
      </c>
      <c r="D17" t="n">
        <v>-1.81</v>
      </c>
      <c r="E17" t="n">
        <v>-0.17</v>
      </c>
      <c r="F17" t="n">
        <v>10.58</v>
      </c>
      <c r="G17" t="n">
        <v>8.779999999999999</v>
      </c>
      <c r="H17" t="n">
        <v>2</v>
      </c>
      <c r="I17" t="n">
        <v>1</v>
      </c>
      <c r="J17" t="n">
        <v>-1</v>
      </c>
      <c r="K17" t="n">
        <v>-1</v>
      </c>
      <c r="L17">
        <f>HYPERLINK("https://www.defined.fi/sol/8wZvGcGePvWEa8tKQUYctMXFSkqS39scozVU9xBVrUjY?maker=3JxeQCZ1ze7xb728BezgEojLdfrUwX4ikLj1st9J6FWm","https://www.defined.fi/sol/8wZvGcGePvWEa8tKQUYctMXFSkqS39scozVU9xBVrUjY?maker=3JxeQCZ1ze7xb728BezgEojLdfrUwX4ikLj1st9J6FWm")</f>
        <v/>
      </c>
      <c r="M17">
        <f>HYPERLINK("https://dexscreener.com/solana/8wZvGcGePvWEa8tKQUYctMXFSkqS39scozVU9xBVrUjY?maker=3JxeQCZ1ze7xb728BezgEojLdfrUwX4ikLj1st9J6FWm","https://dexscreener.com/solana/8wZvGcGePvWEa8tKQUYctMXFSkqS39scozVU9xBVrUjY?maker=3JxeQCZ1ze7xb728BezgEojLdfrUwX4ikLj1st9J6FWm")</f>
        <v/>
      </c>
    </row>
    <row r="18">
      <c r="A18" t="inlineStr">
        <is>
          <t>6eN1RvN5xo8najYpou5tjJ7hcLweontu5EHPqSJBpump</t>
        </is>
      </c>
      <c r="B18" t="inlineStr">
        <is>
          <t>Uman</t>
        </is>
      </c>
      <c r="C18" t="n">
        <v>2</v>
      </c>
      <c r="D18" t="n">
        <v>-3.43</v>
      </c>
      <c r="E18" t="n">
        <v>-0.64</v>
      </c>
      <c r="F18" t="n">
        <v>5.35</v>
      </c>
      <c r="G18" t="n">
        <v>1.92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HYPERLINK("https://www.defined.fi/sol/6eN1RvN5xo8najYpou5tjJ7hcLweontu5EHPqSJBpump?maker=3JxeQCZ1ze7xb728BezgEojLdfrUwX4ikLj1st9J6FWm","https://www.defined.fi/sol/6eN1RvN5xo8najYpou5tjJ7hcLweontu5EHPqSJBpump?maker=3JxeQCZ1ze7xb728BezgEojLdfrUwX4ikLj1st9J6FWm")</f>
        <v/>
      </c>
      <c r="M18">
        <f>HYPERLINK("https://dexscreener.com/solana/6eN1RvN5xo8najYpou5tjJ7hcLweontu5EHPqSJBpump?maker=3JxeQCZ1ze7xb728BezgEojLdfrUwX4ikLj1st9J6FWm","https://dexscreener.com/solana/6eN1RvN5xo8najYpou5tjJ7hcLweontu5EHPqSJBpump?maker=3JxeQCZ1ze7xb728BezgEojLdfrUwX4ikLj1st9J6FWm")</f>
        <v/>
      </c>
    </row>
    <row r="19">
      <c r="A19" t="inlineStr">
        <is>
          <t>umgcPr2uQHzmCerCu6kSPBiaUdMWZewRRQmQ54Apump</t>
        </is>
      </c>
      <c r="B19" t="inlineStr">
        <is>
          <t>Taylor</t>
        </is>
      </c>
      <c r="C19" t="n">
        <v>3</v>
      </c>
      <c r="D19" t="n">
        <v>4.04</v>
      </c>
      <c r="E19" t="n">
        <v>0.52</v>
      </c>
      <c r="F19" t="n">
        <v>7.8</v>
      </c>
      <c r="G19" t="n">
        <v>11.84</v>
      </c>
      <c r="H19" t="n">
        <v>1</v>
      </c>
      <c r="I19" t="n">
        <v>2</v>
      </c>
      <c r="J19" t="n">
        <v>-1</v>
      </c>
      <c r="K19" t="n">
        <v>-1</v>
      </c>
      <c r="L19">
        <f>HYPERLINK("https://www.defined.fi/sol/umgcPr2uQHzmCerCu6kSPBiaUdMWZewRRQmQ54Apump?maker=3JxeQCZ1ze7xb728BezgEojLdfrUwX4ikLj1st9J6FWm","https://www.defined.fi/sol/umgcPr2uQHzmCerCu6kSPBiaUdMWZewRRQmQ54Apump?maker=3JxeQCZ1ze7xb728BezgEojLdfrUwX4ikLj1st9J6FWm")</f>
        <v/>
      </c>
      <c r="M19">
        <f>HYPERLINK("https://dexscreener.com/solana/umgcPr2uQHzmCerCu6kSPBiaUdMWZewRRQmQ54Apump?maker=3JxeQCZ1ze7xb728BezgEojLdfrUwX4ikLj1st9J6FWm","https://dexscreener.com/solana/umgcPr2uQHzmCerCu6kSPBiaUdMWZewRRQmQ54Apump?maker=3JxeQCZ1ze7xb728BezgEojLdfrUwX4ikLj1st9J6FWm")</f>
        <v/>
      </c>
    </row>
    <row r="20">
      <c r="A20" t="inlineStr">
        <is>
          <t>FqnqT1GKi8S4Gyk5wnSKvJjXW48HqGtKJt9WS4o2pump</t>
        </is>
      </c>
      <c r="B20" t="inlineStr">
        <is>
          <t>Bakso</t>
        </is>
      </c>
      <c r="C20" t="n">
        <v>3</v>
      </c>
      <c r="D20" t="n">
        <v>-6.1</v>
      </c>
      <c r="E20" t="n">
        <v>-0.28</v>
      </c>
      <c r="F20" t="n">
        <v>21.37</v>
      </c>
      <c r="G20" t="n">
        <v>15.28</v>
      </c>
      <c r="H20" t="n">
        <v>3</v>
      </c>
      <c r="I20" t="n">
        <v>3</v>
      </c>
      <c r="J20" t="n">
        <v>-1</v>
      </c>
      <c r="K20" t="n">
        <v>-1</v>
      </c>
      <c r="L20">
        <f>HYPERLINK("https://www.defined.fi/sol/FqnqT1GKi8S4Gyk5wnSKvJjXW48HqGtKJt9WS4o2pump?maker=3JxeQCZ1ze7xb728BezgEojLdfrUwX4ikLj1st9J6FWm","https://www.defined.fi/sol/FqnqT1GKi8S4Gyk5wnSKvJjXW48HqGtKJt9WS4o2pump?maker=3JxeQCZ1ze7xb728BezgEojLdfrUwX4ikLj1st9J6FWm")</f>
        <v/>
      </c>
      <c r="M20">
        <f>HYPERLINK("https://dexscreener.com/solana/FqnqT1GKi8S4Gyk5wnSKvJjXW48HqGtKJt9WS4o2pump?maker=3JxeQCZ1ze7xb728BezgEojLdfrUwX4ikLj1st9J6FWm","https://dexscreener.com/solana/FqnqT1GKi8S4Gyk5wnSKvJjXW48HqGtKJt9WS4o2pump?maker=3JxeQCZ1ze7xb728BezgEojLdfrUwX4ikLj1st9J6FWm")</f>
        <v/>
      </c>
    </row>
    <row r="21">
      <c r="A21" t="inlineStr">
        <is>
          <t>CzLSujWBLFsSjncfkh59rUFqvafWcY5tzedWJSuypump</t>
        </is>
      </c>
      <c r="B21" t="inlineStr">
        <is>
          <t>GOAT</t>
        </is>
      </c>
      <c r="C21" t="n">
        <v>3</v>
      </c>
      <c r="D21" t="n">
        <v>-1.77</v>
      </c>
      <c r="E21" t="n">
        <v>-0.09</v>
      </c>
      <c r="F21" t="n">
        <v>19.59</v>
      </c>
      <c r="G21" t="n">
        <v>17.82</v>
      </c>
      <c r="H21" t="n">
        <v>2</v>
      </c>
      <c r="I21" t="n">
        <v>1</v>
      </c>
      <c r="J21" t="n">
        <v>-1</v>
      </c>
      <c r="K21" t="n">
        <v>-1</v>
      </c>
      <c r="L21">
        <f>HYPERLINK("https://www.defined.fi/sol/CzLSujWBLFsSjncfkh59rUFqvafWcY5tzedWJSuypump?maker=3JxeQCZ1ze7xb728BezgEojLdfrUwX4ikLj1st9J6FWm","https://www.defined.fi/sol/CzLSujWBLFsSjncfkh59rUFqvafWcY5tzedWJSuypump?maker=3JxeQCZ1ze7xb728BezgEojLdfrUwX4ikLj1st9J6FWm")</f>
        <v/>
      </c>
      <c r="M21">
        <f>HYPERLINK("https://dexscreener.com/solana/CzLSujWBLFsSjncfkh59rUFqvafWcY5tzedWJSuypump?maker=3JxeQCZ1ze7xb728BezgEojLdfrUwX4ikLj1st9J6FWm","https://dexscreener.com/solana/CzLSujWBLFsSjncfkh59rUFqvafWcY5tzedWJSuypump?maker=3JxeQCZ1ze7xb728BezgEojLdfrUwX4ikLj1st9J6FWm")</f>
        <v/>
      </c>
    </row>
    <row r="22">
      <c r="A22" t="inlineStr">
        <is>
          <t>4UTEFQjNMvfQF5NT8mVfXdMAKoL7hS7i9U4mMVAzpump</t>
        </is>
      </c>
      <c r="B22" t="inlineStr">
        <is>
          <t>$1</t>
        </is>
      </c>
      <c r="C22" t="n">
        <v>3</v>
      </c>
      <c r="D22" t="n">
        <v>1.31</v>
      </c>
      <c r="E22" t="n">
        <v>0.33</v>
      </c>
      <c r="F22" t="n">
        <v>3.92</v>
      </c>
      <c r="G22" t="n">
        <v>5.22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HYPERLINK("https://www.defined.fi/sol/4UTEFQjNMvfQF5NT8mVfXdMAKoL7hS7i9U4mMVAzpump?maker=3JxeQCZ1ze7xb728BezgEojLdfrUwX4ikLj1st9J6FWm","https://www.defined.fi/sol/4UTEFQjNMvfQF5NT8mVfXdMAKoL7hS7i9U4mMVAzpump?maker=3JxeQCZ1ze7xb728BezgEojLdfrUwX4ikLj1st9J6FWm")</f>
        <v/>
      </c>
      <c r="M22">
        <f>HYPERLINK("https://dexscreener.com/solana/4UTEFQjNMvfQF5NT8mVfXdMAKoL7hS7i9U4mMVAzpump?maker=3JxeQCZ1ze7xb728BezgEojLdfrUwX4ikLj1st9J6FWm","https://dexscreener.com/solana/4UTEFQjNMvfQF5NT8mVfXdMAKoL7hS7i9U4mMVAzpump?maker=3JxeQCZ1ze7xb728BezgEojLdfrUwX4ikLj1st9J6FWm")</f>
        <v/>
      </c>
    </row>
    <row r="23">
      <c r="A23" t="inlineStr">
        <is>
          <t>Dogg6xWSgkF8KbsHkTWD3Et4J9a8VBLZjrASURXGiLe1</t>
        </is>
      </c>
      <c r="B23" t="inlineStr">
        <is>
          <t>DOGAI</t>
        </is>
      </c>
      <c r="C23" t="n">
        <v>3</v>
      </c>
      <c r="D23" t="n">
        <v>8.550000000000001</v>
      </c>
      <c r="E23" t="n">
        <v>0.44</v>
      </c>
      <c r="F23" t="n">
        <v>19.42</v>
      </c>
      <c r="G23" t="n">
        <v>27.97</v>
      </c>
      <c r="H23" t="n">
        <v>2</v>
      </c>
      <c r="I23" t="n">
        <v>4</v>
      </c>
      <c r="J23" t="n">
        <v>-1</v>
      </c>
      <c r="K23" t="n">
        <v>-1</v>
      </c>
      <c r="L23">
        <f>HYPERLINK("https://www.defined.fi/sol/Dogg6xWSgkF8KbsHkTWD3Et4J9a8VBLZjrASURXGiLe1?maker=3JxeQCZ1ze7xb728BezgEojLdfrUwX4ikLj1st9J6FWm","https://www.defined.fi/sol/Dogg6xWSgkF8KbsHkTWD3Et4J9a8VBLZjrASURXGiLe1?maker=3JxeQCZ1ze7xb728BezgEojLdfrUwX4ikLj1st9J6FWm")</f>
        <v/>
      </c>
      <c r="M23">
        <f>HYPERLINK("https://dexscreener.com/solana/Dogg6xWSgkF8KbsHkTWD3Et4J9a8VBLZjrASURXGiLe1?maker=3JxeQCZ1ze7xb728BezgEojLdfrUwX4ikLj1st9J6FWm","https://dexscreener.com/solana/Dogg6xWSgkF8KbsHkTWD3Et4J9a8VBLZjrASURXGiLe1?maker=3JxeQCZ1ze7xb728BezgEojLdfrUwX4ikLj1st9J6FWm")</f>
        <v/>
      </c>
    </row>
    <row r="24">
      <c r="A24" t="inlineStr">
        <is>
          <t>8rjujVzUArCCYRhJQH9VwrzVH4dFjaVnjDqH3iTVpump</t>
        </is>
      </c>
      <c r="B24" t="inlineStr">
        <is>
          <t>MSdos</t>
        </is>
      </c>
      <c r="C24" t="n">
        <v>3</v>
      </c>
      <c r="D24" t="n">
        <v>-2.04</v>
      </c>
      <c r="E24" t="n">
        <v>-0.6899999999999999</v>
      </c>
      <c r="F24" t="n">
        <v>2.94</v>
      </c>
      <c r="G24" t="n">
        <v>0.899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HYPERLINK("https://www.defined.fi/sol/8rjujVzUArCCYRhJQH9VwrzVH4dFjaVnjDqH3iTVpump?maker=3JxeQCZ1ze7xb728BezgEojLdfrUwX4ikLj1st9J6FWm","https://www.defined.fi/sol/8rjujVzUArCCYRhJQH9VwrzVH4dFjaVnjDqH3iTVpump?maker=3JxeQCZ1ze7xb728BezgEojLdfrUwX4ikLj1st9J6FWm")</f>
        <v/>
      </c>
      <c r="M24">
        <f>HYPERLINK("https://dexscreener.com/solana/8rjujVzUArCCYRhJQH9VwrzVH4dFjaVnjDqH3iTVpump?maker=3JxeQCZ1ze7xb728BezgEojLdfrUwX4ikLj1st9J6FWm","https://dexscreener.com/solana/8rjujVzUArCCYRhJQH9VwrzVH4dFjaVnjDqH3iTVpump?maker=3JxeQCZ1ze7xb728BezgEojLdfrUwX4ikLj1st9J6FWm")</f>
        <v/>
      </c>
    </row>
    <row r="25">
      <c r="A25" t="inlineStr">
        <is>
          <t>5cvA4oDAWVErN7cV2hen6We5pZ2hWEAzuLw9TSKbpump</t>
        </is>
      </c>
      <c r="B25" t="inlineStr">
        <is>
          <t>luna</t>
        </is>
      </c>
      <c r="C25" t="n">
        <v>4</v>
      </c>
      <c r="D25" t="n">
        <v>-0.67</v>
      </c>
      <c r="E25" t="n">
        <v>-0.14</v>
      </c>
      <c r="F25" t="n">
        <v>4.83</v>
      </c>
      <c r="G25" t="n">
        <v>4.16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HYPERLINK("https://www.defined.fi/sol/5cvA4oDAWVErN7cV2hen6We5pZ2hWEAzuLw9TSKbpump?maker=3JxeQCZ1ze7xb728BezgEojLdfrUwX4ikLj1st9J6FWm","https://www.defined.fi/sol/5cvA4oDAWVErN7cV2hen6We5pZ2hWEAzuLw9TSKbpump?maker=3JxeQCZ1ze7xb728BezgEojLdfrUwX4ikLj1st9J6FWm")</f>
        <v/>
      </c>
      <c r="M25">
        <f>HYPERLINK("https://dexscreener.com/solana/5cvA4oDAWVErN7cV2hen6We5pZ2hWEAzuLw9TSKbpump?maker=3JxeQCZ1ze7xb728BezgEojLdfrUwX4ikLj1st9J6FWm","https://dexscreener.com/solana/5cvA4oDAWVErN7cV2hen6We5pZ2hWEAzuLw9TSKbpump?maker=3JxeQCZ1ze7xb728BezgEojLdfrUwX4ikLj1st9J6FWm")</f>
        <v/>
      </c>
    </row>
    <row r="26">
      <c r="A26" t="inlineStr">
        <is>
          <t>DPEPsFbcwLhNQP9RWZDCaQUnDtdRjRCAom5gLWa5pump</t>
        </is>
      </c>
      <c r="B26" t="inlineStr">
        <is>
          <t>IOLY</t>
        </is>
      </c>
      <c r="C26" t="n">
        <v>4</v>
      </c>
      <c r="D26" t="n">
        <v>-0.311</v>
      </c>
      <c r="E26" t="n">
        <v>-0.03</v>
      </c>
      <c r="F26" t="n">
        <v>9.77</v>
      </c>
      <c r="G26" t="n">
        <v>9.460000000000001</v>
      </c>
      <c r="H26" t="n">
        <v>2</v>
      </c>
      <c r="I26" t="n">
        <v>1</v>
      </c>
      <c r="J26" t="n">
        <v>-1</v>
      </c>
      <c r="K26" t="n">
        <v>-1</v>
      </c>
      <c r="L26">
        <f>HYPERLINK("https://www.defined.fi/sol/DPEPsFbcwLhNQP9RWZDCaQUnDtdRjRCAom5gLWa5pump?maker=3JxeQCZ1ze7xb728BezgEojLdfrUwX4ikLj1st9J6FWm","https://www.defined.fi/sol/DPEPsFbcwLhNQP9RWZDCaQUnDtdRjRCAom5gLWa5pump?maker=3JxeQCZ1ze7xb728BezgEojLdfrUwX4ikLj1st9J6FWm")</f>
        <v/>
      </c>
      <c r="M26">
        <f>HYPERLINK("https://dexscreener.com/solana/DPEPsFbcwLhNQP9RWZDCaQUnDtdRjRCAom5gLWa5pump?maker=3JxeQCZ1ze7xb728BezgEojLdfrUwX4ikLj1st9J6FWm","https://dexscreener.com/solana/DPEPsFbcwLhNQP9RWZDCaQUnDtdRjRCAom5gLWa5pump?maker=3JxeQCZ1ze7xb728BezgEojLdfrUwX4ikLj1st9J6FWm")</f>
        <v/>
      </c>
    </row>
    <row r="27">
      <c r="A27" t="inlineStr">
        <is>
          <t>Fosp9yoXQBdx8YqyURZePYzgpCnxp9XsfnQq69DRvvU4</t>
        </is>
      </c>
      <c r="B27" t="inlineStr">
        <is>
          <t>MEDUSA</t>
        </is>
      </c>
      <c r="C27" t="n">
        <v>5</v>
      </c>
      <c r="D27" t="n">
        <v>19.31</v>
      </c>
      <c r="E27" t="n">
        <v>1.41</v>
      </c>
      <c r="F27" t="n">
        <v>13.69</v>
      </c>
      <c r="G27" t="n">
        <v>33</v>
      </c>
      <c r="H27" t="n">
        <v>2</v>
      </c>
      <c r="I27" t="n">
        <v>2</v>
      </c>
      <c r="J27" t="n">
        <v>-1</v>
      </c>
      <c r="K27" t="n">
        <v>-1</v>
      </c>
      <c r="L27">
        <f>HYPERLINK("https://www.defined.fi/sol/Fosp9yoXQBdx8YqyURZePYzgpCnxp9XsfnQq69DRvvU4?maker=3JxeQCZ1ze7xb728BezgEojLdfrUwX4ikLj1st9J6FWm","https://www.defined.fi/sol/Fosp9yoXQBdx8YqyURZePYzgpCnxp9XsfnQq69DRvvU4?maker=3JxeQCZ1ze7xb728BezgEojLdfrUwX4ikLj1st9J6FWm")</f>
        <v/>
      </c>
      <c r="M27">
        <f>HYPERLINK("https://dexscreener.com/solana/Fosp9yoXQBdx8YqyURZePYzgpCnxp9XsfnQq69DRvvU4?maker=3JxeQCZ1ze7xb728BezgEojLdfrUwX4ikLj1st9J6FWm","https://dexscreener.com/solana/Fosp9yoXQBdx8YqyURZePYzgpCnxp9XsfnQq69DRvvU4?maker=3JxeQCZ1ze7xb728BezgEojLdfrUwX4ikLj1st9J6FWm")</f>
        <v/>
      </c>
    </row>
    <row r="28">
      <c r="A28" t="inlineStr">
        <is>
          <t>EnaLBL2fg5pQZfVDgFMDNz82rYv47XTahjDhtqanpump</t>
        </is>
      </c>
      <c r="B28" t="inlineStr">
        <is>
          <t>Yuff</t>
        </is>
      </c>
      <c r="C28" t="n">
        <v>5</v>
      </c>
      <c r="D28" t="n">
        <v>-1.45</v>
      </c>
      <c r="E28" t="n">
        <v>-0.54</v>
      </c>
      <c r="F28" t="n">
        <v>2.67</v>
      </c>
      <c r="G28" t="n">
        <v>1.22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HYPERLINK("https://www.defined.fi/sol/EnaLBL2fg5pQZfVDgFMDNz82rYv47XTahjDhtqanpump?maker=3JxeQCZ1ze7xb728BezgEojLdfrUwX4ikLj1st9J6FWm","https://www.defined.fi/sol/EnaLBL2fg5pQZfVDgFMDNz82rYv47XTahjDhtqanpump?maker=3JxeQCZ1ze7xb728BezgEojLdfrUwX4ikLj1st9J6FWm")</f>
        <v/>
      </c>
      <c r="M28">
        <f>HYPERLINK("https://dexscreener.com/solana/EnaLBL2fg5pQZfVDgFMDNz82rYv47XTahjDhtqanpump?maker=3JxeQCZ1ze7xb728BezgEojLdfrUwX4ikLj1st9J6FWm","https://dexscreener.com/solana/EnaLBL2fg5pQZfVDgFMDNz82rYv47XTahjDhtqanpump?maker=3JxeQCZ1ze7xb728BezgEojLdfrUwX4ikLj1st9J6FWm")</f>
        <v/>
      </c>
    </row>
    <row r="29">
      <c r="A29" t="inlineStr">
        <is>
          <t>8TYUnpKJmMeXfw2feRZJnUzHnzMkXbFK5jfpP6zGpump</t>
        </is>
      </c>
      <c r="B29" t="inlineStr">
        <is>
          <t>Emily</t>
        </is>
      </c>
      <c r="C29" t="n">
        <v>5</v>
      </c>
      <c r="D29" t="n">
        <v>5.61</v>
      </c>
      <c r="E29" t="n">
        <v>0.26</v>
      </c>
      <c r="F29" t="n">
        <v>21.95</v>
      </c>
      <c r="G29" t="n">
        <v>27.56</v>
      </c>
      <c r="H29" t="n">
        <v>5</v>
      </c>
      <c r="I29" t="n">
        <v>3</v>
      </c>
      <c r="J29" t="n">
        <v>-1</v>
      </c>
      <c r="K29" t="n">
        <v>-1</v>
      </c>
      <c r="L29">
        <f>HYPERLINK("https://www.defined.fi/sol/8TYUnpKJmMeXfw2feRZJnUzHnzMkXbFK5jfpP6zGpump?maker=3JxeQCZ1ze7xb728BezgEojLdfrUwX4ikLj1st9J6FWm","https://www.defined.fi/sol/8TYUnpKJmMeXfw2feRZJnUzHnzMkXbFK5jfpP6zGpump?maker=3JxeQCZ1ze7xb728BezgEojLdfrUwX4ikLj1st9J6FWm")</f>
        <v/>
      </c>
      <c r="M29">
        <f>HYPERLINK("https://dexscreener.com/solana/8TYUnpKJmMeXfw2feRZJnUzHnzMkXbFK5jfpP6zGpump?maker=3JxeQCZ1ze7xb728BezgEojLdfrUwX4ikLj1st9J6FWm","https://dexscreener.com/solana/8TYUnpKJmMeXfw2feRZJnUzHnzMkXbFK5jfpP6zGpump?maker=3JxeQCZ1ze7xb728BezgEojLdfrUwX4ikLj1st9J6FWm")</f>
        <v/>
      </c>
    </row>
    <row r="30">
      <c r="A30" t="inlineStr">
        <is>
          <t>CRF93sJpSXRP19opxWAgiH1sr2uv39DqGAXUvbVpump</t>
        </is>
      </c>
      <c r="B30" t="inlineStr">
        <is>
          <t>Pliny</t>
        </is>
      </c>
      <c r="C30" t="n">
        <v>6</v>
      </c>
      <c r="D30" t="n">
        <v>-2.98</v>
      </c>
      <c r="E30" t="n">
        <v>-0.78</v>
      </c>
      <c r="F30" t="n">
        <v>3.83</v>
      </c>
      <c r="G30" t="n">
        <v>0.852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HYPERLINK("https://www.defined.fi/sol/CRF93sJpSXRP19opxWAgiH1sr2uv39DqGAXUvbVpump?maker=3JxeQCZ1ze7xb728BezgEojLdfrUwX4ikLj1st9J6FWm","https://www.defined.fi/sol/CRF93sJpSXRP19opxWAgiH1sr2uv39DqGAXUvbVpump?maker=3JxeQCZ1ze7xb728BezgEojLdfrUwX4ikLj1st9J6FWm")</f>
        <v/>
      </c>
      <c r="M30">
        <f>HYPERLINK("https://dexscreener.com/solana/CRF93sJpSXRP19opxWAgiH1sr2uv39DqGAXUvbVpump?maker=3JxeQCZ1ze7xb728BezgEojLdfrUwX4ikLj1st9J6FWm","https://dexscreener.com/solana/CRF93sJpSXRP19opxWAgiH1sr2uv39DqGAXUvbVpump?maker=3JxeQCZ1ze7xb728BezgEojLdfrUwX4ikLj1st9J6FWm")</f>
        <v/>
      </c>
    </row>
    <row r="31">
      <c r="A31" t="inlineStr">
        <is>
          <t>6tVZVjcppH2BZ9Xj5yFU1Zt34m2rYcyDqqpSeMDZpump</t>
        </is>
      </c>
      <c r="B31" t="inlineStr">
        <is>
          <t>miharu</t>
        </is>
      </c>
      <c r="C31" t="n">
        <v>6</v>
      </c>
      <c r="D31" t="n">
        <v>57.95</v>
      </c>
      <c r="E31" t="n">
        <v>2.78</v>
      </c>
      <c r="F31" t="n">
        <v>20.86</v>
      </c>
      <c r="G31" t="n">
        <v>78.81</v>
      </c>
      <c r="H31" t="n">
        <v>3</v>
      </c>
      <c r="I31" t="n">
        <v>7</v>
      </c>
      <c r="J31" t="n">
        <v>-1</v>
      </c>
      <c r="K31" t="n">
        <v>-1</v>
      </c>
      <c r="L31">
        <f>HYPERLINK("https://www.defined.fi/sol/6tVZVjcppH2BZ9Xj5yFU1Zt34m2rYcyDqqpSeMDZpump?maker=3JxeQCZ1ze7xb728BezgEojLdfrUwX4ikLj1st9J6FWm","https://www.defined.fi/sol/6tVZVjcppH2BZ9Xj5yFU1Zt34m2rYcyDqqpSeMDZpump?maker=3JxeQCZ1ze7xb728BezgEojLdfrUwX4ikLj1st9J6FWm")</f>
        <v/>
      </c>
      <c r="M31">
        <f>HYPERLINK("https://dexscreener.com/solana/6tVZVjcppH2BZ9Xj5yFU1Zt34m2rYcyDqqpSeMDZpump?maker=3JxeQCZ1ze7xb728BezgEojLdfrUwX4ikLj1st9J6FWm","https://dexscreener.com/solana/6tVZVjcppH2BZ9Xj5yFU1Zt34m2rYcyDqqpSeMDZpump?maker=3JxeQCZ1ze7xb728BezgEojLdfrUwX4ikLj1st9J6FWm")</f>
        <v/>
      </c>
    </row>
    <row r="32">
      <c r="A32" t="inlineStr">
        <is>
          <t>ADs4L89si8kS1CRwiWtvGJYGLfx2x4PSRrRGgubapump</t>
        </is>
      </c>
      <c r="B32" t="inlineStr">
        <is>
          <t>MADENG</t>
        </is>
      </c>
      <c r="C32" t="n">
        <v>8</v>
      </c>
      <c r="D32" t="n">
        <v>-5.38</v>
      </c>
      <c r="E32" t="n">
        <v>-0.85</v>
      </c>
      <c r="F32" t="n">
        <v>6.32</v>
      </c>
      <c r="G32" t="n">
        <v>0.9419999999999999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HYPERLINK("https://www.defined.fi/sol/ADs4L89si8kS1CRwiWtvGJYGLfx2x4PSRrRGgubapump?maker=3JxeQCZ1ze7xb728BezgEojLdfrUwX4ikLj1st9J6FWm","https://www.defined.fi/sol/ADs4L89si8kS1CRwiWtvGJYGLfx2x4PSRrRGgubapump?maker=3JxeQCZ1ze7xb728BezgEojLdfrUwX4ikLj1st9J6FWm")</f>
        <v/>
      </c>
      <c r="M32">
        <f>HYPERLINK("https://dexscreener.com/solana/ADs4L89si8kS1CRwiWtvGJYGLfx2x4PSRrRGgubapump?maker=3JxeQCZ1ze7xb728BezgEojLdfrUwX4ikLj1st9J6FWm","https://dexscreener.com/solana/ADs4L89si8kS1CRwiWtvGJYGLfx2x4PSRrRGgubapump?maker=3JxeQCZ1ze7xb728BezgEojLdfrUwX4ikLj1st9J6FWm")</f>
        <v/>
      </c>
    </row>
    <row r="33">
      <c r="A33" t="inlineStr">
        <is>
          <t>Bu1s89GMKfW4ZozoxRuzaP8fbcnNc7jDTmbrrziZpump</t>
        </is>
      </c>
      <c r="B33" t="inlineStr">
        <is>
          <t>RAHEIR</t>
        </is>
      </c>
      <c r="C33" t="n">
        <v>9</v>
      </c>
      <c r="D33" t="n">
        <v>0.909</v>
      </c>
      <c r="E33" t="n">
        <v>0.34</v>
      </c>
      <c r="F33" t="n">
        <v>2.7</v>
      </c>
      <c r="G33" t="n">
        <v>3.6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HYPERLINK("https://www.defined.fi/sol/Bu1s89GMKfW4ZozoxRuzaP8fbcnNc7jDTmbrrziZpump?maker=3JxeQCZ1ze7xb728BezgEojLdfrUwX4ikLj1st9J6FWm","https://www.defined.fi/sol/Bu1s89GMKfW4ZozoxRuzaP8fbcnNc7jDTmbrrziZpump?maker=3JxeQCZ1ze7xb728BezgEojLdfrUwX4ikLj1st9J6FWm")</f>
        <v/>
      </c>
      <c r="M33">
        <f>HYPERLINK("https://dexscreener.com/solana/Bu1s89GMKfW4ZozoxRuzaP8fbcnNc7jDTmbrrziZpump?maker=3JxeQCZ1ze7xb728BezgEojLdfrUwX4ikLj1st9J6FWm","https://dexscreener.com/solana/Bu1s89GMKfW4ZozoxRuzaP8fbcnNc7jDTmbrrziZpump?maker=3JxeQCZ1ze7xb728BezgEojLdfrUwX4ikLj1st9J6FWm")</f>
        <v/>
      </c>
    </row>
    <row r="34">
      <c r="A34" t="inlineStr">
        <is>
          <t>5jiZkSgsyj85cXxmWCBHdRx8Cxrft5Y2p7tNWpeNpump</t>
        </is>
      </c>
      <c r="B34" t="inlineStr">
        <is>
          <t>Shaba</t>
        </is>
      </c>
      <c r="C34" t="n">
        <v>9</v>
      </c>
      <c r="D34" t="n">
        <v>-1.8</v>
      </c>
      <c r="E34" t="n">
        <v>-0.42</v>
      </c>
      <c r="F34" t="n">
        <v>4.31</v>
      </c>
      <c r="G34" t="n">
        <v>2.51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HYPERLINK("https://www.defined.fi/sol/5jiZkSgsyj85cXxmWCBHdRx8Cxrft5Y2p7tNWpeNpump?maker=3JxeQCZ1ze7xb728BezgEojLdfrUwX4ikLj1st9J6FWm","https://www.defined.fi/sol/5jiZkSgsyj85cXxmWCBHdRx8Cxrft5Y2p7tNWpeNpump?maker=3JxeQCZ1ze7xb728BezgEojLdfrUwX4ikLj1st9J6FWm")</f>
        <v/>
      </c>
      <c r="M34">
        <f>HYPERLINK("https://dexscreener.com/solana/5jiZkSgsyj85cXxmWCBHdRx8Cxrft5Y2p7tNWpeNpump?maker=3JxeQCZ1ze7xb728BezgEojLdfrUwX4ikLj1st9J6FWm","https://dexscreener.com/solana/5jiZkSgsyj85cXxmWCBHdRx8Cxrft5Y2p7tNWpeNpump?maker=3JxeQCZ1ze7xb728BezgEojLdfrUwX4ikLj1st9J6FWm")</f>
        <v/>
      </c>
    </row>
    <row r="35">
      <c r="A35" t="inlineStr">
        <is>
          <t>5dZXstahQMWrsWznEx17cVF5yX9PTpCRrnjyAhRepump</t>
        </is>
      </c>
      <c r="B35" t="inlineStr">
        <is>
          <t>meowdeng</t>
        </is>
      </c>
      <c r="C35" t="n">
        <v>9</v>
      </c>
      <c r="D35" t="n">
        <v>-1.1</v>
      </c>
      <c r="E35" t="n">
        <v>-0.25</v>
      </c>
      <c r="F35" t="n">
        <v>4.41</v>
      </c>
      <c r="G35" t="n">
        <v>3.31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HYPERLINK("https://www.defined.fi/sol/5dZXstahQMWrsWznEx17cVF5yX9PTpCRrnjyAhRepump?maker=3JxeQCZ1ze7xb728BezgEojLdfrUwX4ikLj1st9J6FWm","https://www.defined.fi/sol/5dZXstahQMWrsWznEx17cVF5yX9PTpCRrnjyAhRepump?maker=3JxeQCZ1ze7xb728BezgEojLdfrUwX4ikLj1st9J6FWm")</f>
        <v/>
      </c>
      <c r="M35">
        <f>HYPERLINK("https://dexscreener.com/solana/5dZXstahQMWrsWznEx17cVF5yX9PTpCRrnjyAhRepump?maker=3JxeQCZ1ze7xb728BezgEojLdfrUwX4ikLj1st9J6FWm","https://dexscreener.com/solana/5dZXstahQMWrsWznEx17cVF5yX9PTpCRrnjyAhRepump?maker=3JxeQCZ1ze7xb728BezgEojLdfrUwX4ikLj1st9J6FWm")</f>
        <v/>
      </c>
    </row>
    <row r="36">
      <c r="A36" t="inlineStr">
        <is>
          <t>Bp2KgefjvRDhvuLGjXHsSFxmqkJEXk3ZAa1FQ4rWpump</t>
        </is>
      </c>
      <c r="B36" t="inlineStr">
        <is>
          <t>YOURMOM</t>
        </is>
      </c>
      <c r="C36" t="n">
        <v>10</v>
      </c>
      <c r="D36" t="n">
        <v>6.78</v>
      </c>
      <c r="E36" t="n">
        <v>0.27</v>
      </c>
      <c r="F36" t="n">
        <v>24.73</v>
      </c>
      <c r="G36" t="n">
        <v>31.52</v>
      </c>
      <c r="H36" t="n">
        <v>4</v>
      </c>
      <c r="I36" t="n">
        <v>4</v>
      </c>
      <c r="J36" t="n">
        <v>-1</v>
      </c>
      <c r="K36" t="n">
        <v>-1</v>
      </c>
      <c r="L36">
        <f>HYPERLINK("https://www.defined.fi/sol/Bp2KgefjvRDhvuLGjXHsSFxmqkJEXk3ZAa1FQ4rWpump?maker=3JxeQCZ1ze7xb728BezgEojLdfrUwX4ikLj1st9J6FWm","https://www.defined.fi/sol/Bp2KgefjvRDhvuLGjXHsSFxmqkJEXk3ZAa1FQ4rWpump?maker=3JxeQCZ1ze7xb728BezgEojLdfrUwX4ikLj1st9J6FWm")</f>
        <v/>
      </c>
      <c r="M36">
        <f>HYPERLINK("https://dexscreener.com/solana/Bp2KgefjvRDhvuLGjXHsSFxmqkJEXk3ZAa1FQ4rWpump?maker=3JxeQCZ1ze7xb728BezgEojLdfrUwX4ikLj1st9J6FWm","https://dexscreener.com/solana/Bp2KgefjvRDhvuLGjXHsSFxmqkJEXk3ZAa1FQ4rWpump?maker=3JxeQCZ1ze7xb728BezgEojLdfrUwX4ikLj1st9J6FWm")</f>
        <v/>
      </c>
    </row>
    <row r="37">
      <c r="A37" t="inlineStr">
        <is>
          <t>DWvcCF5JuXNmAy6kpvxhXwGTUtiuvhwu94yhA1w1pump</t>
        </is>
      </c>
      <c r="B37" t="inlineStr">
        <is>
          <t>BS</t>
        </is>
      </c>
      <c r="C37" t="n">
        <v>11</v>
      </c>
      <c r="D37" t="n">
        <v>-3.14</v>
      </c>
      <c r="E37" t="n">
        <v>-0.58</v>
      </c>
      <c r="F37" t="n">
        <v>5.43</v>
      </c>
      <c r="G37" t="n">
        <v>2.28</v>
      </c>
      <c r="H37" t="n">
        <v>2</v>
      </c>
      <c r="I37" t="n">
        <v>1</v>
      </c>
      <c r="J37" t="n">
        <v>-1</v>
      </c>
      <c r="K37" t="n">
        <v>-1</v>
      </c>
      <c r="L37">
        <f>HYPERLINK("https://www.defined.fi/sol/DWvcCF5JuXNmAy6kpvxhXwGTUtiuvhwu94yhA1w1pump?maker=3JxeQCZ1ze7xb728BezgEojLdfrUwX4ikLj1st9J6FWm","https://www.defined.fi/sol/DWvcCF5JuXNmAy6kpvxhXwGTUtiuvhwu94yhA1w1pump?maker=3JxeQCZ1ze7xb728BezgEojLdfrUwX4ikLj1st9J6FWm")</f>
        <v/>
      </c>
      <c r="M37">
        <f>HYPERLINK("https://dexscreener.com/solana/DWvcCF5JuXNmAy6kpvxhXwGTUtiuvhwu94yhA1w1pump?maker=3JxeQCZ1ze7xb728BezgEojLdfrUwX4ikLj1st9J6FWm","https://dexscreener.com/solana/DWvcCF5JuXNmAy6kpvxhXwGTUtiuvhwu94yhA1w1pump?maker=3JxeQCZ1ze7xb728BezgEojLdfrUwX4ikLj1st9J6FWm")</f>
        <v/>
      </c>
    </row>
    <row r="38">
      <c r="A38" t="inlineStr">
        <is>
          <t>7kPbpfqRd4Zony7utXNTsT1gW8NVT2YWz9448A84HPfq</t>
        </is>
      </c>
      <c r="B38" t="inlineStr">
        <is>
          <t>BURNS</t>
        </is>
      </c>
      <c r="C38" t="n">
        <v>11</v>
      </c>
      <c r="D38" t="n">
        <v>2.71</v>
      </c>
      <c r="E38" t="n">
        <v>0.6</v>
      </c>
      <c r="F38" t="n">
        <v>4.51</v>
      </c>
      <c r="G38" t="n">
        <v>7.22</v>
      </c>
      <c r="H38" t="n">
        <v>1</v>
      </c>
      <c r="I38" t="n">
        <v>2</v>
      </c>
      <c r="J38" t="n">
        <v>-1</v>
      </c>
      <c r="K38" t="n">
        <v>-1</v>
      </c>
      <c r="L38">
        <f>HYPERLINK("https://www.defined.fi/sol/7kPbpfqRd4Zony7utXNTsT1gW8NVT2YWz9448A84HPfq?maker=3JxeQCZ1ze7xb728BezgEojLdfrUwX4ikLj1st9J6FWm","https://www.defined.fi/sol/7kPbpfqRd4Zony7utXNTsT1gW8NVT2YWz9448A84HPfq?maker=3JxeQCZ1ze7xb728BezgEojLdfrUwX4ikLj1st9J6FWm")</f>
        <v/>
      </c>
      <c r="M38">
        <f>HYPERLINK("https://dexscreener.com/solana/7kPbpfqRd4Zony7utXNTsT1gW8NVT2YWz9448A84HPfq?maker=3JxeQCZ1ze7xb728BezgEojLdfrUwX4ikLj1st9J6FWm","https://dexscreener.com/solana/7kPbpfqRd4Zony7utXNTsT1gW8NVT2YWz9448A84HPfq?maker=3JxeQCZ1ze7xb728BezgEojLdfrUwX4ikLj1st9J6FWm")</f>
        <v/>
      </c>
    </row>
    <row r="39">
      <c r="A39" t="inlineStr">
        <is>
          <t>AY4AxLZaqZ6XAt3GhUnqreBH1DM7YzqAsoqQ8KmJpump</t>
        </is>
      </c>
      <c r="B39" t="inlineStr">
        <is>
          <t>SATOSHI</t>
        </is>
      </c>
      <c r="C39" t="n">
        <v>11</v>
      </c>
      <c r="D39" t="n">
        <v>-4.22</v>
      </c>
      <c r="E39" t="n">
        <v>-0.44</v>
      </c>
      <c r="F39" t="n">
        <v>9.52</v>
      </c>
      <c r="G39" t="n">
        <v>5.29</v>
      </c>
      <c r="H39" t="n">
        <v>4</v>
      </c>
      <c r="I39" t="n">
        <v>1</v>
      </c>
      <c r="J39" t="n">
        <v>-1</v>
      </c>
      <c r="K39" t="n">
        <v>-1</v>
      </c>
      <c r="L39">
        <f>HYPERLINK("https://www.defined.fi/sol/AY4AxLZaqZ6XAt3GhUnqreBH1DM7YzqAsoqQ8KmJpump?maker=3JxeQCZ1ze7xb728BezgEojLdfrUwX4ikLj1st9J6FWm","https://www.defined.fi/sol/AY4AxLZaqZ6XAt3GhUnqreBH1DM7YzqAsoqQ8KmJpump?maker=3JxeQCZ1ze7xb728BezgEojLdfrUwX4ikLj1st9J6FWm")</f>
        <v/>
      </c>
      <c r="M39">
        <f>HYPERLINK("https://dexscreener.com/solana/AY4AxLZaqZ6XAt3GhUnqreBH1DM7YzqAsoqQ8KmJpump?maker=3JxeQCZ1ze7xb728BezgEojLdfrUwX4ikLj1st9J6FWm","https://dexscreener.com/solana/AY4AxLZaqZ6XAt3GhUnqreBH1DM7YzqAsoqQ8KmJpump?maker=3JxeQCZ1ze7xb728BezgEojLdfrUwX4ikLj1st9J6FWm")</f>
        <v/>
      </c>
    </row>
    <row r="40">
      <c r="A40" t="inlineStr">
        <is>
          <t>G2XJk3yq1YNJJR26c9s3eJGkzTCMKYkLohAbTwcwpump</t>
        </is>
      </c>
      <c r="B40" t="inlineStr">
        <is>
          <t>MARTTI</t>
        </is>
      </c>
      <c r="C40" t="n">
        <v>11</v>
      </c>
      <c r="D40" t="n">
        <v>-3.23</v>
      </c>
      <c r="E40" t="n">
        <v>-0.72</v>
      </c>
      <c r="F40" t="n">
        <v>4.5</v>
      </c>
      <c r="G40" t="n">
        <v>1.27</v>
      </c>
      <c r="H40" t="n">
        <v>2</v>
      </c>
      <c r="I40" t="n">
        <v>1</v>
      </c>
      <c r="J40" t="n">
        <v>-1</v>
      </c>
      <c r="K40" t="n">
        <v>-1</v>
      </c>
      <c r="L40">
        <f>HYPERLINK("https://www.defined.fi/sol/G2XJk3yq1YNJJR26c9s3eJGkzTCMKYkLohAbTwcwpump?maker=3JxeQCZ1ze7xb728BezgEojLdfrUwX4ikLj1st9J6FWm","https://www.defined.fi/sol/G2XJk3yq1YNJJR26c9s3eJGkzTCMKYkLohAbTwcwpump?maker=3JxeQCZ1ze7xb728BezgEojLdfrUwX4ikLj1st9J6FWm")</f>
        <v/>
      </c>
      <c r="M40">
        <f>HYPERLINK("https://dexscreener.com/solana/G2XJk3yq1YNJJR26c9s3eJGkzTCMKYkLohAbTwcwpump?maker=3JxeQCZ1ze7xb728BezgEojLdfrUwX4ikLj1st9J6FWm","https://dexscreener.com/solana/G2XJk3yq1YNJJR26c9s3eJGkzTCMKYkLohAbTwcwpump?maker=3JxeQCZ1ze7xb728BezgEojLdfrUwX4ikLj1st9J6FWm")</f>
        <v/>
      </c>
    </row>
    <row r="41">
      <c r="A41" t="inlineStr">
        <is>
          <t>6UJ8FLcUvdqfZTTGz6brp2eCrvkAf8ea1RzdV9oTpump</t>
        </is>
      </c>
      <c r="B41" t="inlineStr">
        <is>
          <t>BOUNCE</t>
        </is>
      </c>
      <c r="C41" t="n">
        <v>11</v>
      </c>
      <c r="D41" t="n">
        <v>-3.92</v>
      </c>
      <c r="E41" t="n">
        <v>-0.6899999999999999</v>
      </c>
      <c r="F41" t="n">
        <v>5.71</v>
      </c>
      <c r="G41" t="n">
        <v>1.79</v>
      </c>
      <c r="H41" t="n">
        <v>2</v>
      </c>
      <c r="I41" t="n">
        <v>1</v>
      </c>
      <c r="J41" t="n">
        <v>-1</v>
      </c>
      <c r="K41" t="n">
        <v>-1</v>
      </c>
      <c r="L41">
        <f>HYPERLINK("https://www.defined.fi/sol/6UJ8FLcUvdqfZTTGz6brp2eCrvkAf8ea1RzdV9oTpump?maker=3JxeQCZ1ze7xb728BezgEojLdfrUwX4ikLj1st9J6FWm","https://www.defined.fi/sol/6UJ8FLcUvdqfZTTGz6brp2eCrvkAf8ea1RzdV9oTpump?maker=3JxeQCZ1ze7xb728BezgEojLdfrUwX4ikLj1st9J6FWm")</f>
        <v/>
      </c>
      <c r="M41">
        <f>HYPERLINK("https://dexscreener.com/solana/6UJ8FLcUvdqfZTTGz6brp2eCrvkAf8ea1RzdV9oTpump?maker=3JxeQCZ1ze7xb728BezgEojLdfrUwX4ikLj1st9J6FWm","https://dexscreener.com/solana/6UJ8FLcUvdqfZTTGz6brp2eCrvkAf8ea1RzdV9oTpump?maker=3JxeQCZ1ze7xb728BezgEojLdfrUwX4ikLj1st9J6FWm")</f>
        <v/>
      </c>
    </row>
    <row r="42">
      <c r="A42" t="inlineStr">
        <is>
          <t>DQUUyV5kWkTPcNm7eASfApSpqEqm7PqEuJwMdRwh8bE9</t>
        </is>
      </c>
      <c r="B42" t="inlineStr">
        <is>
          <t>WNEIRO</t>
        </is>
      </c>
      <c r="C42" t="n">
        <v>12</v>
      </c>
      <c r="D42" t="n">
        <v>0.019</v>
      </c>
      <c r="E42" t="n">
        <v>-1</v>
      </c>
      <c r="F42" t="n">
        <v>5.38</v>
      </c>
      <c r="G42" t="n">
        <v>5.4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HYPERLINK("https://www.defined.fi/sol/DQUUyV5kWkTPcNm7eASfApSpqEqm7PqEuJwMdRwh8bE9?maker=3JxeQCZ1ze7xb728BezgEojLdfrUwX4ikLj1st9J6FWm","https://www.defined.fi/sol/DQUUyV5kWkTPcNm7eASfApSpqEqm7PqEuJwMdRwh8bE9?maker=3JxeQCZ1ze7xb728BezgEojLdfrUwX4ikLj1st9J6FWm")</f>
        <v/>
      </c>
      <c r="M42">
        <f>HYPERLINK("https://dexscreener.com/solana/DQUUyV5kWkTPcNm7eASfApSpqEqm7PqEuJwMdRwh8bE9?maker=3JxeQCZ1ze7xb728BezgEojLdfrUwX4ikLj1st9J6FWm","https://dexscreener.com/solana/DQUUyV5kWkTPcNm7eASfApSpqEqm7PqEuJwMdRwh8bE9?maker=3JxeQCZ1ze7xb728BezgEojLdfrUwX4ikLj1st9J6FWm")</f>
        <v/>
      </c>
    </row>
    <row r="43">
      <c r="A43" t="inlineStr">
        <is>
          <t>8aUaUgigQi7YD6zcXGq57CDf21FR82jkSDAM5gmJuRbD</t>
        </is>
      </c>
      <c r="B43" t="inlineStr">
        <is>
          <t>GRUMPY</t>
        </is>
      </c>
      <c r="C43" t="n">
        <v>12</v>
      </c>
      <c r="D43" t="n">
        <v>-8.18</v>
      </c>
      <c r="E43" t="n">
        <v>-1</v>
      </c>
      <c r="F43" t="n">
        <v>9.09</v>
      </c>
      <c r="G43" t="n">
        <v>0.916</v>
      </c>
      <c r="H43" t="n">
        <v>1</v>
      </c>
      <c r="I43" t="n">
        <v>1</v>
      </c>
      <c r="J43" t="n">
        <v>-1</v>
      </c>
      <c r="K43" t="n">
        <v>-1</v>
      </c>
      <c r="L43">
        <f>HYPERLINK("https://www.defined.fi/sol/8aUaUgigQi7YD6zcXGq57CDf21FR82jkSDAM5gmJuRbD?maker=3JxeQCZ1ze7xb728BezgEojLdfrUwX4ikLj1st9J6FWm","https://www.defined.fi/sol/8aUaUgigQi7YD6zcXGq57CDf21FR82jkSDAM5gmJuRbD?maker=3JxeQCZ1ze7xb728BezgEojLdfrUwX4ikLj1st9J6FWm")</f>
        <v/>
      </c>
      <c r="M43">
        <f>HYPERLINK("https://dexscreener.com/solana/8aUaUgigQi7YD6zcXGq57CDf21FR82jkSDAM5gmJuRbD?maker=3JxeQCZ1ze7xb728BezgEojLdfrUwX4ikLj1st9J6FWm","https://dexscreener.com/solana/8aUaUgigQi7YD6zcXGq57CDf21FR82jkSDAM5gmJuRbD?maker=3JxeQCZ1ze7xb728BezgEojLdfrUwX4ikLj1st9J6FWm")</f>
        <v/>
      </c>
    </row>
    <row r="44">
      <c r="A44" t="inlineStr">
        <is>
          <t>J8koYvyddHGnjw4W5Xk1vnZxmKdtUeVJup7ghhzVpump</t>
        </is>
      </c>
      <c r="B44" t="inlineStr">
        <is>
          <t>Hanabi</t>
        </is>
      </c>
      <c r="C44" t="n">
        <v>12</v>
      </c>
      <c r="D44" t="n">
        <v>-8</v>
      </c>
      <c r="E44" t="n">
        <v>-0.89</v>
      </c>
      <c r="F44" t="n">
        <v>8.98</v>
      </c>
      <c r="G44" t="n">
        <v>0.982</v>
      </c>
      <c r="H44" t="n">
        <v>2</v>
      </c>
      <c r="I44" t="n">
        <v>1</v>
      </c>
      <c r="J44" t="n">
        <v>-1</v>
      </c>
      <c r="K44" t="n">
        <v>-1</v>
      </c>
      <c r="L44">
        <f>HYPERLINK("https://www.defined.fi/sol/J8koYvyddHGnjw4W5Xk1vnZxmKdtUeVJup7ghhzVpump?maker=3JxeQCZ1ze7xb728BezgEojLdfrUwX4ikLj1st9J6FWm","https://www.defined.fi/sol/J8koYvyddHGnjw4W5Xk1vnZxmKdtUeVJup7ghhzVpump?maker=3JxeQCZ1ze7xb728BezgEojLdfrUwX4ikLj1st9J6FWm")</f>
        <v/>
      </c>
      <c r="M44">
        <f>HYPERLINK("https://dexscreener.com/solana/J8koYvyddHGnjw4W5Xk1vnZxmKdtUeVJup7ghhzVpump?maker=3JxeQCZ1ze7xb728BezgEojLdfrUwX4ikLj1st9J6FWm","https://dexscreener.com/solana/J8koYvyddHGnjw4W5Xk1vnZxmKdtUeVJup7ghhzVpump?maker=3JxeQCZ1ze7xb728BezgEojLdfrUwX4ikLj1st9J6FWm")</f>
        <v/>
      </c>
    </row>
    <row r="45">
      <c r="A45" t="inlineStr">
        <is>
          <t>6R3cyLUa8PmYo3Xk29bRXxGeVHSYF8RYrAsikeSwpump</t>
        </is>
      </c>
      <c r="B45" t="inlineStr">
        <is>
          <t>WAAS</t>
        </is>
      </c>
      <c r="C45" t="n">
        <v>12</v>
      </c>
      <c r="D45" t="n">
        <v>-3.17</v>
      </c>
      <c r="E45" t="n">
        <v>-0.58</v>
      </c>
      <c r="F45" t="n">
        <v>5.45</v>
      </c>
      <c r="G45" t="n">
        <v>2.28</v>
      </c>
      <c r="H45" t="n">
        <v>2</v>
      </c>
      <c r="I45" t="n">
        <v>1</v>
      </c>
      <c r="J45" t="n">
        <v>-1</v>
      </c>
      <c r="K45" t="n">
        <v>-1</v>
      </c>
      <c r="L45">
        <f>HYPERLINK("https://www.defined.fi/sol/6R3cyLUa8PmYo3Xk29bRXxGeVHSYF8RYrAsikeSwpump?maker=3JxeQCZ1ze7xb728BezgEojLdfrUwX4ikLj1st9J6FWm","https://www.defined.fi/sol/6R3cyLUa8PmYo3Xk29bRXxGeVHSYF8RYrAsikeSwpump?maker=3JxeQCZ1ze7xb728BezgEojLdfrUwX4ikLj1st9J6FWm")</f>
        <v/>
      </c>
      <c r="M45">
        <f>HYPERLINK("https://dexscreener.com/solana/6R3cyLUa8PmYo3Xk29bRXxGeVHSYF8RYrAsikeSwpump?maker=3JxeQCZ1ze7xb728BezgEojLdfrUwX4ikLj1st9J6FWm","https://dexscreener.com/solana/6R3cyLUa8PmYo3Xk29bRXxGeVHSYF8RYrAsikeSwpump?maker=3JxeQCZ1ze7xb728BezgEojLdfrUwX4ikLj1st9J6FWm")</f>
        <v/>
      </c>
    </row>
    <row r="46">
      <c r="A46" t="inlineStr">
        <is>
          <t>FsBpv8fU7RPR8TsuaUSjSoY7brCe6fqz1Ybmz39Qpump</t>
        </is>
      </c>
      <c r="B46" t="inlineStr">
        <is>
          <t>VAGR</t>
        </is>
      </c>
      <c r="C46" t="n">
        <v>12</v>
      </c>
      <c r="D46" t="n">
        <v>-1.29</v>
      </c>
      <c r="E46" t="n">
        <v>-1</v>
      </c>
      <c r="F46" t="n">
        <v>1.57</v>
      </c>
      <c r="G46" t="n">
        <v>0.28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HYPERLINK("https://www.defined.fi/sol/FsBpv8fU7RPR8TsuaUSjSoY7brCe6fqz1Ybmz39Qpump?maker=3JxeQCZ1ze7xb728BezgEojLdfrUwX4ikLj1st9J6FWm","https://www.defined.fi/sol/FsBpv8fU7RPR8TsuaUSjSoY7brCe6fqz1Ybmz39Qpump?maker=3JxeQCZ1ze7xb728BezgEojLdfrUwX4ikLj1st9J6FWm")</f>
        <v/>
      </c>
      <c r="M46">
        <f>HYPERLINK("https://dexscreener.com/solana/FsBpv8fU7RPR8TsuaUSjSoY7brCe6fqz1Ybmz39Qpump?maker=3JxeQCZ1ze7xb728BezgEojLdfrUwX4ikLj1st9J6FWm","https://dexscreener.com/solana/FsBpv8fU7RPR8TsuaUSjSoY7brCe6fqz1Ybmz39Qpump?maker=3JxeQCZ1ze7xb728BezgEojLdfrUwX4ikLj1st9J6FWm")</f>
        <v/>
      </c>
    </row>
    <row r="47">
      <c r="A47" t="inlineStr">
        <is>
          <t>9WuADsQtSPQCA18xan5PJj8m1t82bQeUkLoLssS2pump</t>
        </is>
      </c>
      <c r="B47" t="inlineStr">
        <is>
          <t>LEN</t>
        </is>
      </c>
      <c r="C47" t="n">
        <v>13</v>
      </c>
      <c r="D47" t="n">
        <v>6.05</v>
      </c>
      <c r="E47" t="n">
        <v>0.58</v>
      </c>
      <c r="F47" t="n">
        <v>10.34</v>
      </c>
      <c r="G47" t="n">
        <v>16.39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HYPERLINK("https://www.defined.fi/sol/9WuADsQtSPQCA18xan5PJj8m1t82bQeUkLoLssS2pump?maker=3JxeQCZ1ze7xb728BezgEojLdfrUwX4ikLj1st9J6FWm","https://www.defined.fi/sol/9WuADsQtSPQCA18xan5PJj8m1t82bQeUkLoLssS2pump?maker=3JxeQCZ1ze7xb728BezgEojLdfrUwX4ikLj1st9J6FWm")</f>
        <v/>
      </c>
      <c r="M47">
        <f>HYPERLINK("https://dexscreener.com/solana/9WuADsQtSPQCA18xan5PJj8m1t82bQeUkLoLssS2pump?maker=3JxeQCZ1ze7xb728BezgEojLdfrUwX4ikLj1st9J6FWm","https://dexscreener.com/solana/9WuADsQtSPQCA18xan5PJj8m1t82bQeUkLoLssS2pump?maker=3JxeQCZ1ze7xb728BezgEojLdfrUwX4ikLj1st9J6FWm")</f>
        <v/>
      </c>
    </row>
    <row r="48">
      <c r="A48" t="inlineStr">
        <is>
          <t>33rVymHHPxfMvg4EHKBRF3h8a37cG7Et3eQWZzAkpump</t>
        </is>
      </c>
      <c r="B48" t="inlineStr">
        <is>
          <t>bro</t>
        </is>
      </c>
      <c r="C48" t="n">
        <v>13</v>
      </c>
      <c r="D48" t="n">
        <v>-0.695</v>
      </c>
      <c r="E48" t="n">
        <v>-0.09</v>
      </c>
      <c r="F48" t="n">
        <v>7.53</v>
      </c>
      <c r="G48" t="n">
        <v>6.84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HYPERLINK("https://www.defined.fi/sol/33rVymHHPxfMvg4EHKBRF3h8a37cG7Et3eQWZzAkpump?maker=3JxeQCZ1ze7xb728BezgEojLdfrUwX4ikLj1st9J6FWm","https://www.defined.fi/sol/33rVymHHPxfMvg4EHKBRF3h8a37cG7Et3eQWZzAkpump?maker=3JxeQCZ1ze7xb728BezgEojLdfrUwX4ikLj1st9J6FWm")</f>
        <v/>
      </c>
      <c r="M48">
        <f>HYPERLINK("https://dexscreener.com/solana/33rVymHHPxfMvg4EHKBRF3h8a37cG7Et3eQWZzAkpump?maker=3JxeQCZ1ze7xb728BezgEojLdfrUwX4ikLj1st9J6FWm","https://dexscreener.com/solana/33rVymHHPxfMvg4EHKBRF3h8a37cG7Et3eQWZzAkpump?maker=3JxeQCZ1ze7xb728BezgEojLdfrUwX4ikLj1st9J6FWm")</f>
        <v/>
      </c>
    </row>
    <row r="49">
      <c r="A49" t="inlineStr">
        <is>
          <t>APXEzWaC12YAejZr1v4sBhTcJMosGSA6oV5aTn9Jpump</t>
        </is>
      </c>
      <c r="B49" t="inlineStr">
        <is>
          <t>BASED</t>
        </is>
      </c>
      <c r="C49" t="n">
        <v>13</v>
      </c>
      <c r="D49" t="n">
        <v>-4.18</v>
      </c>
      <c r="E49" t="n">
        <v>-0.57</v>
      </c>
      <c r="F49" t="n">
        <v>7.31</v>
      </c>
      <c r="G49" t="n">
        <v>3.13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HYPERLINK("https://www.defined.fi/sol/APXEzWaC12YAejZr1v4sBhTcJMosGSA6oV5aTn9Jpump?maker=3JxeQCZ1ze7xb728BezgEojLdfrUwX4ikLj1st9J6FWm","https://www.defined.fi/sol/APXEzWaC12YAejZr1v4sBhTcJMosGSA6oV5aTn9Jpump?maker=3JxeQCZ1ze7xb728BezgEojLdfrUwX4ikLj1st9J6FWm")</f>
        <v/>
      </c>
      <c r="M49">
        <f>HYPERLINK("https://dexscreener.com/solana/APXEzWaC12YAejZr1v4sBhTcJMosGSA6oV5aTn9Jpump?maker=3JxeQCZ1ze7xb728BezgEojLdfrUwX4ikLj1st9J6FWm","https://dexscreener.com/solana/APXEzWaC12YAejZr1v4sBhTcJMosGSA6oV5aTn9Jpump?maker=3JxeQCZ1ze7xb728BezgEojLdfrUwX4ikLj1st9J6FWm")</f>
        <v/>
      </c>
    </row>
    <row r="50">
      <c r="A50" t="inlineStr">
        <is>
          <t>Cs1trGdJmdJLYVc5svdSZ1nuVZ159uf5tNTH87Bgpump</t>
        </is>
      </c>
      <c r="B50" t="inlineStr">
        <is>
          <t>COMBO</t>
        </is>
      </c>
      <c r="C50" t="n">
        <v>13</v>
      </c>
      <c r="D50" t="n">
        <v>1.45</v>
      </c>
      <c r="E50" t="n">
        <v>0.1</v>
      </c>
      <c r="F50" t="n">
        <v>15.12</v>
      </c>
      <c r="G50" t="n">
        <v>16.57</v>
      </c>
      <c r="H50" t="n">
        <v>2</v>
      </c>
      <c r="I50" t="n">
        <v>3</v>
      </c>
      <c r="J50" t="n">
        <v>-1</v>
      </c>
      <c r="K50" t="n">
        <v>-1</v>
      </c>
      <c r="L50">
        <f>HYPERLINK("https://www.defined.fi/sol/Cs1trGdJmdJLYVc5svdSZ1nuVZ159uf5tNTH87Bgpump?maker=3JxeQCZ1ze7xb728BezgEojLdfrUwX4ikLj1st9J6FWm","https://www.defined.fi/sol/Cs1trGdJmdJLYVc5svdSZ1nuVZ159uf5tNTH87Bgpump?maker=3JxeQCZ1ze7xb728BezgEojLdfrUwX4ikLj1st9J6FWm")</f>
        <v/>
      </c>
      <c r="M50">
        <f>HYPERLINK("https://dexscreener.com/solana/Cs1trGdJmdJLYVc5svdSZ1nuVZ159uf5tNTH87Bgpump?maker=3JxeQCZ1ze7xb728BezgEojLdfrUwX4ikLj1st9J6FWm","https://dexscreener.com/solana/Cs1trGdJmdJLYVc5svdSZ1nuVZ159uf5tNTH87Bgpump?maker=3JxeQCZ1ze7xb728BezgEojLdfrUwX4ikLj1st9J6FWm")</f>
        <v/>
      </c>
    </row>
    <row r="51">
      <c r="A51" t="inlineStr">
        <is>
          <t>BSUxVMgp1YeTX4G3hzaJiAZgZpF4FGLPsYTK3SrApump</t>
        </is>
      </c>
      <c r="B51" t="inlineStr">
        <is>
          <t>Hada</t>
        </is>
      </c>
      <c r="C51" t="n">
        <v>13</v>
      </c>
      <c r="D51" t="n">
        <v>0.749</v>
      </c>
      <c r="E51" t="n">
        <v>0.17</v>
      </c>
      <c r="F51" t="n">
        <v>4.51</v>
      </c>
      <c r="G51" t="n">
        <v>5.26</v>
      </c>
      <c r="H51" t="n">
        <v>1</v>
      </c>
      <c r="I51" t="n">
        <v>1</v>
      </c>
      <c r="J51" t="n">
        <v>-1</v>
      </c>
      <c r="K51" t="n">
        <v>-1</v>
      </c>
      <c r="L51">
        <f>HYPERLINK("https://www.defined.fi/sol/BSUxVMgp1YeTX4G3hzaJiAZgZpF4FGLPsYTK3SrApump?maker=3JxeQCZ1ze7xb728BezgEojLdfrUwX4ikLj1st9J6FWm","https://www.defined.fi/sol/BSUxVMgp1YeTX4G3hzaJiAZgZpF4FGLPsYTK3SrApump?maker=3JxeQCZ1ze7xb728BezgEojLdfrUwX4ikLj1st9J6FWm")</f>
        <v/>
      </c>
      <c r="M51">
        <f>HYPERLINK("https://dexscreener.com/solana/BSUxVMgp1YeTX4G3hzaJiAZgZpF4FGLPsYTK3SrApump?maker=3JxeQCZ1ze7xb728BezgEojLdfrUwX4ikLj1st9J6FWm","https://dexscreener.com/solana/BSUxVMgp1YeTX4G3hzaJiAZgZpF4FGLPsYTK3SrApump?maker=3JxeQCZ1ze7xb728BezgEojLdfrUwX4ikLj1st9J6FWm")</f>
        <v/>
      </c>
    </row>
    <row r="52">
      <c r="A52" t="inlineStr">
        <is>
          <t>BqqzzwgH2S8QqEziVSnWumiDHwV1NtbB1pYD3wbApump</t>
        </is>
      </c>
      <c r="B52" t="inlineStr">
        <is>
          <t>MABA</t>
        </is>
      </c>
      <c r="C52" t="n">
        <v>13</v>
      </c>
      <c r="D52" t="n">
        <v>9.92</v>
      </c>
      <c r="E52" t="n">
        <v>1.38</v>
      </c>
      <c r="F52" t="n">
        <v>7.2</v>
      </c>
      <c r="G52" t="n">
        <v>17.12</v>
      </c>
      <c r="H52" t="n">
        <v>1</v>
      </c>
      <c r="I52" t="n">
        <v>2</v>
      </c>
      <c r="J52" t="n">
        <v>-1</v>
      </c>
      <c r="K52" t="n">
        <v>-1</v>
      </c>
      <c r="L52">
        <f>HYPERLINK("https://www.defined.fi/sol/BqqzzwgH2S8QqEziVSnWumiDHwV1NtbB1pYD3wbApump?maker=3JxeQCZ1ze7xb728BezgEojLdfrUwX4ikLj1st9J6FWm","https://www.defined.fi/sol/BqqzzwgH2S8QqEziVSnWumiDHwV1NtbB1pYD3wbApump?maker=3JxeQCZ1ze7xb728BezgEojLdfrUwX4ikLj1st9J6FWm")</f>
        <v/>
      </c>
      <c r="M52">
        <f>HYPERLINK("https://dexscreener.com/solana/BqqzzwgH2S8QqEziVSnWumiDHwV1NtbB1pYD3wbApump?maker=3JxeQCZ1ze7xb728BezgEojLdfrUwX4ikLj1st9J6FWm","https://dexscreener.com/solana/BqqzzwgH2S8QqEziVSnWumiDHwV1NtbB1pYD3wbApump?maker=3JxeQCZ1ze7xb728BezgEojLdfrUwX4ikLj1st9J6FWm")</f>
        <v/>
      </c>
    </row>
    <row r="53">
      <c r="A53" t="inlineStr">
        <is>
          <t>DdAha7whXKd64ohVmDB4PtL16ix7UcfMHu7DXuNqpump</t>
        </is>
      </c>
      <c r="B53" t="inlineStr">
        <is>
          <t>BILL</t>
        </is>
      </c>
      <c r="C53" t="n">
        <v>14</v>
      </c>
      <c r="D53" t="n">
        <v>-3.53</v>
      </c>
      <c r="E53" t="n">
        <v>-0.49</v>
      </c>
      <c r="F53" t="n">
        <v>7.2</v>
      </c>
      <c r="G53" t="n">
        <v>3.68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HYPERLINK("https://www.defined.fi/sol/DdAha7whXKd64ohVmDB4PtL16ix7UcfMHu7DXuNqpump?maker=3JxeQCZ1ze7xb728BezgEojLdfrUwX4ikLj1st9J6FWm","https://www.defined.fi/sol/DdAha7whXKd64ohVmDB4PtL16ix7UcfMHu7DXuNqpump?maker=3JxeQCZ1ze7xb728BezgEojLdfrUwX4ikLj1st9J6FWm")</f>
        <v/>
      </c>
      <c r="M53">
        <f>HYPERLINK("https://dexscreener.com/solana/DdAha7whXKd64ohVmDB4PtL16ix7UcfMHu7DXuNqpump?maker=3JxeQCZ1ze7xb728BezgEojLdfrUwX4ikLj1st9J6FWm","https://dexscreener.com/solana/DdAha7whXKd64ohVmDB4PtL16ix7UcfMHu7DXuNqpump?maker=3JxeQCZ1ze7xb728BezgEojLdfrUwX4ikLj1st9J6FWm")</f>
        <v/>
      </c>
    </row>
    <row r="54">
      <c r="A54" t="inlineStr">
        <is>
          <t>62jW3NU4EMYV4N8bxhdRFA6MUuwtZPDzbjBeDc2ypump</t>
        </is>
      </c>
      <c r="B54" t="inlineStr">
        <is>
          <t>POMO</t>
        </is>
      </c>
      <c r="C54" t="n">
        <v>14</v>
      </c>
      <c r="D54" t="n">
        <v>-8.119999999999999</v>
      </c>
      <c r="E54" t="n">
        <v>-0.97</v>
      </c>
      <c r="F54" t="n">
        <v>8.380000000000001</v>
      </c>
      <c r="G54" t="n">
        <v>0.26</v>
      </c>
      <c r="H54" t="n">
        <v>2</v>
      </c>
      <c r="I54" t="n">
        <v>1</v>
      </c>
      <c r="J54" t="n">
        <v>-1</v>
      </c>
      <c r="K54" t="n">
        <v>-1</v>
      </c>
      <c r="L54">
        <f>HYPERLINK("https://www.defined.fi/sol/62jW3NU4EMYV4N8bxhdRFA6MUuwtZPDzbjBeDc2ypump?maker=3JxeQCZ1ze7xb728BezgEojLdfrUwX4ikLj1st9J6FWm","https://www.defined.fi/sol/62jW3NU4EMYV4N8bxhdRFA6MUuwtZPDzbjBeDc2ypump?maker=3JxeQCZ1ze7xb728BezgEojLdfrUwX4ikLj1st9J6FWm")</f>
        <v/>
      </c>
      <c r="M54">
        <f>HYPERLINK("https://dexscreener.com/solana/62jW3NU4EMYV4N8bxhdRFA6MUuwtZPDzbjBeDc2ypump?maker=3JxeQCZ1ze7xb728BezgEojLdfrUwX4ikLj1st9J6FWm","https://dexscreener.com/solana/62jW3NU4EMYV4N8bxhdRFA6MUuwtZPDzbjBeDc2ypump?maker=3JxeQCZ1ze7xb728BezgEojLdfrUwX4ikLj1st9J6FWm")</f>
        <v/>
      </c>
    </row>
    <row r="55">
      <c r="A55" t="inlineStr">
        <is>
          <t>3NiacqbMpCbPr1NdUSZ6LDvqbTtCqEgnJn6dhdGzpump</t>
        </is>
      </c>
      <c r="B55" t="inlineStr">
        <is>
          <t>PAC</t>
        </is>
      </c>
      <c r="C55" t="n">
        <v>14</v>
      </c>
      <c r="D55" t="n">
        <v>0.493</v>
      </c>
      <c r="E55" t="n">
        <v>0.04</v>
      </c>
      <c r="F55" t="n">
        <v>12.61</v>
      </c>
      <c r="G55" t="n">
        <v>13.1</v>
      </c>
      <c r="H55" t="n">
        <v>2</v>
      </c>
      <c r="I55" t="n">
        <v>1</v>
      </c>
      <c r="J55" t="n">
        <v>-1</v>
      </c>
      <c r="K55" t="n">
        <v>-1</v>
      </c>
      <c r="L55">
        <f>HYPERLINK("https://www.defined.fi/sol/3NiacqbMpCbPr1NdUSZ6LDvqbTtCqEgnJn6dhdGzpump?maker=3JxeQCZ1ze7xb728BezgEojLdfrUwX4ikLj1st9J6FWm","https://www.defined.fi/sol/3NiacqbMpCbPr1NdUSZ6LDvqbTtCqEgnJn6dhdGzpump?maker=3JxeQCZ1ze7xb728BezgEojLdfrUwX4ikLj1st9J6FWm")</f>
        <v/>
      </c>
      <c r="M55">
        <f>HYPERLINK("https://dexscreener.com/solana/3NiacqbMpCbPr1NdUSZ6LDvqbTtCqEgnJn6dhdGzpump?maker=3JxeQCZ1ze7xb728BezgEojLdfrUwX4ikLj1st9J6FWm","https://dexscreener.com/solana/3NiacqbMpCbPr1NdUSZ6LDvqbTtCqEgnJn6dhdGzpump?maker=3JxeQCZ1ze7xb728BezgEojLdfrUwX4ikLj1st9J6FWm")</f>
        <v/>
      </c>
    </row>
    <row r="56">
      <c r="A56" t="inlineStr">
        <is>
          <t>ADSTQMsKEwSz9Y8oXn7fQ5JJ8yTq4TwgrXQVh4KHpump</t>
        </is>
      </c>
      <c r="B56" t="inlineStr">
        <is>
          <t>NTC</t>
        </is>
      </c>
      <c r="C56" t="n">
        <v>14</v>
      </c>
      <c r="D56" t="n">
        <v>-5.28</v>
      </c>
      <c r="E56" t="n">
        <v>-0.65</v>
      </c>
      <c r="F56" t="n">
        <v>8.15</v>
      </c>
      <c r="G56" t="n">
        <v>2.87</v>
      </c>
      <c r="H56" t="n">
        <v>4</v>
      </c>
      <c r="I56" t="n">
        <v>1</v>
      </c>
      <c r="J56" t="n">
        <v>-1</v>
      </c>
      <c r="K56" t="n">
        <v>-1</v>
      </c>
      <c r="L56">
        <f>HYPERLINK("https://www.defined.fi/sol/ADSTQMsKEwSz9Y8oXn7fQ5JJ8yTq4TwgrXQVh4KHpump?maker=3JxeQCZ1ze7xb728BezgEojLdfrUwX4ikLj1st9J6FWm","https://www.defined.fi/sol/ADSTQMsKEwSz9Y8oXn7fQ5JJ8yTq4TwgrXQVh4KHpump?maker=3JxeQCZ1ze7xb728BezgEojLdfrUwX4ikLj1st9J6FWm")</f>
        <v/>
      </c>
      <c r="M56">
        <f>HYPERLINK("https://dexscreener.com/solana/ADSTQMsKEwSz9Y8oXn7fQ5JJ8yTq4TwgrXQVh4KHpump?maker=3JxeQCZ1ze7xb728BezgEojLdfrUwX4ikLj1st9J6FWm","https://dexscreener.com/solana/ADSTQMsKEwSz9Y8oXn7fQ5JJ8yTq4TwgrXQVh4KHpump?maker=3JxeQCZ1ze7xb728BezgEojLdfrUwX4ikLj1st9J6FWm")</f>
        <v/>
      </c>
    </row>
    <row r="57">
      <c r="A57" t="inlineStr">
        <is>
          <t>6TFTsaDQiJkBVgvoCD8mWKc4UVEwV8vNGxGUFkjpump</t>
        </is>
      </c>
      <c r="B57" t="inlineStr">
        <is>
          <t>MOJO</t>
        </is>
      </c>
      <c r="C57" t="n">
        <v>15</v>
      </c>
      <c r="D57" t="n">
        <v>-2.49</v>
      </c>
      <c r="E57" t="n">
        <v>-0.2</v>
      </c>
      <c r="F57" t="n">
        <v>12.56</v>
      </c>
      <c r="G57" t="n">
        <v>10.07</v>
      </c>
      <c r="H57" t="n">
        <v>2</v>
      </c>
      <c r="I57" t="n">
        <v>2</v>
      </c>
      <c r="J57" t="n">
        <v>-1</v>
      </c>
      <c r="K57" t="n">
        <v>-1</v>
      </c>
      <c r="L57">
        <f>HYPERLINK("https://www.defined.fi/sol/6TFTsaDQiJkBVgvoCD8mWKc4UVEwV8vNGxGUFkjpump?maker=3JxeQCZ1ze7xb728BezgEojLdfrUwX4ikLj1st9J6FWm","https://www.defined.fi/sol/6TFTsaDQiJkBVgvoCD8mWKc4UVEwV8vNGxGUFkjpump?maker=3JxeQCZ1ze7xb728BezgEojLdfrUwX4ikLj1st9J6FWm")</f>
        <v/>
      </c>
      <c r="M57">
        <f>HYPERLINK("https://dexscreener.com/solana/6TFTsaDQiJkBVgvoCD8mWKc4UVEwV8vNGxGUFkjpump?maker=3JxeQCZ1ze7xb728BezgEojLdfrUwX4ikLj1st9J6FWm","https://dexscreener.com/solana/6TFTsaDQiJkBVgvoCD8mWKc4UVEwV8vNGxGUFkjpump?maker=3JxeQCZ1ze7xb728BezgEojLdfrUwX4ikLj1st9J6FWm")</f>
        <v/>
      </c>
    </row>
    <row r="58">
      <c r="A58" t="inlineStr">
        <is>
          <t>Gn1haSB4Jkh3E9PXSC2BRYrh97ReruvTqf13jd5Jpump</t>
        </is>
      </c>
      <c r="B58" t="inlineStr">
        <is>
          <t>GARGOYLE</t>
        </is>
      </c>
      <c r="C58" t="n">
        <v>15</v>
      </c>
      <c r="D58" t="n">
        <v>3.67</v>
      </c>
      <c r="E58" t="n">
        <v>0.58</v>
      </c>
      <c r="F58" t="n">
        <v>6.31</v>
      </c>
      <c r="G58" t="n">
        <v>9.98</v>
      </c>
      <c r="H58" t="n">
        <v>1</v>
      </c>
      <c r="I58" t="n">
        <v>2</v>
      </c>
      <c r="J58" t="n">
        <v>-1</v>
      </c>
      <c r="K58" t="n">
        <v>-1</v>
      </c>
      <c r="L58">
        <f>HYPERLINK("https://www.defined.fi/sol/Gn1haSB4Jkh3E9PXSC2BRYrh97ReruvTqf13jd5Jpump?maker=3JxeQCZ1ze7xb728BezgEojLdfrUwX4ikLj1st9J6FWm","https://www.defined.fi/sol/Gn1haSB4Jkh3E9PXSC2BRYrh97ReruvTqf13jd5Jpump?maker=3JxeQCZ1ze7xb728BezgEojLdfrUwX4ikLj1st9J6FWm")</f>
        <v/>
      </c>
      <c r="M58">
        <f>HYPERLINK("https://dexscreener.com/solana/Gn1haSB4Jkh3E9PXSC2BRYrh97ReruvTqf13jd5Jpump?maker=3JxeQCZ1ze7xb728BezgEojLdfrUwX4ikLj1st9J6FWm","https://dexscreener.com/solana/Gn1haSB4Jkh3E9PXSC2BRYrh97ReruvTqf13jd5Jpump?maker=3JxeQCZ1ze7xb728BezgEojLdfrUwX4ikLj1st9J6FWm")</f>
        <v/>
      </c>
    </row>
    <row r="59">
      <c r="A59" t="inlineStr">
        <is>
          <t>4JJZiF3pVTvgyjMtH52JrzSXHweZAnmFZqsgy37rpump</t>
        </is>
      </c>
      <c r="B59" t="inlineStr">
        <is>
          <t>pedro</t>
        </is>
      </c>
      <c r="C59" t="n">
        <v>15</v>
      </c>
      <c r="D59" t="n">
        <v>-1.24</v>
      </c>
      <c r="E59" t="n">
        <v>-0.6899999999999999</v>
      </c>
      <c r="F59" t="n">
        <v>1.79</v>
      </c>
      <c r="G59" t="n">
        <v>0.549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HYPERLINK("https://www.defined.fi/sol/4JJZiF3pVTvgyjMtH52JrzSXHweZAnmFZqsgy37rpump?maker=3JxeQCZ1ze7xb728BezgEojLdfrUwX4ikLj1st9J6FWm","https://www.defined.fi/sol/4JJZiF3pVTvgyjMtH52JrzSXHweZAnmFZqsgy37rpump?maker=3JxeQCZ1ze7xb728BezgEojLdfrUwX4ikLj1st9J6FWm")</f>
        <v/>
      </c>
      <c r="M59">
        <f>HYPERLINK("https://dexscreener.com/solana/4JJZiF3pVTvgyjMtH52JrzSXHweZAnmFZqsgy37rpump?maker=3JxeQCZ1ze7xb728BezgEojLdfrUwX4ikLj1st9J6FWm","https://dexscreener.com/solana/4JJZiF3pVTvgyjMtH52JrzSXHweZAnmFZqsgy37rpump?maker=3JxeQCZ1ze7xb728BezgEojLdfrUwX4ikLj1st9J6FWm")</f>
        <v/>
      </c>
    </row>
    <row r="60">
      <c r="A60" t="inlineStr">
        <is>
          <t>3nFCe8YZhAWGpXb54muVencXoaM1t36DBbynTfjepump</t>
        </is>
      </c>
      <c r="B60" t="inlineStr">
        <is>
          <t>TAO</t>
        </is>
      </c>
      <c r="C60" t="n">
        <v>15</v>
      </c>
      <c r="D60" t="n">
        <v>-11.03</v>
      </c>
      <c r="E60" t="n">
        <v>-0.85</v>
      </c>
      <c r="F60" t="n">
        <v>12.91</v>
      </c>
      <c r="G60" t="n">
        <v>1.87</v>
      </c>
      <c r="H60" t="n">
        <v>2</v>
      </c>
      <c r="I60" t="n">
        <v>1</v>
      </c>
      <c r="J60" t="n">
        <v>-1</v>
      </c>
      <c r="K60" t="n">
        <v>-1</v>
      </c>
      <c r="L60">
        <f>HYPERLINK("https://www.defined.fi/sol/3nFCe8YZhAWGpXb54muVencXoaM1t36DBbynTfjepump?maker=3JxeQCZ1ze7xb728BezgEojLdfrUwX4ikLj1st9J6FWm","https://www.defined.fi/sol/3nFCe8YZhAWGpXb54muVencXoaM1t36DBbynTfjepump?maker=3JxeQCZ1ze7xb728BezgEojLdfrUwX4ikLj1st9J6FWm")</f>
        <v/>
      </c>
      <c r="M60">
        <f>HYPERLINK("https://dexscreener.com/solana/3nFCe8YZhAWGpXb54muVencXoaM1t36DBbynTfjepump?maker=3JxeQCZ1ze7xb728BezgEojLdfrUwX4ikLj1st9J6FWm","https://dexscreener.com/solana/3nFCe8YZhAWGpXb54muVencXoaM1t36DBbynTfjepump?maker=3JxeQCZ1ze7xb728BezgEojLdfrUwX4ikLj1st9J6FWm")</f>
        <v/>
      </c>
    </row>
    <row r="61">
      <c r="A61" t="inlineStr">
        <is>
          <t>JB2wezZLdzWfnaCfHxLg193RS3Rh51ThiXxEDWQDpump</t>
        </is>
      </c>
      <c r="B61" t="inlineStr">
        <is>
          <t>LABUBU</t>
        </is>
      </c>
      <c r="C61" t="n">
        <v>15</v>
      </c>
      <c r="D61" t="n">
        <v>60.05</v>
      </c>
      <c r="E61" t="n">
        <v>2.41</v>
      </c>
      <c r="F61" t="n">
        <v>24.87</v>
      </c>
      <c r="G61" t="n">
        <v>84.91</v>
      </c>
      <c r="H61" t="n">
        <v>5</v>
      </c>
      <c r="I61" t="n">
        <v>10</v>
      </c>
      <c r="J61" t="n">
        <v>-1</v>
      </c>
      <c r="K61" t="n">
        <v>-1</v>
      </c>
      <c r="L61">
        <f>HYPERLINK("https://www.defined.fi/sol/JB2wezZLdzWfnaCfHxLg193RS3Rh51ThiXxEDWQDpump?maker=3JxeQCZ1ze7xb728BezgEojLdfrUwX4ikLj1st9J6FWm","https://www.defined.fi/sol/JB2wezZLdzWfnaCfHxLg193RS3Rh51ThiXxEDWQDpump?maker=3JxeQCZ1ze7xb728BezgEojLdfrUwX4ikLj1st9J6FWm")</f>
        <v/>
      </c>
      <c r="M61">
        <f>HYPERLINK("https://dexscreener.com/solana/JB2wezZLdzWfnaCfHxLg193RS3Rh51ThiXxEDWQDpump?maker=3JxeQCZ1ze7xb728BezgEojLdfrUwX4ikLj1st9J6FWm","https://dexscreener.com/solana/JB2wezZLdzWfnaCfHxLg193RS3Rh51ThiXxEDWQDpump?maker=3JxeQCZ1ze7xb728BezgEojLdfrUwX4ikLj1st9J6FWm")</f>
        <v/>
      </c>
    </row>
    <row r="62">
      <c r="A62" t="inlineStr">
        <is>
          <t>FRiohH98UEeYyokAatxLTMNqHbd3HRjSyFhPmpNRpump</t>
        </is>
      </c>
      <c r="B62" t="inlineStr">
        <is>
          <t>KFCDOG</t>
        </is>
      </c>
      <c r="C62" t="n">
        <v>15</v>
      </c>
      <c r="D62" t="n">
        <v>-5.08</v>
      </c>
      <c r="E62" t="n">
        <v>-0.95</v>
      </c>
      <c r="F62" t="n">
        <v>5.34</v>
      </c>
      <c r="G62" t="n">
        <v>0.262</v>
      </c>
      <c r="H62" t="n">
        <v>1</v>
      </c>
      <c r="I62" t="n">
        <v>1</v>
      </c>
      <c r="J62" t="n">
        <v>-1</v>
      </c>
      <c r="K62" t="n">
        <v>-1</v>
      </c>
      <c r="L62">
        <f>HYPERLINK("https://www.defined.fi/sol/FRiohH98UEeYyokAatxLTMNqHbd3HRjSyFhPmpNRpump?maker=3JxeQCZ1ze7xb728BezgEojLdfrUwX4ikLj1st9J6FWm","https://www.defined.fi/sol/FRiohH98UEeYyokAatxLTMNqHbd3HRjSyFhPmpNRpump?maker=3JxeQCZ1ze7xb728BezgEojLdfrUwX4ikLj1st9J6FWm")</f>
        <v/>
      </c>
      <c r="M62">
        <f>HYPERLINK("https://dexscreener.com/solana/FRiohH98UEeYyokAatxLTMNqHbd3HRjSyFhPmpNRpump?maker=3JxeQCZ1ze7xb728BezgEojLdfrUwX4ikLj1st9J6FWm","https://dexscreener.com/solana/FRiohH98UEeYyokAatxLTMNqHbd3HRjSyFhPmpNRpump?maker=3JxeQCZ1ze7xb728BezgEojLdfrUwX4ikLj1st9J6FWm")</f>
        <v/>
      </c>
    </row>
    <row r="63">
      <c r="A63" t="inlineStr">
        <is>
          <t>9DADuJAgUWddekbgFaotTLGFHGWiuQzh4goyHdGHHoup</t>
        </is>
      </c>
      <c r="B63" t="inlineStr">
        <is>
          <t>SCAT</t>
        </is>
      </c>
      <c r="C63" t="n">
        <v>15</v>
      </c>
      <c r="D63" t="n">
        <v>-2.99</v>
      </c>
      <c r="E63" t="n">
        <v>-0.59</v>
      </c>
      <c r="F63" t="n">
        <v>5.03</v>
      </c>
      <c r="G63" t="n">
        <v>2.04</v>
      </c>
      <c r="H63" t="n">
        <v>1</v>
      </c>
      <c r="I63" t="n">
        <v>1</v>
      </c>
      <c r="J63" t="n">
        <v>-1</v>
      </c>
      <c r="K63" t="n">
        <v>-1</v>
      </c>
      <c r="L63">
        <f>HYPERLINK("https://www.defined.fi/sol/9DADuJAgUWddekbgFaotTLGFHGWiuQzh4goyHdGHHoup?maker=3JxeQCZ1ze7xb728BezgEojLdfrUwX4ikLj1st9J6FWm","https://www.defined.fi/sol/9DADuJAgUWddekbgFaotTLGFHGWiuQzh4goyHdGHHoup?maker=3JxeQCZ1ze7xb728BezgEojLdfrUwX4ikLj1st9J6FWm")</f>
        <v/>
      </c>
      <c r="M63">
        <f>HYPERLINK("https://dexscreener.com/solana/9DADuJAgUWddekbgFaotTLGFHGWiuQzh4goyHdGHHoup?maker=3JxeQCZ1ze7xb728BezgEojLdfrUwX4ikLj1st9J6FWm","https://dexscreener.com/solana/9DADuJAgUWddekbgFaotTLGFHGWiuQzh4goyHdGHHoup?maker=3JxeQCZ1ze7xb728BezgEojLdfrUwX4ikLj1st9J6FWm")</f>
        <v/>
      </c>
    </row>
    <row r="64">
      <c r="A64" t="inlineStr">
        <is>
          <t>BWzZQswJRUh5aHQ5P6txtgC2GwYdmJ58ukwriUFFpump</t>
        </is>
      </c>
      <c r="B64" t="inlineStr">
        <is>
          <t>ZIMOMO</t>
        </is>
      </c>
      <c r="C64" t="n">
        <v>16</v>
      </c>
      <c r="D64" t="n">
        <v>-0.9350000000000001</v>
      </c>
      <c r="E64" t="n">
        <v>-0.16</v>
      </c>
      <c r="F64" t="n">
        <v>5.97</v>
      </c>
      <c r="G64" t="n">
        <v>5.03</v>
      </c>
      <c r="H64" t="n">
        <v>2</v>
      </c>
      <c r="I64" t="n">
        <v>1</v>
      </c>
      <c r="J64" t="n">
        <v>-1</v>
      </c>
      <c r="K64" t="n">
        <v>-1</v>
      </c>
      <c r="L64">
        <f>HYPERLINK("https://www.defined.fi/sol/BWzZQswJRUh5aHQ5P6txtgC2GwYdmJ58ukwriUFFpump?maker=3JxeQCZ1ze7xb728BezgEojLdfrUwX4ikLj1st9J6FWm","https://www.defined.fi/sol/BWzZQswJRUh5aHQ5P6txtgC2GwYdmJ58ukwriUFFpump?maker=3JxeQCZ1ze7xb728BezgEojLdfrUwX4ikLj1st9J6FWm")</f>
        <v/>
      </c>
      <c r="M64">
        <f>HYPERLINK("https://dexscreener.com/solana/BWzZQswJRUh5aHQ5P6txtgC2GwYdmJ58ukwriUFFpump?maker=3JxeQCZ1ze7xb728BezgEojLdfrUwX4ikLj1st9J6FWm","https://dexscreener.com/solana/BWzZQswJRUh5aHQ5P6txtgC2GwYdmJ58ukwriUFFpump?maker=3JxeQCZ1ze7xb728BezgEojLdfrUwX4ikLj1st9J6FWm")</f>
        <v/>
      </c>
    </row>
    <row r="65">
      <c r="A65" t="inlineStr">
        <is>
          <t>E99fN4tCRb1tQphXK1DU7prXji6hMzxETyPNJro19Fwz</t>
        </is>
      </c>
      <c r="B65" t="inlineStr">
        <is>
          <t>SOLCAT</t>
        </is>
      </c>
      <c r="C65" t="n">
        <v>16</v>
      </c>
      <c r="D65" t="n">
        <v>0</v>
      </c>
      <c r="E65" t="n">
        <v>0</v>
      </c>
      <c r="F65" t="n">
        <v>0</v>
      </c>
      <c r="G65" t="n">
        <v>0.002</v>
      </c>
      <c r="H65" t="n">
        <v>0</v>
      </c>
      <c r="I65" t="n">
        <v>1</v>
      </c>
      <c r="J65" t="n">
        <v>-1</v>
      </c>
      <c r="K65" t="n">
        <v>-1</v>
      </c>
      <c r="L65">
        <f>HYPERLINK("https://www.defined.fi/sol/E99fN4tCRb1tQphXK1DU7prXji6hMzxETyPNJro19Fwz?maker=3JxeQCZ1ze7xb728BezgEojLdfrUwX4ikLj1st9J6FWm","https://www.defined.fi/sol/E99fN4tCRb1tQphXK1DU7prXji6hMzxETyPNJro19Fwz?maker=3JxeQCZ1ze7xb728BezgEojLdfrUwX4ikLj1st9J6FWm")</f>
        <v/>
      </c>
      <c r="M65">
        <f>HYPERLINK("https://dexscreener.com/solana/E99fN4tCRb1tQphXK1DU7prXji6hMzxETyPNJro19Fwz?maker=3JxeQCZ1ze7xb728BezgEojLdfrUwX4ikLj1st9J6FWm","https://dexscreener.com/solana/E99fN4tCRb1tQphXK1DU7prXji6hMzxETyPNJro19Fwz?maker=3JxeQCZ1ze7xb728BezgEojLdfrUwX4ikLj1st9J6FWm")</f>
        <v/>
      </c>
    </row>
    <row r="66">
      <c r="A66" t="inlineStr">
        <is>
          <t>DFVa5f8FtnwAimjL9NhqT8V1XZWxTQm8LomTcXERqPoi</t>
        </is>
      </c>
      <c r="B66" t="inlineStr">
        <is>
          <t>MARU</t>
        </is>
      </c>
      <c r="C66" t="n">
        <v>16</v>
      </c>
      <c r="D66" t="n">
        <v>0</v>
      </c>
      <c r="E66" t="n">
        <v>0</v>
      </c>
      <c r="F66" t="n">
        <v>0</v>
      </c>
      <c r="G66" t="n">
        <v>0.004</v>
      </c>
      <c r="H66" t="n">
        <v>0</v>
      </c>
      <c r="I66" t="n">
        <v>1</v>
      </c>
      <c r="J66" t="n">
        <v>-1</v>
      </c>
      <c r="K66" t="n">
        <v>-1</v>
      </c>
      <c r="L66">
        <f>HYPERLINK("https://www.defined.fi/sol/DFVa5f8FtnwAimjL9NhqT8V1XZWxTQm8LomTcXERqPoi?maker=3JxeQCZ1ze7xb728BezgEojLdfrUwX4ikLj1st9J6FWm","https://www.defined.fi/sol/DFVa5f8FtnwAimjL9NhqT8V1XZWxTQm8LomTcXERqPoi?maker=3JxeQCZ1ze7xb728BezgEojLdfrUwX4ikLj1st9J6FWm")</f>
        <v/>
      </c>
      <c r="M66">
        <f>HYPERLINK("https://dexscreener.com/solana/DFVa5f8FtnwAimjL9NhqT8V1XZWxTQm8LomTcXERqPoi?maker=3JxeQCZ1ze7xb728BezgEojLdfrUwX4ikLj1st9J6FWm","https://dexscreener.com/solana/DFVa5f8FtnwAimjL9NhqT8V1XZWxTQm8LomTcXERqPoi?maker=3JxeQCZ1ze7xb728BezgEojLdfrUwX4ikLj1st9J6FWm")</f>
        <v/>
      </c>
    </row>
    <row r="67">
      <c r="A67" t="inlineStr">
        <is>
          <t>4N85aLJ65oNGQDgoY4qJ8taW7aaP49j7wdpGkkFTpump</t>
        </is>
      </c>
      <c r="B67" t="inlineStr">
        <is>
          <t>TARO</t>
        </is>
      </c>
      <c r="C67" t="n">
        <v>16</v>
      </c>
      <c r="D67" t="n">
        <v>-4.99</v>
      </c>
      <c r="E67" t="n">
        <v>-0.98</v>
      </c>
      <c r="F67" t="n">
        <v>5.12</v>
      </c>
      <c r="G67" t="n">
        <v>0.125</v>
      </c>
      <c r="H67" t="n">
        <v>1</v>
      </c>
      <c r="I67" t="n">
        <v>1</v>
      </c>
      <c r="J67" t="n">
        <v>-1</v>
      </c>
      <c r="K67" t="n">
        <v>-1</v>
      </c>
      <c r="L67">
        <f>HYPERLINK("https://www.defined.fi/sol/4N85aLJ65oNGQDgoY4qJ8taW7aaP49j7wdpGkkFTpump?maker=3JxeQCZ1ze7xb728BezgEojLdfrUwX4ikLj1st9J6FWm","https://www.defined.fi/sol/4N85aLJ65oNGQDgoY4qJ8taW7aaP49j7wdpGkkFTpump?maker=3JxeQCZ1ze7xb728BezgEojLdfrUwX4ikLj1st9J6FWm")</f>
        <v/>
      </c>
      <c r="M67">
        <f>HYPERLINK("https://dexscreener.com/solana/4N85aLJ65oNGQDgoY4qJ8taW7aaP49j7wdpGkkFTpump?maker=3JxeQCZ1ze7xb728BezgEojLdfrUwX4ikLj1st9J6FWm","https://dexscreener.com/solana/4N85aLJ65oNGQDgoY4qJ8taW7aaP49j7wdpGkkFTpump?maker=3JxeQCZ1ze7xb728BezgEojLdfrUwX4ikLj1st9J6FWm")</f>
        <v/>
      </c>
    </row>
    <row r="68">
      <c r="A68" t="inlineStr">
        <is>
          <t>E6AujzX54E1ZoPDFP2CyG3HHUVKygEkp6DRqig61pump</t>
        </is>
      </c>
      <c r="B68" t="inlineStr">
        <is>
          <t>Pochita</t>
        </is>
      </c>
      <c r="C68" t="n">
        <v>16</v>
      </c>
      <c r="D68" t="n">
        <v>-3.94</v>
      </c>
      <c r="E68" t="n">
        <v>-0.13</v>
      </c>
      <c r="F68" t="n">
        <v>29.44</v>
      </c>
      <c r="G68" t="n">
        <v>25.5</v>
      </c>
      <c r="H68" t="n">
        <v>1</v>
      </c>
      <c r="I68" t="n">
        <v>2</v>
      </c>
      <c r="J68" t="n">
        <v>-1</v>
      </c>
      <c r="K68" t="n">
        <v>-1</v>
      </c>
      <c r="L68">
        <f>HYPERLINK("https://www.defined.fi/sol/E6AujzX54E1ZoPDFP2CyG3HHUVKygEkp6DRqig61pump?maker=3JxeQCZ1ze7xb728BezgEojLdfrUwX4ikLj1st9J6FWm","https://www.defined.fi/sol/E6AujzX54E1ZoPDFP2CyG3HHUVKygEkp6DRqig61pump?maker=3JxeQCZ1ze7xb728BezgEojLdfrUwX4ikLj1st9J6FWm")</f>
        <v/>
      </c>
      <c r="M68">
        <f>HYPERLINK("https://dexscreener.com/solana/E6AujzX54E1ZoPDFP2CyG3HHUVKygEkp6DRqig61pump?maker=3JxeQCZ1ze7xb728BezgEojLdfrUwX4ikLj1st9J6FWm","https://dexscreener.com/solana/E6AujzX54E1ZoPDFP2CyG3HHUVKygEkp6DRqig61pump?maker=3JxeQCZ1ze7xb728BezgEojLdfrUwX4ikLj1st9J6FWm")</f>
        <v/>
      </c>
    </row>
    <row r="69">
      <c r="A69" t="inlineStr">
        <is>
          <t>D2G8xFQ8qPqAJNTRtpwtZ1ZMH69xtytPnpuAmGUGpump</t>
        </is>
      </c>
      <c r="B69" t="inlineStr">
        <is>
          <t>DONG</t>
        </is>
      </c>
      <c r="C69" t="n">
        <v>17</v>
      </c>
      <c r="D69" t="n">
        <v>-1.23</v>
      </c>
      <c r="E69" t="n">
        <v>-0.04</v>
      </c>
      <c r="F69" t="n">
        <v>31.23</v>
      </c>
      <c r="G69" t="n">
        <v>30</v>
      </c>
      <c r="H69" t="n">
        <v>5</v>
      </c>
      <c r="I69" t="n">
        <v>2</v>
      </c>
      <c r="J69" t="n">
        <v>-1</v>
      </c>
      <c r="K69" t="n">
        <v>-1</v>
      </c>
      <c r="L69">
        <f>HYPERLINK("https://www.defined.fi/sol/D2G8xFQ8qPqAJNTRtpwtZ1ZMH69xtytPnpuAmGUGpump?maker=3JxeQCZ1ze7xb728BezgEojLdfrUwX4ikLj1st9J6FWm","https://www.defined.fi/sol/D2G8xFQ8qPqAJNTRtpwtZ1ZMH69xtytPnpuAmGUGpump?maker=3JxeQCZ1ze7xb728BezgEojLdfrUwX4ikLj1st9J6FWm")</f>
        <v/>
      </c>
      <c r="M69">
        <f>HYPERLINK("https://dexscreener.com/solana/D2G8xFQ8qPqAJNTRtpwtZ1ZMH69xtytPnpuAmGUGpump?maker=3JxeQCZ1ze7xb728BezgEojLdfrUwX4ikLj1st9J6FWm","https://dexscreener.com/solana/D2G8xFQ8qPqAJNTRtpwtZ1ZMH69xtytPnpuAmGUGpump?maker=3JxeQCZ1ze7xb728BezgEojLdfrUwX4ikLj1st9J6FWm")</f>
        <v/>
      </c>
    </row>
    <row r="70">
      <c r="A70" t="inlineStr">
        <is>
          <t>HVqkGQhJZdL1NK15TCipwooDV7TQ1mSfjfUW6fMBpump</t>
        </is>
      </c>
      <c r="B70" t="inlineStr">
        <is>
          <t>unknown_HVqk</t>
        </is>
      </c>
      <c r="C70" t="n">
        <v>17</v>
      </c>
      <c r="D70" t="n">
        <v>-14.22</v>
      </c>
      <c r="E70" t="n">
        <v>-0.84</v>
      </c>
      <c r="F70" t="n">
        <v>16.92</v>
      </c>
      <c r="G70" t="n">
        <v>2.71</v>
      </c>
      <c r="H70" t="n">
        <v>4</v>
      </c>
      <c r="I70" t="n">
        <v>1</v>
      </c>
      <c r="J70" t="n">
        <v>-1</v>
      </c>
      <c r="K70" t="n">
        <v>-1</v>
      </c>
      <c r="L70">
        <f>HYPERLINK("https://www.defined.fi/sol/HVqkGQhJZdL1NK15TCipwooDV7TQ1mSfjfUW6fMBpump?maker=3JxeQCZ1ze7xb728BezgEojLdfrUwX4ikLj1st9J6FWm","https://www.defined.fi/sol/HVqkGQhJZdL1NK15TCipwooDV7TQ1mSfjfUW6fMBpump?maker=3JxeQCZ1ze7xb728BezgEojLdfrUwX4ikLj1st9J6FWm")</f>
        <v/>
      </c>
      <c r="M70">
        <f>HYPERLINK("https://dexscreener.com/solana/HVqkGQhJZdL1NK15TCipwooDV7TQ1mSfjfUW6fMBpump?maker=3JxeQCZ1ze7xb728BezgEojLdfrUwX4ikLj1st9J6FWm","https://dexscreener.com/solana/HVqkGQhJZdL1NK15TCipwooDV7TQ1mSfjfUW6fMBpump?maker=3JxeQCZ1ze7xb728BezgEojLdfrUwX4ikLj1st9J6FWm")</f>
        <v/>
      </c>
    </row>
    <row r="71">
      <c r="A71" t="inlineStr">
        <is>
          <t>CHVggq5Bu2UKLB1MQtLciDV3UKv5hwLkJwA14egApump</t>
        </is>
      </c>
      <c r="B71" t="inlineStr">
        <is>
          <t>momo</t>
        </is>
      </c>
      <c r="C71" t="n">
        <v>17</v>
      </c>
      <c r="D71" t="n">
        <v>-4.99</v>
      </c>
      <c r="E71" t="n">
        <v>-0.89</v>
      </c>
      <c r="F71" t="n">
        <v>5.59</v>
      </c>
      <c r="G71" t="n">
        <v>0.598</v>
      </c>
      <c r="H71" t="n">
        <v>1</v>
      </c>
      <c r="I71" t="n">
        <v>1</v>
      </c>
      <c r="J71" t="n">
        <v>-1</v>
      </c>
      <c r="K71" t="n">
        <v>-1</v>
      </c>
      <c r="L71">
        <f>HYPERLINK("https://www.defined.fi/sol/CHVggq5Bu2UKLB1MQtLciDV3UKv5hwLkJwA14egApump?maker=3JxeQCZ1ze7xb728BezgEojLdfrUwX4ikLj1st9J6FWm","https://www.defined.fi/sol/CHVggq5Bu2UKLB1MQtLciDV3UKv5hwLkJwA14egApump?maker=3JxeQCZ1ze7xb728BezgEojLdfrUwX4ikLj1st9J6FWm")</f>
        <v/>
      </c>
      <c r="M71">
        <f>HYPERLINK("https://dexscreener.com/solana/CHVggq5Bu2UKLB1MQtLciDV3UKv5hwLkJwA14egApump?maker=3JxeQCZ1ze7xb728BezgEojLdfrUwX4ikLj1st9J6FWm","https://dexscreener.com/solana/CHVggq5Bu2UKLB1MQtLciDV3UKv5hwLkJwA14egApump?maker=3JxeQCZ1ze7xb728BezgEojLdfrUwX4ikLj1st9J6FWm")</f>
        <v/>
      </c>
    </row>
    <row r="72">
      <c r="A72" t="inlineStr">
        <is>
          <t>8wa8cYPkgptU5jfY1HdcV3bqfonAU5y456d8FJ9dpump</t>
        </is>
      </c>
      <c r="B72" t="inlineStr">
        <is>
          <t>GOBLINMODE</t>
        </is>
      </c>
      <c r="C72" t="n">
        <v>17</v>
      </c>
      <c r="D72" t="n">
        <v>-11.76</v>
      </c>
      <c r="E72" t="n">
        <v>-0.99</v>
      </c>
      <c r="F72" t="n">
        <v>11.92</v>
      </c>
      <c r="G72" t="n">
        <v>0.162</v>
      </c>
      <c r="H72" t="n">
        <v>2</v>
      </c>
      <c r="I72" t="n">
        <v>1</v>
      </c>
      <c r="J72" t="n">
        <v>-1</v>
      </c>
      <c r="K72" t="n">
        <v>-1</v>
      </c>
      <c r="L72">
        <f>HYPERLINK("https://www.defined.fi/sol/8wa8cYPkgptU5jfY1HdcV3bqfonAU5y456d8FJ9dpump?maker=3JxeQCZ1ze7xb728BezgEojLdfrUwX4ikLj1st9J6FWm","https://www.defined.fi/sol/8wa8cYPkgptU5jfY1HdcV3bqfonAU5y456d8FJ9dpump?maker=3JxeQCZ1ze7xb728BezgEojLdfrUwX4ikLj1st9J6FWm")</f>
        <v/>
      </c>
      <c r="M72">
        <f>HYPERLINK("https://dexscreener.com/solana/8wa8cYPkgptU5jfY1HdcV3bqfonAU5y456d8FJ9dpump?maker=3JxeQCZ1ze7xb728BezgEojLdfrUwX4ikLj1st9J6FWm","https://dexscreener.com/solana/8wa8cYPkgptU5jfY1HdcV3bqfonAU5y456d8FJ9dpump?maker=3JxeQCZ1ze7xb728BezgEojLdfrUwX4ikLj1st9J6FWm")</f>
        <v/>
      </c>
    </row>
    <row r="73">
      <c r="A73" t="inlineStr">
        <is>
          <t>2mL68hKgKa4pvJWWyna7EvADCb6sncJqTHZiNSxvNQj4</t>
        </is>
      </c>
      <c r="B73" t="inlineStr">
        <is>
          <t>BULLTOBER</t>
        </is>
      </c>
      <c r="C73" t="n">
        <v>18</v>
      </c>
      <c r="D73" t="n">
        <v>-14.51</v>
      </c>
      <c r="E73" t="n">
        <v>-0.5600000000000001</v>
      </c>
      <c r="F73" t="n">
        <v>26.12</v>
      </c>
      <c r="G73" t="n">
        <v>11.61</v>
      </c>
      <c r="H73" t="n">
        <v>5</v>
      </c>
      <c r="I73" t="n">
        <v>2</v>
      </c>
      <c r="J73" t="n">
        <v>-1</v>
      </c>
      <c r="K73" t="n">
        <v>-1</v>
      </c>
      <c r="L73">
        <f>HYPERLINK("https://www.defined.fi/sol/2mL68hKgKa4pvJWWyna7EvADCb6sncJqTHZiNSxvNQj4?maker=3JxeQCZ1ze7xb728BezgEojLdfrUwX4ikLj1st9J6FWm","https://www.defined.fi/sol/2mL68hKgKa4pvJWWyna7EvADCb6sncJqTHZiNSxvNQj4?maker=3JxeQCZ1ze7xb728BezgEojLdfrUwX4ikLj1st9J6FWm")</f>
        <v/>
      </c>
      <c r="M73">
        <f>HYPERLINK("https://dexscreener.com/solana/2mL68hKgKa4pvJWWyna7EvADCb6sncJqTHZiNSxvNQj4?maker=3JxeQCZ1ze7xb728BezgEojLdfrUwX4ikLj1st9J6FWm","https://dexscreener.com/solana/2mL68hKgKa4pvJWWyna7EvADCb6sncJqTHZiNSxvNQj4?maker=3JxeQCZ1ze7xb728BezgEojLdfrUwX4ikLj1st9J6FWm")</f>
        <v/>
      </c>
    </row>
    <row r="74">
      <c r="A74" t="inlineStr">
        <is>
          <t>2XDP4F2G2nSKNbnKFSPHzR3W5eTYs4htGFAHewZCpump</t>
        </is>
      </c>
      <c r="B74" t="inlineStr">
        <is>
          <t>DBEAR</t>
        </is>
      </c>
      <c r="C74" t="n">
        <v>18</v>
      </c>
      <c r="D74" t="n">
        <v>-4.93</v>
      </c>
      <c r="E74" t="n">
        <v>-0.64</v>
      </c>
      <c r="F74" t="n">
        <v>7.7</v>
      </c>
      <c r="G74" t="n">
        <v>2.77</v>
      </c>
      <c r="H74" t="n">
        <v>2</v>
      </c>
      <c r="I74" t="n">
        <v>2</v>
      </c>
      <c r="J74" t="n">
        <v>-1</v>
      </c>
      <c r="K74" t="n">
        <v>-1</v>
      </c>
      <c r="L74">
        <f>HYPERLINK("https://www.defined.fi/sol/2XDP4F2G2nSKNbnKFSPHzR3W5eTYs4htGFAHewZCpump?maker=3JxeQCZ1ze7xb728BezgEojLdfrUwX4ikLj1st9J6FWm","https://www.defined.fi/sol/2XDP4F2G2nSKNbnKFSPHzR3W5eTYs4htGFAHewZCpump?maker=3JxeQCZ1ze7xb728BezgEojLdfrUwX4ikLj1st9J6FWm")</f>
        <v/>
      </c>
      <c r="M74">
        <f>HYPERLINK("https://dexscreener.com/solana/2XDP4F2G2nSKNbnKFSPHzR3W5eTYs4htGFAHewZCpump?maker=3JxeQCZ1ze7xb728BezgEojLdfrUwX4ikLj1st9J6FWm","https://dexscreener.com/solana/2XDP4F2G2nSKNbnKFSPHzR3W5eTYs4htGFAHewZCpump?maker=3JxeQCZ1ze7xb728BezgEojLdfrUwX4ikLj1st9J6FWm")</f>
        <v/>
      </c>
    </row>
    <row r="75">
      <c r="A75" t="inlineStr">
        <is>
          <t>9kahs6tASfXb8wXhC9g54mYA7e33XzmksYdpjQBDpump</t>
        </is>
      </c>
      <c r="B75" t="inlineStr">
        <is>
          <t>Pangjim</t>
        </is>
      </c>
      <c r="C75" t="n">
        <v>18</v>
      </c>
      <c r="D75" t="n">
        <v>-3.89</v>
      </c>
      <c r="E75" t="n">
        <v>-0.49</v>
      </c>
      <c r="F75" t="n">
        <v>7.86</v>
      </c>
      <c r="G75" t="n">
        <v>3.97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HYPERLINK("https://www.defined.fi/sol/9kahs6tASfXb8wXhC9g54mYA7e33XzmksYdpjQBDpump?maker=3JxeQCZ1ze7xb728BezgEojLdfrUwX4ikLj1st9J6FWm","https://www.defined.fi/sol/9kahs6tASfXb8wXhC9g54mYA7e33XzmksYdpjQBDpump?maker=3JxeQCZ1ze7xb728BezgEojLdfrUwX4ikLj1st9J6FWm")</f>
        <v/>
      </c>
      <c r="M75">
        <f>HYPERLINK("https://dexscreener.com/solana/9kahs6tASfXb8wXhC9g54mYA7e33XzmksYdpjQBDpump?maker=3JxeQCZ1ze7xb728BezgEojLdfrUwX4ikLj1st9J6FWm","https://dexscreener.com/solana/9kahs6tASfXb8wXhC9g54mYA7e33XzmksYdpjQBDpump?maker=3JxeQCZ1ze7xb728BezgEojLdfrUwX4ikLj1st9J6FWm")</f>
        <v/>
      </c>
    </row>
    <row r="76">
      <c r="A76" t="inlineStr">
        <is>
          <t>DGwRYxfrqt5TKgaom4dAhikMPUi4XLQ1iXFMoQ1upump</t>
        </is>
      </c>
      <c r="B76" t="inlineStr">
        <is>
          <t>sisidea</t>
        </is>
      </c>
      <c r="C76" t="n">
        <v>18</v>
      </c>
      <c r="D76" t="n">
        <v>-3.44</v>
      </c>
      <c r="E76" t="n">
        <v>-0.88</v>
      </c>
      <c r="F76" t="n">
        <v>3.93</v>
      </c>
      <c r="G76" t="n">
        <v>0.49</v>
      </c>
      <c r="H76" t="n">
        <v>1</v>
      </c>
      <c r="I76" t="n">
        <v>1</v>
      </c>
      <c r="J76" t="n">
        <v>-1</v>
      </c>
      <c r="K76" t="n">
        <v>-1</v>
      </c>
      <c r="L76">
        <f>HYPERLINK("https://www.defined.fi/sol/DGwRYxfrqt5TKgaom4dAhikMPUi4XLQ1iXFMoQ1upump?maker=3JxeQCZ1ze7xb728BezgEojLdfrUwX4ikLj1st9J6FWm","https://www.defined.fi/sol/DGwRYxfrqt5TKgaom4dAhikMPUi4XLQ1iXFMoQ1upump?maker=3JxeQCZ1ze7xb728BezgEojLdfrUwX4ikLj1st9J6FWm")</f>
        <v/>
      </c>
      <c r="M76">
        <f>HYPERLINK("https://dexscreener.com/solana/DGwRYxfrqt5TKgaom4dAhikMPUi4XLQ1iXFMoQ1upump?maker=3JxeQCZ1ze7xb728BezgEojLdfrUwX4ikLj1st9J6FWm","https://dexscreener.com/solana/DGwRYxfrqt5TKgaom4dAhikMPUi4XLQ1iXFMoQ1upump?maker=3JxeQCZ1ze7xb728BezgEojLdfrUwX4ikLj1st9J6FWm")</f>
        <v/>
      </c>
    </row>
    <row r="77">
      <c r="A77" t="inlineStr">
        <is>
          <t>CLXPjdHA2ikfQVPeQJiy4vomAZseVVMuowUtngRMpump</t>
        </is>
      </c>
      <c r="B77" t="inlineStr">
        <is>
          <t>KhaoKheow</t>
        </is>
      </c>
      <c r="C77" t="n">
        <v>19</v>
      </c>
      <c r="D77" t="n">
        <v>-8</v>
      </c>
      <c r="E77" t="n">
        <v>-0.36</v>
      </c>
      <c r="F77" t="n">
        <v>22.2</v>
      </c>
      <c r="G77" t="n">
        <v>14.2</v>
      </c>
      <c r="H77" t="n">
        <v>3</v>
      </c>
      <c r="I77" t="n">
        <v>2</v>
      </c>
      <c r="J77" t="n">
        <v>-1</v>
      </c>
      <c r="K77" t="n">
        <v>-1</v>
      </c>
      <c r="L77">
        <f>HYPERLINK("https://www.defined.fi/sol/CLXPjdHA2ikfQVPeQJiy4vomAZseVVMuowUtngRMpump?maker=3JxeQCZ1ze7xb728BezgEojLdfrUwX4ikLj1st9J6FWm","https://www.defined.fi/sol/CLXPjdHA2ikfQVPeQJiy4vomAZseVVMuowUtngRMpump?maker=3JxeQCZ1ze7xb728BezgEojLdfrUwX4ikLj1st9J6FWm")</f>
        <v/>
      </c>
      <c r="M77">
        <f>HYPERLINK("https://dexscreener.com/solana/CLXPjdHA2ikfQVPeQJiy4vomAZseVVMuowUtngRMpump?maker=3JxeQCZ1ze7xb728BezgEojLdfrUwX4ikLj1st9J6FWm","https://dexscreener.com/solana/CLXPjdHA2ikfQVPeQJiy4vomAZseVVMuowUtngRMpump?maker=3JxeQCZ1ze7xb728BezgEojLdfrUwX4ikLj1st9J6FWm")</f>
        <v/>
      </c>
    </row>
    <row r="78">
      <c r="A78" t="inlineStr">
        <is>
          <t>7f4kFyKthGt1xab55RCJu1fXwXzhjupW8Rt9iLs8pump</t>
        </is>
      </c>
      <c r="B78" t="inlineStr">
        <is>
          <t>ABC</t>
        </is>
      </c>
      <c r="C78" t="n">
        <v>19</v>
      </c>
      <c r="D78" t="n">
        <v>-6.3</v>
      </c>
      <c r="E78" t="n">
        <v>-0.8100000000000001</v>
      </c>
      <c r="F78" t="n">
        <v>7.76</v>
      </c>
      <c r="G78" t="n">
        <v>1.46</v>
      </c>
      <c r="H78" t="n">
        <v>1</v>
      </c>
      <c r="I78" t="n">
        <v>1</v>
      </c>
      <c r="J78" t="n">
        <v>-1</v>
      </c>
      <c r="K78" t="n">
        <v>-1</v>
      </c>
      <c r="L78">
        <f>HYPERLINK("https://www.defined.fi/sol/7f4kFyKthGt1xab55RCJu1fXwXzhjupW8Rt9iLs8pump?maker=3JxeQCZ1ze7xb728BezgEojLdfrUwX4ikLj1st9J6FWm","https://www.defined.fi/sol/7f4kFyKthGt1xab55RCJu1fXwXzhjupW8Rt9iLs8pump?maker=3JxeQCZ1ze7xb728BezgEojLdfrUwX4ikLj1st9J6FWm")</f>
        <v/>
      </c>
      <c r="M78">
        <f>HYPERLINK("https://dexscreener.com/solana/7f4kFyKthGt1xab55RCJu1fXwXzhjupW8Rt9iLs8pump?maker=3JxeQCZ1ze7xb728BezgEojLdfrUwX4ikLj1st9J6FWm","https://dexscreener.com/solana/7f4kFyKthGt1xab55RCJu1fXwXzhjupW8Rt9iLs8pump?maker=3JxeQCZ1ze7xb728BezgEojLdfrUwX4ikLj1st9J6FWm")</f>
        <v/>
      </c>
    </row>
    <row r="79">
      <c r="A79" t="inlineStr">
        <is>
          <t>FzQectckWX1XLxUHNh9PfepacRG1sz8PQh4tBY5xpump</t>
        </is>
      </c>
      <c r="B79" t="inlineStr">
        <is>
          <t>MELO</t>
        </is>
      </c>
      <c r="C79" t="n">
        <v>19</v>
      </c>
      <c r="D79" t="n">
        <v>-8.33</v>
      </c>
      <c r="E79" t="n">
        <v>-0.9399999999999999</v>
      </c>
      <c r="F79" t="n">
        <v>8.84</v>
      </c>
      <c r="G79" t="n">
        <v>0.508</v>
      </c>
      <c r="H79" t="n">
        <v>1</v>
      </c>
      <c r="I79" t="n">
        <v>1</v>
      </c>
      <c r="J79" t="n">
        <v>-1</v>
      </c>
      <c r="K79" t="n">
        <v>-1</v>
      </c>
      <c r="L79">
        <f>HYPERLINK("https://www.defined.fi/sol/FzQectckWX1XLxUHNh9PfepacRG1sz8PQh4tBY5xpump?maker=3JxeQCZ1ze7xb728BezgEojLdfrUwX4ikLj1st9J6FWm","https://www.defined.fi/sol/FzQectckWX1XLxUHNh9PfepacRG1sz8PQh4tBY5xpump?maker=3JxeQCZ1ze7xb728BezgEojLdfrUwX4ikLj1st9J6FWm")</f>
        <v/>
      </c>
      <c r="M79">
        <f>HYPERLINK("https://dexscreener.com/solana/FzQectckWX1XLxUHNh9PfepacRG1sz8PQh4tBY5xpump?maker=3JxeQCZ1ze7xb728BezgEojLdfrUwX4ikLj1st9J6FWm","https://dexscreener.com/solana/FzQectckWX1XLxUHNh9PfepacRG1sz8PQh4tBY5xpump?maker=3JxeQCZ1ze7xb728BezgEojLdfrUwX4ikLj1st9J6FWm")</f>
        <v/>
      </c>
    </row>
    <row r="80">
      <c r="A80" t="inlineStr">
        <is>
          <t>AdsCT1jcY7hWzeEkkph6kUVCqTCPLu5qZC759gJmpump</t>
        </is>
      </c>
      <c r="B80" t="inlineStr">
        <is>
          <t>ZOIDBERG</t>
        </is>
      </c>
      <c r="C80" t="n">
        <v>19</v>
      </c>
      <c r="D80" t="n">
        <v>-8.16</v>
      </c>
      <c r="E80" t="n">
        <v>-0.92</v>
      </c>
      <c r="F80" t="n">
        <v>8.85</v>
      </c>
      <c r="G80" t="n">
        <v>0.6830000000000001</v>
      </c>
      <c r="H80" t="n">
        <v>1</v>
      </c>
      <c r="I80" t="n">
        <v>1</v>
      </c>
      <c r="J80" t="n">
        <v>-1</v>
      </c>
      <c r="K80" t="n">
        <v>-1</v>
      </c>
      <c r="L80">
        <f>HYPERLINK("https://www.defined.fi/sol/AdsCT1jcY7hWzeEkkph6kUVCqTCPLu5qZC759gJmpump?maker=3JxeQCZ1ze7xb728BezgEojLdfrUwX4ikLj1st9J6FWm","https://www.defined.fi/sol/AdsCT1jcY7hWzeEkkph6kUVCqTCPLu5qZC759gJmpump?maker=3JxeQCZ1ze7xb728BezgEojLdfrUwX4ikLj1st9J6FWm")</f>
        <v/>
      </c>
      <c r="M80">
        <f>HYPERLINK("https://dexscreener.com/solana/AdsCT1jcY7hWzeEkkph6kUVCqTCPLu5qZC759gJmpump?maker=3JxeQCZ1ze7xb728BezgEojLdfrUwX4ikLj1st9J6FWm","https://dexscreener.com/solana/AdsCT1jcY7hWzeEkkph6kUVCqTCPLu5qZC759gJmpump?maker=3JxeQCZ1ze7xb728BezgEojLdfrUwX4ikLj1st9J6FWm")</f>
        <v/>
      </c>
    </row>
    <row r="81">
      <c r="A81" t="inlineStr">
        <is>
          <t>6GHmoCmqEk2AG2GyoeviV4P1G82rHbUCQ4vgZU7ppump</t>
        </is>
      </c>
      <c r="B81" t="inlineStr">
        <is>
          <t>Aubergine</t>
        </is>
      </c>
      <c r="C81" t="n">
        <v>19</v>
      </c>
      <c r="D81" t="n">
        <v>-8.31</v>
      </c>
      <c r="E81" t="n">
        <v>-0.9399999999999999</v>
      </c>
      <c r="F81" t="n">
        <v>8.85</v>
      </c>
      <c r="G81" t="n">
        <v>0.54</v>
      </c>
      <c r="H81" t="n">
        <v>1</v>
      </c>
      <c r="I81" t="n">
        <v>1</v>
      </c>
      <c r="J81" t="n">
        <v>-1</v>
      </c>
      <c r="K81" t="n">
        <v>-1</v>
      </c>
      <c r="L81">
        <f>HYPERLINK("https://www.defined.fi/sol/6GHmoCmqEk2AG2GyoeviV4P1G82rHbUCQ4vgZU7ppump?maker=3JxeQCZ1ze7xb728BezgEojLdfrUwX4ikLj1st9J6FWm","https://www.defined.fi/sol/6GHmoCmqEk2AG2GyoeviV4P1G82rHbUCQ4vgZU7ppump?maker=3JxeQCZ1ze7xb728BezgEojLdfrUwX4ikLj1st9J6FWm")</f>
        <v/>
      </c>
      <c r="M81">
        <f>HYPERLINK("https://dexscreener.com/solana/6GHmoCmqEk2AG2GyoeviV4P1G82rHbUCQ4vgZU7ppump?maker=3JxeQCZ1ze7xb728BezgEojLdfrUwX4ikLj1st9J6FWm","https://dexscreener.com/solana/6GHmoCmqEk2AG2GyoeviV4P1G82rHbUCQ4vgZU7ppump?maker=3JxeQCZ1ze7xb728BezgEojLdfrUwX4ikLj1st9J6FWm")</f>
        <v/>
      </c>
    </row>
    <row r="82">
      <c r="A82" t="inlineStr">
        <is>
          <t>CzFjtyyTucuL4ijGvNvwnd7svmJzQyxdkCxPYbKbpump</t>
        </is>
      </c>
      <c r="B82" t="inlineStr">
        <is>
          <t>MOOTUN</t>
        </is>
      </c>
      <c r="C82" t="n">
        <v>19</v>
      </c>
      <c r="D82" t="n">
        <v>12.06</v>
      </c>
      <c r="E82" t="n">
        <v>0.76</v>
      </c>
      <c r="F82" t="n">
        <v>15.92</v>
      </c>
      <c r="G82" t="n">
        <v>27.98</v>
      </c>
      <c r="H82" t="n">
        <v>3</v>
      </c>
      <c r="I82" t="n">
        <v>3</v>
      </c>
      <c r="J82" t="n">
        <v>-1</v>
      </c>
      <c r="K82" t="n">
        <v>-1</v>
      </c>
      <c r="L82">
        <f>HYPERLINK("https://www.defined.fi/sol/CzFjtyyTucuL4ijGvNvwnd7svmJzQyxdkCxPYbKbpump?maker=3JxeQCZ1ze7xb728BezgEojLdfrUwX4ikLj1st9J6FWm","https://www.defined.fi/sol/CzFjtyyTucuL4ijGvNvwnd7svmJzQyxdkCxPYbKbpump?maker=3JxeQCZ1ze7xb728BezgEojLdfrUwX4ikLj1st9J6FWm")</f>
        <v/>
      </c>
      <c r="M82">
        <f>HYPERLINK("https://dexscreener.com/solana/CzFjtyyTucuL4ijGvNvwnd7svmJzQyxdkCxPYbKbpump?maker=3JxeQCZ1ze7xb728BezgEojLdfrUwX4ikLj1st9J6FWm","https://dexscreener.com/solana/CzFjtyyTucuL4ijGvNvwnd7svmJzQyxdkCxPYbKbpump?maker=3JxeQCZ1ze7xb728BezgEojLdfrUwX4ikLj1st9J6FWm")</f>
        <v/>
      </c>
    </row>
    <row r="83">
      <c r="A83" t="inlineStr">
        <is>
          <t>AiQcnL5gPjEXVH1E1FGUdN1WhPz4qXAZfQJxpGrJpump</t>
        </is>
      </c>
      <c r="B83" t="inlineStr">
        <is>
          <t>kheowzoo</t>
        </is>
      </c>
      <c r="C83" t="n">
        <v>21</v>
      </c>
      <c r="D83" t="n">
        <v>184.57</v>
      </c>
      <c r="E83" t="n">
        <v>30</v>
      </c>
      <c r="F83" t="n">
        <v>6.04</v>
      </c>
      <c r="G83" t="n">
        <v>190.61</v>
      </c>
      <c r="H83" t="n">
        <v>2</v>
      </c>
      <c r="I83" t="n">
        <v>12</v>
      </c>
      <c r="J83" t="n">
        <v>-1</v>
      </c>
      <c r="K83" t="n">
        <v>-1</v>
      </c>
      <c r="L83">
        <f>HYPERLINK("https://www.defined.fi/sol/AiQcnL5gPjEXVH1E1FGUdN1WhPz4qXAZfQJxpGrJpump?maker=3JxeQCZ1ze7xb728BezgEojLdfrUwX4ikLj1st9J6FWm","https://www.defined.fi/sol/AiQcnL5gPjEXVH1E1FGUdN1WhPz4qXAZfQJxpGrJpump?maker=3JxeQCZ1ze7xb728BezgEojLdfrUwX4ikLj1st9J6FWm")</f>
        <v/>
      </c>
      <c r="M83">
        <f>HYPERLINK("https://dexscreener.com/solana/AiQcnL5gPjEXVH1E1FGUdN1WhPz4qXAZfQJxpGrJpump?maker=3JxeQCZ1ze7xb728BezgEojLdfrUwX4ikLj1st9J6FWm","https://dexscreener.com/solana/AiQcnL5gPjEXVH1E1FGUdN1WhPz4qXAZfQJxpGrJpump?maker=3JxeQCZ1ze7xb728BezgEojLdfrUwX4ikLj1st9J6FWm")</f>
        <v/>
      </c>
    </row>
    <row r="84">
      <c r="A84" t="inlineStr">
        <is>
          <t>5T77NjqoHyEaCVD9sGwQ8Yo4ppJiP8ZGzM4SU5kVpump</t>
        </is>
      </c>
      <c r="B84" t="inlineStr">
        <is>
          <t>CHIPS</t>
        </is>
      </c>
      <c r="C84" t="n">
        <v>21</v>
      </c>
      <c r="D84" t="n">
        <v>-2.71</v>
      </c>
      <c r="E84" t="n">
        <v>-0.5</v>
      </c>
      <c r="F84" t="n">
        <v>5.39</v>
      </c>
      <c r="G84" t="n">
        <v>2.68</v>
      </c>
      <c r="H84" t="n">
        <v>1</v>
      </c>
      <c r="I84" t="n">
        <v>1</v>
      </c>
      <c r="J84" t="n">
        <v>-1</v>
      </c>
      <c r="K84" t="n">
        <v>-1</v>
      </c>
      <c r="L84">
        <f>HYPERLINK("https://www.defined.fi/sol/5T77NjqoHyEaCVD9sGwQ8Yo4ppJiP8ZGzM4SU5kVpump?maker=3JxeQCZ1ze7xb728BezgEojLdfrUwX4ikLj1st9J6FWm","https://www.defined.fi/sol/5T77NjqoHyEaCVD9sGwQ8Yo4ppJiP8ZGzM4SU5kVpump?maker=3JxeQCZ1ze7xb728BezgEojLdfrUwX4ikLj1st9J6FWm")</f>
        <v/>
      </c>
      <c r="M84">
        <f>HYPERLINK("https://dexscreener.com/solana/5T77NjqoHyEaCVD9sGwQ8Yo4ppJiP8ZGzM4SU5kVpump?maker=3JxeQCZ1ze7xb728BezgEojLdfrUwX4ikLj1st9J6FWm","https://dexscreener.com/solana/5T77NjqoHyEaCVD9sGwQ8Yo4ppJiP8ZGzM4SU5kVpump?maker=3JxeQCZ1ze7xb728BezgEojLdfrUwX4ikLj1st9J6FWm")</f>
        <v/>
      </c>
    </row>
    <row r="85">
      <c r="A85" t="inlineStr">
        <is>
          <t>BGMsWR1QJgxcYuDsyKyTgNKHYTkWM9YgSWjzJsBgpump</t>
        </is>
      </c>
      <c r="B85" t="inlineStr">
        <is>
          <t>fn</t>
        </is>
      </c>
      <c r="C85" t="n">
        <v>23</v>
      </c>
      <c r="D85" t="n">
        <v>-1.14</v>
      </c>
      <c r="E85" t="n">
        <v>-0.25</v>
      </c>
      <c r="F85" t="n">
        <v>4.55</v>
      </c>
      <c r="G85" t="n">
        <v>3.41</v>
      </c>
      <c r="H85" t="n">
        <v>1</v>
      </c>
      <c r="I85" t="n">
        <v>1</v>
      </c>
      <c r="J85" t="n">
        <v>-1</v>
      </c>
      <c r="K85" t="n">
        <v>-1</v>
      </c>
      <c r="L85">
        <f>HYPERLINK("https://www.defined.fi/sol/BGMsWR1QJgxcYuDsyKyTgNKHYTkWM9YgSWjzJsBgpump?maker=3JxeQCZ1ze7xb728BezgEojLdfrUwX4ikLj1st9J6FWm","https://www.defined.fi/sol/BGMsWR1QJgxcYuDsyKyTgNKHYTkWM9YgSWjzJsBgpump?maker=3JxeQCZ1ze7xb728BezgEojLdfrUwX4ikLj1st9J6FWm")</f>
        <v/>
      </c>
      <c r="M85">
        <f>HYPERLINK("https://dexscreener.com/solana/BGMsWR1QJgxcYuDsyKyTgNKHYTkWM9YgSWjzJsBgpump?maker=3JxeQCZ1ze7xb728BezgEojLdfrUwX4ikLj1st9J6FWm","https://dexscreener.com/solana/BGMsWR1QJgxcYuDsyKyTgNKHYTkWM9YgSWjzJsBgpump?maker=3JxeQCZ1ze7xb728BezgEojLdfrUwX4ikLj1st9J6FWm")</f>
        <v/>
      </c>
    </row>
    <row r="86">
      <c r="A86" t="inlineStr">
        <is>
          <t>N2faGE8j6vn2cJevgmw4XfPeVpGvtw4iPUghLvPpump</t>
        </is>
      </c>
      <c r="B86" t="inlineStr">
        <is>
          <t>D.O.G.E</t>
        </is>
      </c>
      <c r="C86" t="n">
        <v>41</v>
      </c>
      <c r="D86" t="n">
        <v>-1.54</v>
      </c>
      <c r="E86" t="n">
        <v>-0.05</v>
      </c>
      <c r="F86" t="n">
        <v>30.44</v>
      </c>
      <c r="G86" t="n">
        <v>28.89</v>
      </c>
      <c r="H86" t="n">
        <v>0</v>
      </c>
      <c r="I86" t="n">
        <v>0</v>
      </c>
      <c r="J86" t="n">
        <v>-1</v>
      </c>
      <c r="K86" t="n">
        <v>-1</v>
      </c>
      <c r="L86">
        <f>HYPERLINK("https://www.defined.fi/sol/N2faGE8j6vn2cJevgmw4XfPeVpGvtw4iPUghLvPpump?maker=3JxeQCZ1ze7xb728BezgEojLdfrUwX4ikLj1st9J6FWm","https://www.defined.fi/sol/N2faGE8j6vn2cJevgmw4XfPeVpGvtw4iPUghLvPpump?maker=3JxeQCZ1ze7xb728BezgEojLdfrUwX4ikLj1st9J6FWm")</f>
        <v/>
      </c>
      <c r="M86">
        <f>HYPERLINK("https://dexscreener.com/solana/N2faGE8j6vn2cJevgmw4XfPeVpGvtw4iPUghLvPpump?maker=3JxeQCZ1ze7xb728BezgEojLdfrUwX4ikLj1st9J6FWm","https://dexscreener.com/solana/N2faGE8j6vn2cJevgmw4XfPeVpGvtw4iPUghLvPpump?maker=3JxeQCZ1ze7xb728BezgEojLdfrUwX4ikLj1st9J6FWm")</f>
        <v/>
      </c>
    </row>
    <row r="87">
      <c r="A87" t="inlineStr">
        <is>
          <t>9W3PK4EqFDAcYzVncCvnKWrgNiT9ozJbqfAa7rq7pump</t>
        </is>
      </c>
      <c r="B87" t="inlineStr">
        <is>
          <t>BROKE</t>
        </is>
      </c>
      <c r="C87" t="n">
        <v>42</v>
      </c>
      <c r="D87" t="n">
        <v>-3.33</v>
      </c>
      <c r="E87" t="n">
        <v>-0.41</v>
      </c>
      <c r="F87" t="n">
        <v>8.02</v>
      </c>
      <c r="G87" t="n">
        <v>4.7</v>
      </c>
      <c r="H87" t="n">
        <v>0</v>
      </c>
      <c r="I87" t="n">
        <v>0</v>
      </c>
      <c r="J87" t="n">
        <v>-1</v>
      </c>
      <c r="K87" t="n">
        <v>-1</v>
      </c>
      <c r="L87">
        <f>HYPERLINK("https://www.defined.fi/sol/9W3PK4EqFDAcYzVncCvnKWrgNiT9ozJbqfAa7rq7pump?maker=3JxeQCZ1ze7xb728BezgEojLdfrUwX4ikLj1st9J6FWm","https://www.defined.fi/sol/9W3PK4EqFDAcYzVncCvnKWrgNiT9ozJbqfAa7rq7pump?maker=3JxeQCZ1ze7xb728BezgEojLdfrUwX4ikLj1st9J6FWm")</f>
        <v/>
      </c>
      <c r="M87">
        <f>HYPERLINK("https://dexscreener.com/solana/9W3PK4EqFDAcYzVncCvnKWrgNiT9ozJbqfAa7rq7pump?maker=3JxeQCZ1ze7xb728BezgEojLdfrUwX4ikLj1st9J6FWm","https://dexscreener.com/solana/9W3PK4EqFDAcYzVncCvnKWrgNiT9ozJbqfAa7rq7pump?maker=3JxeQCZ1ze7xb728BezgEojLdfrUwX4ikLj1st9J6FWm")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2024-10-20T15:37:39Z</dcterms:created>
  <dcterms:modified xsi:type="dcterms:W3CDTF">2024-10-20T15:37:39Z</dcterms:modified>
</cp:coreProperties>
</file>